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_wc_03_july_2022\"/>
    </mc:Choice>
  </mc:AlternateContent>
  <xr:revisionPtr revIDLastSave="0" documentId="13_ncr:1_{59703D85-B1DB-4BA7-BD64-EEBECC272417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8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98" l="1"/>
  <c r="D3" i="98" s="1"/>
  <c r="J3" i="98" s="1"/>
  <c r="B4" i="98" s="1"/>
  <c r="E4" i="98" s="1"/>
  <c r="K4" i="98" s="1"/>
  <c r="E3" i="93"/>
  <c r="F3" i="93" s="1"/>
  <c r="K3" i="93"/>
  <c r="E3" i="98"/>
  <c r="K3" i="98" s="1"/>
  <c r="A4" i="98"/>
  <c r="A5" i="98" s="1"/>
  <c r="A6" i="98" s="1"/>
  <c r="A8" i="98" s="1"/>
  <c r="A9" i="98" s="1"/>
  <c r="A10" i="98" s="1"/>
  <c r="A11" i="98" s="1"/>
  <c r="A13" i="98" s="1"/>
  <c r="A14" i="98" s="1"/>
  <c r="A15" i="98" s="1"/>
  <c r="A16" i="98" s="1"/>
  <c r="A18" i="98" s="1"/>
  <c r="A19" i="98" s="1"/>
  <c r="A20" i="98" s="1"/>
  <c r="A21" i="98" s="1"/>
  <c r="A23" i="98" s="1"/>
  <c r="A24" i="98" s="1"/>
  <c r="A25" i="98" s="1"/>
  <c r="A26" i="98" s="1"/>
  <c r="A28" i="98" s="1"/>
  <c r="A29" i="98" s="1"/>
  <c r="A30" i="98" s="1"/>
  <c r="A31" i="98" s="1"/>
  <c r="A33" i="98" s="1"/>
  <c r="A34" i="98" s="1"/>
  <c r="A35" i="98" s="1"/>
  <c r="A36" i="98" s="1"/>
  <c r="A38" i="98" s="1"/>
  <c r="A39" i="98" s="1"/>
  <c r="A40" i="98" s="1"/>
  <c r="A41" i="98" s="1"/>
  <c r="A43" i="98" s="1"/>
  <c r="A44" i="98" s="1"/>
  <c r="A45" i="98" s="1"/>
  <c r="A46" i="98" s="1"/>
  <c r="A48" i="98" s="1"/>
  <c r="A49" i="98" s="1"/>
  <c r="A50" i="98" s="1"/>
  <c r="A51" i="98" s="1"/>
  <c r="A53" i="98" s="1"/>
  <c r="A54" i="98" s="1"/>
  <c r="A55" i="98" s="1"/>
  <c r="A56" i="98" s="1"/>
  <c r="A58" i="98" s="1"/>
  <c r="A59" i="98" s="1"/>
  <c r="A60" i="98" s="1"/>
  <c r="A61" i="98" s="1"/>
  <c r="A63" i="98" s="1"/>
  <c r="A64" i="98" s="1"/>
  <c r="A65" i="98" s="1"/>
  <c r="A66" i="98" s="1"/>
  <c r="A68" i="98" s="1"/>
  <c r="A69" i="98" s="1"/>
  <c r="A70" i="98" s="1"/>
  <c r="A71" i="98" s="1"/>
  <c r="A73" i="98" s="1"/>
  <c r="A74" i="98" s="1"/>
  <c r="A75" i="98" s="1"/>
  <c r="A76" i="98" s="1"/>
  <c r="A78" i="98" s="1"/>
  <c r="A79" i="98" s="1"/>
  <c r="A80" i="98" s="1"/>
  <c r="A81" i="98" s="1"/>
  <c r="A83" i="98" s="1"/>
  <c r="A84" i="98" s="1"/>
  <c r="A85" i="98" s="1"/>
  <c r="A86" i="98" s="1"/>
  <c r="A88" i="98" s="1"/>
  <c r="A89" i="98" s="1"/>
  <c r="A90" i="98" s="1"/>
  <c r="A91" i="98" s="1"/>
  <c r="A93" i="98" s="1"/>
  <c r="A94" i="98" s="1"/>
  <c r="A95" i="98" s="1"/>
  <c r="A96" i="98" s="1"/>
  <c r="A98" i="98" s="1"/>
  <c r="A99" i="98" s="1"/>
  <c r="A100" i="98" s="1"/>
  <c r="A101" i="98" s="1"/>
  <c r="A103" i="98" s="1"/>
  <c r="A104" i="98" s="1"/>
  <c r="A105" i="98" s="1"/>
  <c r="A106" i="98" s="1"/>
  <c r="A108" i="98" s="1"/>
  <c r="A109" i="98" s="1"/>
  <c r="A110" i="98" s="1"/>
  <c r="A111" i="98" s="1"/>
  <c r="A113" i="98" s="1"/>
  <c r="A114" i="98" s="1"/>
  <c r="A115" i="98" s="1"/>
  <c r="A116" i="98" s="1"/>
  <c r="A118" i="98" s="1"/>
  <c r="A119" i="98" s="1"/>
  <c r="A120" i="98" s="1"/>
  <c r="A121" i="98" s="1"/>
  <c r="A123" i="98" s="1"/>
  <c r="A124" i="98" s="1"/>
  <c r="A125" i="98" s="1"/>
  <c r="A126" i="98" s="1"/>
  <c r="A128" i="98" s="1"/>
  <c r="A129" i="98" s="1"/>
  <c r="A130" i="98" s="1"/>
  <c r="A131" i="98" s="1"/>
  <c r="A133" i="98" s="1"/>
  <c r="A134" i="98" s="1"/>
  <c r="A135" i="98" s="1"/>
  <c r="A136" i="98" s="1"/>
  <c r="A138" i="98" s="1"/>
  <c r="A139" i="98" s="1"/>
  <c r="A140" i="98" s="1"/>
  <c r="A141" i="98" s="1"/>
  <c r="A143" i="98" s="1"/>
  <c r="A144" i="98" s="1"/>
  <c r="A145" i="98" s="1"/>
  <c r="A146" i="98" s="1"/>
  <c r="A148" i="98" s="1"/>
  <c r="A149" i="98" s="1"/>
  <c r="A150" i="98" s="1"/>
  <c r="A151" i="98" s="1"/>
  <c r="A153" i="98" s="1"/>
  <c r="A154" i="98" s="1"/>
  <c r="A155" i="98" s="1"/>
  <c r="A156" i="98" s="1"/>
  <c r="A158" i="98" s="1"/>
  <c r="A159" i="98" s="1"/>
  <c r="A160" i="98" s="1"/>
  <c r="A161" i="98" s="1"/>
  <c r="A163" i="98" s="1"/>
  <c r="A164" i="98" s="1"/>
  <c r="A165" i="98" s="1"/>
  <c r="A166" i="98" s="1"/>
  <c r="A168" i="98" s="1"/>
  <c r="A169" i="98" s="1"/>
  <c r="A170" i="98" s="1"/>
  <c r="A171" i="98" s="1"/>
  <c r="A173" i="98" s="1"/>
  <c r="A174" i="98" s="1"/>
  <c r="A175" i="98" s="1"/>
  <c r="A176" i="98" s="1"/>
  <c r="A178" i="98" s="1"/>
  <c r="A179" i="98" s="1"/>
  <c r="A180" i="98" s="1"/>
  <c r="A181" i="98" s="1"/>
  <c r="A183" i="98" s="1"/>
  <c r="A184" i="98" s="1"/>
  <c r="A185" i="98" s="1"/>
  <c r="A186" i="98" s="1"/>
  <c r="A188" i="98" s="1"/>
  <c r="A189" i="98" s="1"/>
  <c r="A190" i="98" s="1"/>
  <c r="A191" i="98" s="1"/>
  <c r="A193" i="98" s="1"/>
  <c r="A194" i="98" s="1"/>
  <c r="A195" i="98" s="1"/>
  <c r="A196" i="98" s="1"/>
  <c r="A198" i="98" s="1"/>
  <c r="A199" i="98" s="1"/>
  <c r="A200" i="98" s="1"/>
  <c r="A201" i="98" s="1"/>
  <c r="A203" i="98" s="1"/>
  <c r="A204" i="98" s="1"/>
  <c r="A205" i="98" s="1"/>
  <c r="A206" i="98" s="1"/>
  <c r="A208" i="98" s="1"/>
  <c r="A209" i="98" s="1"/>
  <c r="A210" i="98" s="1"/>
  <c r="A211" i="98" s="1"/>
  <c r="A213" i="98" s="1"/>
  <c r="A214" i="98" s="1"/>
  <c r="A215" i="98" s="1"/>
  <c r="A216" i="98" s="1"/>
  <c r="A218" i="98" s="1"/>
  <c r="A219" i="98" s="1"/>
  <c r="A220" i="98" s="1"/>
  <c r="A221" i="98" s="1"/>
  <c r="A223" i="98" s="1"/>
  <c r="A224" i="98" s="1"/>
  <c r="A225" i="98" s="1"/>
  <c r="A226" i="98" s="1"/>
  <c r="A228" i="98" s="1"/>
  <c r="A229" i="98" s="1"/>
  <c r="A230" i="98" s="1"/>
  <c r="A231" i="98" s="1"/>
  <c r="A233" i="98" s="1"/>
  <c r="A234" i="98" s="1"/>
  <c r="A235" i="98" s="1"/>
  <c r="A236" i="98" s="1"/>
  <c r="A238" i="98" s="1"/>
  <c r="A239" i="98" s="1"/>
  <c r="A240" i="98" s="1"/>
  <c r="A241" i="98" s="1"/>
  <c r="A243" i="98" s="1"/>
  <c r="A244" i="98" s="1"/>
  <c r="A245" i="98" s="1"/>
  <c r="A246" i="98" s="1"/>
  <c r="A248" i="98" s="1"/>
  <c r="A249" i="98" s="1"/>
  <c r="A250" i="98" s="1"/>
  <c r="A251" i="98" s="1"/>
  <c r="A253" i="98" s="1"/>
  <c r="A254" i="98" s="1"/>
  <c r="A255" i="98" s="1"/>
  <c r="A256" i="98" s="1"/>
  <c r="A258" i="98" s="1"/>
  <c r="A259" i="98" s="1"/>
  <c r="A260" i="98" s="1"/>
  <c r="A261" i="98" s="1"/>
  <c r="A263" i="98" s="1"/>
  <c r="A264" i="98" s="1"/>
  <c r="A265" i="98" s="1"/>
  <c r="A266" i="98" s="1"/>
  <c r="A4" i="93"/>
  <c r="A5" i="93" s="1"/>
  <c r="A6" i="93" s="1"/>
  <c r="C3" i="93"/>
  <c r="C4" i="98" l="1"/>
  <c r="D4" i="98" s="1"/>
  <c r="Q3" i="98"/>
  <c r="R3" i="98" s="1"/>
  <c r="F3" i="98"/>
  <c r="G3" i="98" s="1"/>
  <c r="S3" i="98"/>
  <c r="D3" i="93"/>
  <c r="J4" i="98" l="1"/>
  <c r="B5" i="98"/>
  <c r="S4" i="98"/>
  <c r="Q4" i="98"/>
  <c r="F4" i="98"/>
  <c r="G4" i="98" s="1"/>
  <c r="S3" i="93"/>
  <c r="G3" i="93"/>
  <c r="J3" i="93"/>
  <c r="B4" i="93" s="1"/>
  <c r="E4" i="93" s="1"/>
  <c r="K4" i="93" s="1"/>
  <c r="E5" i="98" l="1"/>
  <c r="K5" i="98" s="1"/>
  <c r="C5" i="98"/>
  <c r="D5" i="98" s="1"/>
  <c r="R4" i="98"/>
  <c r="C4" i="93"/>
  <c r="D4" i="93" s="1"/>
  <c r="F4" i="93"/>
  <c r="B6" i="98" l="1"/>
  <c r="S5" i="98"/>
  <c r="J5" i="98"/>
  <c r="Q5" i="98"/>
  <c r="F5" i="98"/>
  <c r="G5" i="98" s="1"/>
  <c r="S4" i="93"/>
  <c r="G4" i="93"/>
  <c r="J4" i="93"/>
  <c r="E6" i="98" l="1"/>
  <c r="K6" i="98" s="1"/>
  <c r="C6" i="98"/>
  <c r="D6" i="98"/>
  <c r="R5" i="98"/>
  <c r="Q3" i="93"/>
  <c r="R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Q6" i="98" l="1"/>
  <c r="R6" i="98" s="1"/>
  <c r="B8" i="98"/>
  <c r="C8" i="98" s="1"/>
  <c r="J6" i="98"/>
  <c r="S6" i="98"/>
  <c r="F6" i="98"/>
  <c r="G6" i="98" s="1"/>
  <c r="Q4" i="93"/>
  <c r="R4" i="93" s="1"/>
  <c r="E8" i="98" l="1"/>
  <c r="K8" i="98" s="1"/>
  <c r="Q8" i="98"/>
  <c r="B5" i="93"/>
  <c r="E5" i="93" s="1"/>
  <c r="K5" i="93" s="1"/>
  <c r="R8" i="98" l="1"/>
  <c r="D8" i="98"/>
  <c r="F8" i="98"/>
  <c r="C5" i="93"/>
  <c r="Q5" i="93" s="1"/>
  <c r="R5" i="93" s="1"/>
  <c r="F5" i="93"/>
  <c r="G8" i="98" l="1"/>
  <c r="B9" i="98"/>
  <c r="C9" i="98" s="1"/>
  <c r="S8" i="98"/>
  <c r="J8" i="98"/>
  <c r="D5" i="93"/>
  <c r="Q9" i="98" l="1"/>
  <c r="E9" i="98"/>
  <c r="K9" i="98" s="1"/>
  <c r="S5" i="93"/>
  <c r="G5" i="93"/>
  <c r="J5" i="93"/>
  <c r="B6" i="93"/>
  <c r="E6" i="93" s="1"/>
  <c r="K6" i="93" s="1"/>
  <c r="D9" i="98" l="1"/>
  <c r="B10" i="98" s="1"/>
  <c r="E10" i="98" s="1"/>
  <c r="K10" i="98" s="1"/>
  <c r="F9" i="98"/>
  <c r="R9" i="98"/>
  <c r="C6" i="93"/>
  <c r="Q6" i="93" s="1"/>
  <c r="R6" i="93" s="1"/>
  <c r="F6" i="93"/>
  <c r="S9" i="98" l="1"/>
  <c r="G9" i="98"/>
  <c r="J9" i="98"/>
  <c r="C10" i="98"/>
  <c r="Q10" i="98" s="1"/>
  <c r="D6" i="93"/>
  <c r="G6" i="93" s="1"/>
  <c r="R10" i="98" l="1"/>
  <c r="D10" i="98"/>
  <c r="F10" i="98"/>
  <c r="J6" i="93"/>
  <c r="S6" i="93"/>
  <c r="B8" i="93"/>
  <c r="E8" i="93" s="1"/>
  <c r="G10" i="98" l="1"/>
  <c r="B11" i="98"/>
  <c r="E11" i="98" s="1"/>
  <c r="S10" i="98"/>
  <c r="J10" i="98"/>
  <c r="F8" i="93"/>
  <c r="K8" i="93"/>
  <c r="C8" i="93"/>
  <c r="Q8" i="93" s="1"/>
  <c r="R8" i="93" s="1"/>
  <c r="C11" i="98" l="1"/>
  <c r="Q11" i="98" s="1"/>
  <c r="K11" i="98"/>
  <c r="D8" i="93"/>
  <c r="J8" i="93" s="1"/>
  <c r="F11" i="98" l="1"/>
  <c r="R11" i="98"/>
  <c r="D11" i="98"/>
  <c r="G8" i="93"/>
  <c r="S8" i="93"/>
  <c r="B9" i="93"/>
  <c r="E9" i="93" s="1"/>
  <c r="S11" i="98" l="1"/>
  <c r="J11" i="98"/>
  <c r="G11" i="98"/>
  <c r="B13" i="98"/>
  <c r="E13" i="98" s="1"/>
  <c r="K9" i="93"/>
  <c r="F9" i="93"/>
  <c r="C9" i="93"/>
  <c r="Q9" i="93" s="1"/>
  <c r="R9" i="93" s="1"/>
  <c r="C13" i="98" l="1"/>
  <c r="Q13" i="98" s="1"/>
  <c r="D9" i="93"/>
  <c r="D13" i="98" l="1"/>
  <c r="J13" i="98" s="1"/>
  <c r="F13" i="98"/>
  <c r="K13" i="98"/>
  <c r="R13" i="98"/>
  <c r="G9" i="93"/>
  <c r="J9" i="93"/>
  <c r="S9" i="93"/>
  <c r="B10" i="93"/>
  <c r="E10" i="93" s="1"/>
  <c r="G13" i="98" l="1"/>
  <c r="S13" i="98"/>
  <c r="B14" i="98"/>
  <c r="F10" i="93"/>
  <c r="K10" i="93"/>
  <c r="C10" i="93"/>
  <c r="Q10" i="93" s="1"/>
  <c r="R10" i="93" s="1"/>
  <c r="C14" i="98" l="1"/>
  <c r="Q14" i="98" s="1"/>
  <c r="R14" i="98" s="1"/>
  <c r="E14" i="98"/>
  <c r="F14" i="98" s="1"/>
  <c r="D10" i="93"/>
  <c r="D14" i="98" l="1"/>
  <c r="K14" i="98"/>
  <c r="S14" i="98"/>
  <c r="G14" i="98"/>
  <c r="J14" i="98"/>
  <c r="B15" i="98"/>
  <c r="E15" i="98" s="1"/>
  <c r="J10" i="93"/>
  <c r="G10" i="93"/>
  <c r="S10" i="93"/>
  <c r="B11" i="93"/>
  <c r="E11" i="93" s="1"/>
  <c r="C15" i="98" l="1"/>
  <c r="Q15" i="98" s="1"/>
  <c r="K11" i="93"/>
  <c r="F11" i="93"/>
  <c r="C11" i="93"/>
  <c r="Q11" i="93" s="1"/>
  <c r="R11" i="93" s="1"/>
  <c r="R15" i="98" l="1"/>
  <c r="D15" i="98"/>
  <c r="K15" i="98"/>
  <c r="F15" i="98"/>
  <c r="D11" i="93"/>
  <c r="J15" i="98" l="1"/>
  <c r="G15" i="98"/>
  <c r="B16" i="98"/>
  <c r="E16" i="98" s="1"/>
  <c r="S15" i="98"/>
  <c r="J11" i="93"/>
  <c r="G11" i="93"/>
  <c r="S11" i="93"/>
  <c r="B13" i="93"/>
  <c r="E13" i="93" s="1"/>
  <c r="C16" i="98" l="1"/>
  <c r="Q16" i="98" s="1"/>
  <c r="F13" i="93"/>
  <c r="K13" i="93"/>
  <c r="C13" i="93"/>
  <c r="Q13" i="93" s="1"/>
  <c r="R13" i="93" s="1"/>
  <c r="R16" i="98" l="1"/>
  <c r="D16" i="98"/>
  <c r="K16" i="98"/>
  <c r="F16" i="98"/>
  <c r="D13" i="93"/>
  <c r="S16" i="98" l="1"/>
  <c r="J16" i="98"/>
  <c r="G16" i="98"/>
  <c r="B18" i="98"/>
  <c r="E18" i="98" s="1"/>
  <c r="G13" i="93"/>
  <c r="J13" i="93"/>
  <c r="S13" i="93"/>
  <c r="B14" i="93"/>
  <c r="E14" i="93" s="1"/>
  <c r="C18" i="98" l="1"/>
  <c r="Q18" i="98" s="1"/>
  <c r="K14" i="93"/>
  <c r="F14" i="93"/>
  <c r="C14" i="93"/>
  <c r="D14" i="93" s="1"/>
  <c r="D18" i="98" l="1"/>
  <c r="F18" i="98"/>
  <c r="K18" i="98"/>
  <c r="R18" i="98"/>
  <c r="G14" i="93"/>
  <c r="J14" i="93"/>
  <c r="Q14" i="93"/>
  <c r="R14" i="93" s="1"/>
  <c r="J18" i="98" l="1"/>
  <c r="G18" i="98"/>
  <c r="B19" i="98"/>
  <c r="E19" i="98" s="1"/>
  <c r="S18" i="98"/>
  <c r="S14" i="93"/>
  <c r="B15" i="93"/>
  <c r="E15" i="93" s="1"/>
  <c r="C19" i="98" l="1"/>
  <c r="Q19" i="98" s="1"/>
  <c r="K15" i="93"/>
  <c r="F15" i="93"/>
  <c r="C15" i="93"/>
  <c r="Q15" i="93" s="1"/>
  <c r="R15" i="93" s="1"/>
  <c r="K19" i="98" l="1"/>
  <c r="F19" i="98"/>
  <c r="R19" i="98"/>
  <c r="D19" i="98"/>
  <c r="D15" i="93"/>
  <c r="G19" i="98" l="1"/>
  <c r="J19" i="98"/>
  <c r="B20" i="98"/>
  <c r="E20" i="98" s="1"/>
  <c r="S19" i="98"/>
  <c r="J15" i="93"/>
  <c r="G15" i="93"/>
  <c r="B16" i="93"/>
  <c r="E16" i="93" s="1"/>
  <c r="S15" i="93"/>
  <c r="C20" i="98" l="1"/>
  <c r="Q20" i="98" s="1"/>
  <c r="K16" i="93"/>
  <c r="F16" i="93"/>
  <c r="C16" i="93"/>
  <c r="Q16" i="93" s="1"/>
  <c r="R16" i="93" s="1"/>
  <c r="R20" i="98" l="1"/>
  <c r="D20" i="98"/>
  <c r="K20" i="98"/>
  <c r="F20" i="98"/>
  <c r="D16" i="93"/>
  <c r="G20" i="98" l="1"/>
  <c r="J20" i="98"/>
  <c r="B21" i="98"/>
  <c r="E21" i="98" s="1"/>
  <c r="S20" i="98"/>
  <c r="G16" i="93"/>
  <c r="J16" i="93"/>
  <c r="B18" i="93"/>
  <c r="E18" i="93" s="1"/>
  <c r="S16" i="93"/>
  <c r="C21" i="98" l="1"/>
  <c r="Q21" i="98" s="1"/>
  <c r="F18" i="93"/>
  <c r="K18" i="93"/>
  <c r="C18" i="93"/>
  <c r="Q18" i="93" s="1"/>
  <c r="R18" i="93" s="1"/>
  <c r="D21" i="98" l="1"/>
  <c r="S21" i="98" s="1"/>
  <c r="F21" i="98"/>
  <c r="K21" i="98"/>
  <c r="R21" i="98"/>
  <c r="D18" i="93"/>
  <c r="B23" i="98" l="1"/>
  <c r="E23" i="98" s="1"/>
  <c r="G21" i="98"/>
  <c r="J21" i="98"/>
  <c r="J18" i="93"/>
  <c r="G18" i="93"/>
  <c r="B19" i="93"/>
  <c r="E19" i="93" s="1"/>
  <c r="S18" i="93"/>
  <c r="C23" i="98" l="1"/>
  <c r="Q23" i="98" s="1"/>
  <c r="R23" i="98" s="1"/>
  <c r="K23" i="98"/>
  <c r="F23" i="98"/>
  <c r="K19" i="93"/>
  <c r="F19" i="93"/>
  <c r="C19" i="93"/>
  <c r="Q19" i="93" s="1"/>
  <c r="R19" i="93" s="1"/>
  <c r="D23" i="98" l="1"/>
  <c r="G23" i="98" s="1"/>
  <c r="D19" i="93"/>
  <c r="J23" i="98" l="1"/>
  <c r="B24" i="98"/>
  <c r="E24" i="98" s="1"/>
  <c r="S23" i="98"/>
  <c r="J19" i="93"/>
  <c r="G19" i="93"/>
  <c r="B20" i="93"/>
  <c r="E20" i="93" s="1"/>
  <c r="S19" i="93"/>
  <c r="C24" i="98" l="1"/>
  <c r="Q24" i="98" s="1"/>
  <c r="R24" i="98" s="1"/>
  <c r="F24" i="98"/>
  <c r="K24" i="98"/>
  <c r="F20" i="93"/>
  <c r="K20" i="93"/>
  <c r="C20" i="93"/>
  <c r="Q20" i="93" s="1"/>
  <c r="R20" i="93" s="1"/>
  <c r="D24" i="98" l="1"/>
  <c r="G24" i="98" s="1"/>
  <c r="D20" i="93"/>
  <c r="S20" i="93" s="1"/>
  <c r="J24" i="98" l="1"/>
  <c r="B25" i="98"/>
  <c r="E25" i="98" s="1"/>
  <c r="S24" i="98"/>
  <c r="J20" i="93"/>
  <c r="G20" i="93"/>
  <c r="B21" i="93"/>
  <c r="E21" i="93" s="1"/>
  <c r="C25" i="98" l="1"/>
  <c r="Q25" i="98" s="1"/>
  <c r="R25" i="98" s="1"/>
  <c r="K25" i="98"/>
  <c r="F25" i="98"/>
  <c r="K21" i="93"/>
  <c r="F21" i="93"/>
  <c r="C21" i="93"/>
  <c r="Q21" i="93" s="1"/>
  <c r="R21" i="93" s="1"/>
  <c r="D25" i="98" l="1"/>
  <c r="D21" i="93"/>
  <c r="B26" i="98" l="1"/>
  <c r="E26" i="98" s="1"/>
  <c r="J25" i="98"/>
  <c r="S25" i="98"/>
  <c r="G25" i="98"/>
  <c r="J21" i="93"/>
  <c r="G21" i="93"/>
  <c r="B23" i="93"/>
  <c r="E23" i="93" s="1"/>
  <c r="S21" i="93"/>
  <c r="C26" i="98" l="1"/>
  <c r="F23" i="93"/>
  <c r="K23" i="93"/>
  <c r="C23" i="93"/>
  <c r="Q23" i="93" s="1"/>
  <c r="R23" i="93" s="1"/>
  <c r="Q26" i="98" l="1"/>
  <c r="R26" i="98" s="1"/>
  <c r="D26" i="98"/>
  <c r="K26" i="98"/>
  <c r="F26" i="98"/>
  <c r="D23" i="93"/>
  <c r="B28" i="98" l="1"/>
  <c r="E28" i="98" s="1"/>
  <c r="J26" i="98"/>
  <c r="G26" i="98"/>
  <c r="S26" i="98"/>
  <c r="S23" i="93"/>
  <c r="J23" i="93"/>
  <c r="G23" i="93"/>
  <c r="B24" i="93"/>
  <c r="E24" i="93" s="1"/>
  <c r="C28" i="98" l="1"/>
  <c r="Q28" i="98" s="1"/>
  <c r="R28" i="98" s="1"/>
  <c r="K24" i="93"/>
  <c r="F24" i="93"/>
  <c r="C24" i="93"/>
  <c r="D28" i="98" l="1"/>
  <c r="B29" i="98" s="1"/>
  <c r="E29" i="98" s="1"/>
  <c r="K28" i="98"/>
  <c r="F28" i="98"/>
  <c r="Q24" i="93"/>
  <c r="R24" i="93" s="1"/>
  <c r="D24" i="93"/>
  <c r="J28" i="98" l="1"/>
  <c r="S28" i="98"/>
  <c r="G28" i="98"/>
  <c r="C29" i="98"/>
  <c r="G24" i="93"/>
  <c r="J24" i="93"/>
  <c r="S24" i="93"/>
  <c r="B25" i="93"/>
  <c r="E25" i="93" s="1"/>
  <c r="F29" i="98" l="1"/>
  <c r="K29" i="98"/>
  <c r="Q29" i="98"/>
  <c r="R29" i="98" s="1"/>
  <c r="D29" i="98"/>
  <c r="K25" i="93"/>
  <c r="F25" i="93"/>
  <c r="C25" i="93"/>
  <c r="Q25" i="93" s="1"/>
  <c r="R25" i="93" s="1"/>
  <c r="J29" i="98" l="1"/>
  <c r="B30" i="98"/>
  <c r="E30" i="98" s="1"/>
  <c r="S29" i="98"/>
  <c r="G29" i="98"/>
  <c r="D25" i="93"/>
  <c r="C30" i="98" l="1"/>
  <c r="Q30" i="98" s="1"/>
  <c r="R30" i="98" s="1"/>
  <c r="J25" i="93"/>
  <c r="G25" i="93"/>
  <c r="B26" i="93"/>
  <c r="E26" i="93" s="1"/>
  <c r="S25" i="93"/>
  <c r="D30" i="98" l="1"/>
  <c r="J30" i="98" s="1"/>
  <c r="K30" i="98"/>
  <c r="F30" i="98"/>
  <c r="K26" i="93"/>
  <c r="F26" i="93"/>
  <c r="C26" i="93"/>
  <c r="Q26" i="93" s="1"/>
  <c r="R26" i="93" s="1"/>
  <c r="G30" i="98" l="1"/>
  <c r="B31" i="98"/>
  <c r="S30" i="98"/>
  <c r="D26" i="93"/>
  <c r="C31" i="98" l="1"/>
  <c r="E31" i="98"/>
  <c r="F31" i="98"/>
  <c r="Q31" i="98"/>
  <c r="R31" i="98" s="1"/>
  <c r="D31" i="98"/>
  <c r="G26" i="93"/>
  <c r="J26" i="93"/>
  <c r="S26" i="93"/>
  <c r="B28" i="93"/>
  <c r="E28" i="93" s="1"/>
  <c r="K31" i="98" l="1"/>
  <c r="B33" i="98"/>
  <c r="E33" i="98" s="1"/>
  <c r="J31" i="98"/>
  <c r="S31" i="98"/>
  <c r="G31" i="98"/>
  <c r="F28" i="93"/>
  <c r="K28" i="93"/>
  <c r="C28" i="93"/>
  <c r="Q28" i="93" s="1"/>
  <c r="R28" i="93" s="1"/>
  <c r="C33" i="98" l="1"/>
  <c r="Q33" i="98" s="1"/>
  <c r="R33" i="98" s="1"/>
  <c r="D28" i="93"/>
  <c r="D33" i="98" l="1"/>
  <c r="K33" i="98"/>
  <c r="F33" i="98"/>
  <c r="J28" i="93"/>
  <c r="G28" i="93"/>
  <c r="S28" i="93"/>
  <c r="B29" i="93"/>
  <c r="E29" i="93" s="1"/>
  <c r="B34" i="98" l="1"/>
  <c r="E34" i="98" s="1"/>
  <c r="G33" i="98"/>
  <c r="J33" i="98"/>
  <c r="S33" i="98"/>
  <c r="K29" i="93"/>
  <c r="F29" i="93"/>
  <c r="C29" i="93"/>
  <c r="Q29" i="93" s="1"/>
  <c r="R29" i="93" s="1"/>
  <c r="C34" i="98" l="1"/>
  <c r="D29" i="93"/>
  <c r="Q34" i="98" l="1"/>
  <c r="R34" i="98" s="1"/>
  <c r="D34" i="98"/>
  <c r="F34" i="98"/>
  <c r="K34" i="98"/>
  <c r="G29" i="93"/>
  <c r="J29" i="93"/>
  <c r="B30" i="93"/>
  <c r="E30" i="93" s="1"/>
  <c r="S29" i="93"/>
  <c r="S34" i="98" l="1"/>
  <c r="J34" i="98"/>
  <c r="G34" i="98"/>
  <c r="B35" i="98"/>
  <c r="E35" i="98" s="1"/>
  <c r="F30" i="93"/>
  <c r="K30" i="93"/>
  <c r="C30" i="93"/>
  <c r="Q30" i="93" s="1"/>
  <c r="R30" i="93" s="1"/>
  <c r="C35" i="98" l="1"/>
  <c r="Q35" i="98" s="1"/>
  <c r="R35" i="98" s="1"/>
  <c r="D30" i="93"/>
  <c r="D35" i="98" l="1"/>
  <c r="J35" i="98" s="1"/>
  <c r="K35" i="98"/>
  <c r="F35" i="98"/>
  <c r="J30" i="93"/>
  <c r="G30" i="93"/>
  <c r="S30" i="93"/>
  <c r="B31" i="93"/>
  <c r="E31" i="93" s="1"/>
  <c r="S35" i="98" l="1"/>
  <c r="B36" i="98"/>
  <c r="E36" i="98" s="1"/>
  <c r="G35" i="98"/>
  <c r="C36" i="98"/>
  <c r="K31" i="93"/>
  <c r="F31" i="93"/>
  <c r="C31" i="93"/>
  <c r="Q31" i="93" s="1"/>
  <c r="R31" i="93" s="1"/>
  <c r="Q36" i="98" l="1"/>
  <c r="R36" i="98" s="1"/>
  <c r="D36" i="98"/>
  <c r="F36" i="98"/>
  <c r="K36" i="98"/>
  <c r="D31" i="93"/>
  <c r="G36" i="98" l="1"/>
  <c r="J36" i="98"/>
  <c r="B38" i="98"/>
  <c r="E38" i="98" s="1"/>
  <c r="S36" i="98"/>
  <c r="J31" i="93"/>
  <c r="G31" i="93"/>
  <c r="B33" i="93"/>
  <c r="E33" i="93" s="1"/>
  <c r="S31" i="93"/>
  <c r="C38" i="98" l="1"/>
  <c r="Q38" i="98" s="1"/>
  <c r="R38" i="98" s="1"/>
  <c r="F33" i="93"/>
  <c r="K33" i="93"/>
  <c r="C33" i="93"/>
  <c r="Q33" i="93" s="1"/>
  <c r="R33" i="93" s="1"/>
  <c r="D38" i="98" l="1"/>
  <c r="K38" i="98"/>
  <c r="F38" i="98"/>
  <c r="D33" i="93"/>
  <c r="B39" i="98" l="1"/>
  <c r="E39" i="98" s="1"/>
  <c r="J38" i="98"/>
  <c r="S38" i="98"/>
  <c r="G38" i="98"/>
  <c r="J33" i="93"/>
  <c r="G33" i="93"/>
  <c r="B34" i="93"/>
  <c r="E34" i="93" s="1"/>
  <c r="S33" i="93"/>
  <c r="C39" i="98" l="1"/>
  <c r="Q39" i="98" s="1"/>
  <c r="R39" i="98" s="1"/>
  <c r="K34" i="93"/>
  <c r="F34" i="93"/>
  <c r="C34" i="93"/>
  <c r="Q34" i="93" s="1"/>
  <c r="R34" i="93" s="1"/>
  <c r="D39" i="98" l="1"/>
  <c r="S39" i="98" s="1"/>
  <c r="F39" i="98"/>
  <c r="K39" i="98"/>
  <c r="D34" i="93"/>
  <c r="B40" i="98" l="1"/>
  <c r="G39" i="98"/>
  <c r="J39" i="98"/>
  <c r="G34" i="93"/>
  <c r="J34" i="93"/>
  <c r="S34" i="93"/>
  <c r="B35" i="93"/>
  <c r="E35" i="93" s="1"/>
  <c r="C40" i="98" l="1"/>
  <c r="E40" i="98"/>
  <c r="F40" i="98"/>
  <c r="Q40" i="98"/>
  <c r="R40" i="98" s="1"/>
  <c r="D40" i="98"/>
  <c r="K35" i="93"/>
  <c r="F35" i="93"/>
  <c r="C35" i="93"/>
  <c r="Q35" i="93" s="1"/>
  <c r="R35" i="93" s="1"/>
  <c r="K40" i="98" l="1"/>
  <c r="S40" i="98"/>
  <c r="G40" i="98"/>
  <c r="J40" i="98"/>
  <c r="B41" i="98"/>
  <c r="E41" i="98" s="1"/>
  <c r="D35" i="93"/>
  <c r="C41" i="98" l="1"/>
  <c r="J35" i="93"/>
  <c r="G35" i="93"/>
  <c r="B36" i="93"/>
  <c r="E36" i="93" s="1"/>
  <c r="S35" i="93"/>
  <c r="Q41" i="98" l="1"/>
  <c r="R41" i="98" s="1"/>
  <c r="D41" i="98"/>
  <c r="K41" i="98"/>
  <c r="F41" i="98"/>
  <c r="K36" i="93"/>
  <c r="F36" i="93"/>
  <c r="C36" i="93"/>
  <c r="Q36" i="93" s="1"/>
  <c r="R36" i="93" s="1"/>
  <c r="S41" i="98" l="1"/>
  <c r="J41" i="98"/>
  <c r="G41" i="98"/>
  <c r="B43" i="98"/>
  <c r="E43" i="98" s="1"/>
  <c r="D36" i="93"/>
  <c r="C43" i="98" l="1"/>
  <c r="G36" i="93"/>
  <c r="J36" i="93"/>
  <c r="S36" i="93"/>
  <c r="B38" i="93"/>
  <c r="E38" i="93" s="1"/>
  <c r="K43" i="98" l="1"/>
  <c r="F43" i="98"/>
  <c r="Q43" i="98"/>
  <c r="R43" i="98" s="1"/>
  <c r="D43" i="98"/>
  <c r="F38" i="93"/>
  <c r="K38" i="93"/>
  <c r="C38" i="93"/>
  <c r="Q38" i="93" s="1"/>
  <c r="R38" i="93" s="1"/>
  <c r="J43" i="98" l="1"/>
  <c r="G43" i="98"/>
  <c r="B44" i="98"/>
  <c r="E44" i="98" s="1"/>
  <c r="S43" i="98"/>
  <c r="D38" i="93"/>
  <c r="S38" i="93" s="1"/>
  <c r="C44" i="98" l="1"/>
  <c r="B39" i="93"/>
  <c r="E39" i="93" s="1"/>
  <c r="K39" i="93" s="1"/>
  <c r="J38" i="93"/>
  <c r="G38" i="93"/>
  <c r="F44" i="98" l="1"/>
  <c r="K44" i="98"/>
  <c r="Q44" i="98"/>
  <c r="R44" i="98" s="1"/>
  <c r="D44" i="98"/>
  <c r="C39" i="93"/>
  <c r="Q39" i="93" s="1"/>
  <c r="R39" i="93" s="1"/>
  <c r="F39" i="93"/>
  <c r="S44" i="98" l="1"/>
  <c r="J44" i="98"/>
  <c r="B45" i="98"/>
  <c r="E45" i="98" s="1"/>
  <c r="G44" i="98"/>
  <c r="D39" i="93"/>
  <c r="J39" i="93" s="1"/>
  <c r="C45" i="98" l="1"/>
  <c r="S39" i="93"/>
  <c r="G39" i="93"/>
  <c r="B40" i="93"/>
  <c r="E40" i="93" s="1"/>
  <c r="F40" i="93" s="1"/>
  <c r="K45" i="98" l="1"/>
  <c r="F45" i="98"/>
  <c r="Q45" i="98"/>
  <c r="R45" i="98" s="1"/>
  <c r="D45" i="98"/>
  <c r="C40" i="93"/>
  <c r="Q40" i="93" s="1"/>
  <c r="R40" i="93" s="1"/>
  <c r="K40" i="93"/>
  <c r="B46" i="98" l="1"/>
  <c r="E46" i="98" s="1"/>
  <c r="G45" i="98"/>
  <c r="S45" i="98"/>
  <c r="J45" i="98"/>
  <c r="D40" i="93"/>
  <c r="J40" i="93" s="1"/>
  <c r="C46" i="98" l="1"/>
  <c r="B41" i="93"/>
  <c r="E41" i="93" s="1"/>
  <c r="K41" i="93" s="1"/>
  <c r="S40" i="93"/>
  <c r="G40" i="93"/>
  <c r="F46" i="98" l="1"/>
  <c r="K46" i="98"/>
  <c r="Q46" i="98"/>
  <c r="R46" i="98" s="1"/>
  <c r="D46" i="98"/>
  <c r="C41" i="93"/>
  <c r="Q41" i="93" s="1"/>
  <c r="R41" i="93" s="1"/>
  <c r="F41" i="93"/>
  <c r="G46" i="98" l="1"/>
  <c r="B48" i="98"/>
  <c r="E48" i="98" s="1"/>
  <c r="S46" i="98"/>
  <c r="J46" i="98"/>
  <c r="D41" i="93"/>
  <c r="J41" i="93" s="1"/>
  <c r="C48" i="98" l="1"/>
  <c r="G41" i="93"/>
  <c r="S41" i="93"/>
  <c r="B43" i="93"/>
  <c r="E43" i="93" s="1"/>
  <c r="F43" i="93" s="1"/>
  <c r="K48" i="98" l="1"/>
  <c r="F48" i="98"/>
  <c r="Q48" i="98"/>
  <c r="R48" i="98" s="1"/>
  <c r="D48" i="98"/>
  <c r="C43" i="93"/>
  <c r="Q43" i="93" s="1"/>
  <c r="R43" i="93" s="1"/>
  <c r="K43" i="93"/>
  <c r="S48" i="98" l="1"/>
  <c r="G48" i="98"/>
  <c r="B49" i="98"/>
  <c r="E49" i="98" s="1"/>
  <c r="J48" i="98"/>
  <c r="D43" i="93"/>
  <c r="J43" i="93" s="1"/>
  <c r="B44" i="93"/>
  <c r="E44" i="93" s="1"/>
  <c r="C49" i="98" l="1"/>
  <c r="S43" i="93"/>
  <c r="G43" i="93"/>
  <c r="K44" i="93"/>
  <c r="F44" i="93"/>
  <c r="C44" i="93"/>
  <c r="Q44" i="93" s="1"/>
  <c r="R44" i="93" s="1"/>
  <c r="Q49" i="98" l="1"/>
  <c r="R49" i="98" s="1"/>
  <c r="D49" i="98"/>
  <c r="F49" i="98"/>
  <c r="K49" i="98"/>
  <c r="D44" i="93"/>
  <c r="B45" i="93" s="1"/>
  <c r="E45" i="93" s="1"/>
  <c r="B50" i="98" l="1"/>
  <c r="E50" i="98" s="1"/>
  <c r="S49" i="98"/>
  <c r="G49" i="98"/>
  <c r="J49" i="98"/>
  <c r="S44" i="93"/>
  <c r="K45" i="93"/>
  <c r="F45" i="93"/>
  <c r="G44" i="93"/>
  <c r="J44" i="93"/>
  <c r="C45" i="93"/>
  <c r="Q45" i="93" s="1"/>
  <c r="R45" i="93" s="1"/>
  <c r="C50" i="98" l="1"/>
  <c r="Q50" i="98" s="1"/>
  <c r="R50" i="98" s="1"/>
  <c r="D45" i="93"/>
  <c r="S45" i="93" s="1"/>
  <c r="D50" i="98" l="1"/>
  <c r="F50" i="98"/>
  <c r="K50" i="98"/>
  <c r="B46" i="93"/>
  <c r="E46" i="93" s="1"/>
  <c r="K46" i="93" s="1"/>
  <c r="J45" i="93"/>
  <c r="G45" i="93"/>
  <c r="G50" i="98" l="1"/>
  <c r="S50" i="98"/>
  <c r="J50" i="98"/>
  <c r="B51" i="98"/>
  <c r="E51" i="98" s="1"/>
  <c r="C46" i="93"/>
  <c r="Q46" i="93" s="1"/>
  <c r="R46" i="93" s="1"/>
  <c r="F46" i="93"/>
  <c r="C51" i="98" l="1"/>
  <c r="Q51" i="98" s="1"/>
  <c r="R51" i="98" s="1"/>
  <c r="D46" i="93"/>
  <c r="J46" i="93" s="1"/>
  <c r="D51" i="98" l="1"/>
  <c r="S51" i="98" s="1"/>
  <c r="K51" i="98"/>
  <c r="F51" i="98"/>
  <c r="G46" i="93"/>
  <c r="S46" i="93"/>
  <c r="B48" i="93"/>
  <c r="E48" i="93" s="1"/>
  <c r="F48" i="93" s="1"/>
  <c r="B53" i="98" l="1"/>
  <c r="E53" i="98" s="1"/>
  <c r="G51" i="98"/>
  <c r="J51" i="98"/>
  <c r="C48" i="93"/>
  <c r="Q48" i="93" s="1"/>
  <c r="R48" i="93" s="1"/>
  <c r="K48" i="93"/>
  <c r="C53" i="98" l="1"/>
  <c r="Q53" i="98" s="1"/>
  <c r="R53" i="98" s="1"/>
  <c r="K53" i="98"/>
  <c r="F53" i="98"/>
  <c r="D48" i="93"/>
  <c r="J48" i="93" s="1"/>
  <c r="D53" i="98" l="1"/>
  <c r="G53" i="98" s="1"/>
  <c r="S53" i="98"/>
  <c r="J53" i="98"/>
  <c r="B54" i="98"/>
  <c r="E54" i="98" s="1"/>
  <c r="B49" i="93"/>
  <c r="E49" i="93" s="1"/>
  <c r="K49" i="93" s="1"/>
  <c r="S48" i="93"/>
  <c r="G48" i="93"/>
  <c r="C54" i="98" l="1"/>
  <c r="F49" i="93"/>
  <c r="C49" i="93"/>
  <c r="Q49" i="93" s="1"/>
  <c r="R49" i="93" s="1"/>
  <c r="Q54" i="98" l="1"/>
  <c r="R54" i="98" s="1"/>
  <c r="D54" i="98"/>
  <c r="K54" i="98"/>
  <c r="F54" i="98"/>
  <c r="D49" i="93"/>
  <c r="B50" i="93" s="1"/>
  <c r="E50" i="93" s="1"/>
  <c r="G49" i="93"/>
  <c r="J49" i="93"/>
  <c r="S49" i="93"/>
  <c r="B55" i="98" l="1"/>
  <c r="E55" i="98" s="1"/>
  <c r="J54" i="98"/>
  <c r="S54" i="98"/>
  <c r="G54" i="98"/>
  <c r="F50" i="93"/>
  <c r="K50" i="93"/>
  <c r="C50" i="93"/>
  <c r="Q50" i="93" s="1"/>
  <c r="R50" i="93" s="1"/>
  <c r="C55" i="98" l="1"/>
  <c r="D50" i="93"/>
  <c r="Q55" i="98" l="1"/>
  <c r="R55" i="98" s="1"/>
  <c r="D55" i="98"/>
  <c r="F55" i="98"/>
  <c r="K55" i="98"/>
  <c r="J50" i="93"/>
  <c r="G50" i="93"/>
  <c r="B51" i="93"/>
  <c r="E51" i="93" s="1"/>
  <c r="S50" i="93"/>
  <c r="B56" i="98" l="1"/>
  <c r="E56" i="98" s="1"/>
  <c r="S55" i="98"/>
  <c r="J55" i="98"/>
  <c r="G55" i="98"/>
  <c r="K51" i="93"/>
  <c r="F51" i="93"/>
  <c r="C51" i="93"/>
  <c r="Q51" i="93" s="1"/>
  <c r="R51" i="93" s="1"/>
  <c r="C56" i="98" l="1"/>
  <c r="D51" i="93"/>
  <c r="Q56" i="98" l="1"/>
  <c r="D56" i="98"/>
  <c r="K56" i="98"/>
  <c r="F56" i="98"/>
  <c r="J51" i="93"/>
  <c r="G51" i="93"/>
  <c r="B53" i="93"/>
  <c r="E53" i="93" s="1"/>
  <c r="S51" i="93"/>
  <c r="G56" i="98" l="1"/>
  <c r="S56" i="98"/>
  <c r="B58" i="98"/>
  <c r="E58" i="98" s="1"/>
  <c r="J56" i="98"/>
  <c r="R56" i="98"/>
  <c r="Q58" i="98"/>
  <c r="R58" i="98" s="1"/>
  <c r="F53" i="93"/>
  <c r="K53" i="93"/>
  <c r="C53" i="93"/>
  <c r="Q53" i="93" s="1"/>
  <c r="R53" i="93" s="1"/>
  <c r="D58" i="98" l="1"/>
  <c r="D53" i="93"/>
  <c r="S58" i="98" l="1"/>
  <c r="J58" i="98"/>
  <c r="B59" i="98"/>
  <c r="E59" i="98" s="1"/>
  <c r="K58" i="98"/>
  <c r="F58" i="98"/>
  <c r="G58" i="98" s="1"/>
  <c r="G53" i="93"/>
  <c r="J53" i="93"/>
  <c r="B54" i="93"/>
  <c r="E54" i="93" s="1"/>
  <c r="S53" i="93"/>
  <c r="C59" i="98" l="1"/>
  <c r="Q59" i="98" s="1"/>
  <c r="R59" i="98" s="1"/>
  <c r="K54" i="93"/>
  <c r="F54" i="93"/>
  <c r="C54" i="93"/>
  <c r="Q54" i="93" s="1"/>
  <c r="R54" i="93" s="1"/>
  <c r="D59" i="98" l="1"/>
  <c r="B60" i="98" s="1"/>
  <c r="E60" i="98" s="1"/>
  <c r="K59" i="98"/>
  <c r="F59" i="98"/>
  <c r="D54" i="93"/>
  <c r="S54" i="93" s="1"/>
  <c r="S59" i="98" l="1"/>
  <c r="C60" i="98"/>
  <c r="Q60" i="98" s="1"/>
  <c r="R60" i="98" s="1"/>
  <c r="G59" i="98"/>
  <c r="J59" i="98"/>
  <c r="K60" i="98"/>
  <c r="F60" i="98"/>
  <c r="D60" i="98"/>
  <c r="B55" i="93"/>
  <c r="E55" i="93" s="1"/>
  <c r="K55" i="93" s="1"/>
  <c r="G54" i="93"/>
  <c r="J54" i="93"/>
  <c r="B61" i="98" l="1"/>
  <c r="E61" i="98" s="1"/>
  <c r="S60" i="98"/>
  <c r="J60" i="98"/>
  <c r="G60" i="98"/>
  <c r="C55" i="93"/>
  <c r="Q55" i="93" s="1"/>
  <c r="R55" i="93" s="1"/>
  <c r="F55" i="93"/>
  <c r="C61" i="98" l="1"/>
  <c r="Q61" i="98" s="1"/>
  <c r="D55" i="93"/>
  <c r="J55" i="93" s="1"/>
  <c r="D61" i="98" l="1"/>
  <c r="R61" i="98"/>
  <c r="F61" i="98"/>
  <c r="K61" i="98"/>
  <c r="B56" i="93"/>
  <c r="E56" i="93" s="1"/>
  <c r="K56" i="93" s="1"/>
  <c r="S55" i="93"/>
  <c r="G55" i="93"/>
  <c r="B63" i="98" l="1"/>
  <c r="E63" i="98" s="1"/>
  <c r="G61" i="98"/>
  <c r="S61" i="98"/>
  <c r="J61" i="98"/>
  <c r="C56" i="93"/>
  <c r="Q56" i="93" s="1"/>
  <c r="R56" i="93" s="1"/>
  <c r="F56" i="93"/>
  <c r="C63" i="98" l="1"/>
  <c r="Q63" i="98" s="1"/>
  <c r="D56" i="93"/>
  <c r="Q58" i="93"/>
  <c r="R58" i="93" s="1"/>
  <c r="D63" i="98" l="1"/>
  <c r="B64" i="98" s="1"/>
  <c r="E64" i="98" s="1"/>
  <c r="K63" i="98"/>
  <c r="F63" i="98"/>
  <c r="R63" i="98"/>
  <c r="B58" i="93"/>
  <c r="E58" i="93" s="1"/>
  <c r="S56" i="93"/>
  <c r="G56" i="93"/>
  <c r="J56" i="93"/>
  <c r="S63" i="98" l="1"/>
  <c r="G63" i="98"/>
  <c r="J63" i="98"/>
  <c r="C64" i="98"/>
  <c r="Q64" i="98" s="1"/>
  <c r="D58" i="93"/>
  <c r="J58" i="93" s="1"/>
  <c r="F58" i="93"/>
  <c r="K58" i="93"/>
  <c r="D64" i="98" l="1"/>
  <c r="R64" i="98"/>
  <c r="F64" i="98"/>
  <c r="K64" i="98"/>
  <c r="S58" i="93"/>
  <c r="G58" i="93"/>
  <c r="B59" i="93"/>
  <c r="E59" i="93" s="1"/>
  <c r="F59" i="93" s="1"/>
  <c r="B65" i="98" l="1"/>
  <c r="E65" i="98" s="1"/>
  <c r="J64" i="98"/>
  <c r="G64" i="98"/>
  <c r="S64" i="98"/>
  <c r="C59" i="93"/>
  <c r="Q59" i="93" s="1"/>
  <c r="R59" i="93" s="1"/>
  <c r="K59" i="93"/>
  <c r="C65" i="98" l="1"/>
  <c r="Q65" i="98" s="1"/>
  <c r="D59" i="93"/>
  <c r="S59" i="93" s="1"/>
  <c r="D65" i="98" l="1"/>
  <c r="J65" i="98" s="1"/>
  <c r="K65" i="98"/>
  <c r="F65" i="98"/>
  <c r="R65" i="98"/>
  <c r="G59" i="93"/>
  <c r="J59" i="93"/>
  <c r="B60" i="93"/>
  <c r="S65" i="98" l="1"/>
  <c r="B66" i="98"/>
  <c r="E66" i="98" s="1"/>
  <c r="G65" i="98"/>
  <c r="E60" i="93"/>
  <c r="C60" i="93"/>
  <c r="C66" i="98" l="1"/>
  <c r="Q66" i="98" s="1"/>
  <c r="R66" i="98" s="1"/>
  <c r="F66" i="98"/>
  <c r="K66" i="98"/>
  <c r="Q60" i="93"/>
  <c r="R60" i="93" s="1"/>
  <c r="D60" i="93"/>
  <c r="F60" i="93"/>
  <c r="K60" i="93"/>
  <c r="D66" i="98" l="1"/>
  <c r="B68" i="98" s="1"/>
  <c r="E68" i="98" s="1"/>
  <c r="B61" i="93"/>
  <c r="J60" i="93"/>
  <c r="G60" i="93"/>
  <c r="S60" i="93"/>
  <c r="J66" i="98" l="1"/>
  <c r="S66" i="98"/>
  <c r="G66" i="98"/>
  <c r="C68" i="98"/>
  <c r="Q68" i="98" s="1"/>
  <c r="R68" i="98" s="1"/>
  <c r="K68" i="98"/>
  <c r="F68" i="98"/>
  <c r="E61" i="93"/>
  <c r="C61" i="93"/>
  <c r="D68" i="98" l="1"/>
  <c r="J68" i="98" s="1"/>
  <c r="K61" i="93"/>
  <c r="F61" i="93"/>
  <c r="Q61" i="93"/>
  <c r="R61" i="93" s="1"/>
  <c r="D61" i="93"/>
  <c r="B69" i="98" l="1"/>
  <c r="G68" i="98"/>
  <c r="S68" i="98"/>
  <c r="J61" i="93"/>
  <c r="G61" i="93"/>
  <c r="B63" i="93"/>
  <c r="S61" i="93"/>
  <c r="C69" i="98" l="1"/>
  <c r="E69" i="98"/>
  <c r="F69" i="98" s="1"/>
  <c r="K69" i="98"/>
  <c r="E63" i="93"/>
  <c r="C63" i="93"/>
  <c r="Q69" i="98" l="1"/>
  <c r="R69" i="98" s="1"/>
  <c r="D69" i="98"/>
  <c r="Q63" i="93"/>
  <c r="R63" i="93" s="1"/>
  <c r="D63" i="93"/>
  <c r="F63" i="93"/>
  <c r="K63" i="93"/>
  <c r="J69" i="98" l="1"/>
  <c r="S69" i="98"/>
  <c r="B70" i="98"/>
  <c r="G69" i="98"/>
  <c r="S63" i="93"/>
  <c r="B64" i="93"/>
  <c r="J63" i="93"/>
  <c r="G63" i="93"/>
  <c r="E70" i="98" l="1"/>
  <c r="C70" i="98"/>
  <c r="E64" i="93"/>
  <c r="C64" i="93"/>
  <c r="Q70" i="98" l="1"/>
  <c r="R70" i="98" s="1"/>
  <c r="D70" i="98"/>
  <c r="F70" i="98"/>
  <c r="K70" i="98"/>
  <c r="Q64" i="93"/>
  <c r="R64" i="93" s="1"/>
  <c r="D64" i="93"/>
  <c r="F64" i="93"/>
  <c r="K64" i="93"/>
  <c r="J70" i="98" l="1"/>
  <c r="B71" i="98"/>
  <c r="G70" i="98"/>
  <c r="S70" i="98"/>
  <c r="B65" i="93"/>
  <c r="S64" i="93"/>
  <c r="G64" i="93"/>
  <c r="J64" i="93"/>
  <c r="E71" i="98" l="1"/>
  <c r="C71" i="98"/>
  <c r="E65" i="93"/>
  <c r="C65" i="93"/>
  <c r="Q71" i="98" l="1"/>
  <c r="R71" i="98" s="1"/>
  <c r="D71" i="98"/>
  <c r="F71" i="98"/>
  <c r="K71" i="98"/>
  <c r="Q65" i="93"/>
  <c r="R65" i="93" s="1"/>
  <c r="D65" i="93"/>
  <c r="K65" i="93"/>
  <c r="F65" i="93"/>
  <c r="B73" i="98" l="1"/>
  <c r="J71" i="98"/>
  <c r="S71" i="98"/>
  <c r="G71" i="98"/>
  <c r="S65" i="93"/>
  <c r="J65" i="93"/>
  <c r="G65" i="93"/>
  <c r="B66" i="93"/>
  <c r="E73" i="98" l="1"/>
  <c r="C73" i="98"/>
  <c r="Q73" i="98" s="1"/>
  <c r="R73" i="98" s="1"/>
  <c r="E66" i="93"/>
  <c r="C66" i="93"/>
  <c r="D73" i="98" l="1"/>
  <c r="K73" i="98"/>
  <c r="F73" i="98"/>
  <c r="Q66" i="93"/>
  <c r="R66" i="93" s="1"/>
  <c r="D66" i="93"/>
  <c r="K66" i="93"/>
  <c r="F66" i="93"/>
  <c r="J73" i="98" l="1"/>
  <c r="S73" i="98"/>
  <c r="B74" i="98"/>
  <c r="G73" i="98"/>
  <c r="S66" i="93"/>
  <c r="J66" i="93"/>
  <c r="G66" i="93"/>
  <c r="B68" i="93"/>
  <c r="E74" i="98" l="1"/>
  <c r="C74" i="98"/>
  <c r="Q74" i="98" s="1"/>
  <c r="R74" i="98" s="1"/>
  <c r="E68" i="93"/>
  <c r="C68" i="93"/>
  <c r="D74" i="98" l="1"/>
  <c r="K74" i="98"/>
  <c r="F74" i="98"/>
  <c r="Q68" i="93"/>
  <c r="R68" i="93" s="1"/>
  <c r="D68" i="93"/>
  <c r="K68" i="93"/>
  <c r="F68" i="93"/>
  <c r="G74" i="98" l="1"/>
  <c r="S74" i="98"/>
  <c r="B75" i="98"/>
  <c r="J74" i="98"/>
  <c r="B69" i="93"/>
  <c r="G68" i="93"/>
  <c r="S68" i="93"/>
  <c r="J68" i="93"/>
  <c r="E75" i="98" l="1"/>
  <c r="C75" i="98"/>
  <c r="Q75" i="98" s="1"/>
  <c r="R75" i="98" s="1"/>
  <c r="D75" i="98"/>
  <c r="E69" i="93"/>
  <c r="C69" i="93"/>
  <c r="S75" i="98" l="1"/>
  <c r="B76" i="98"/>
  <c r="J75" i="98"/>
  <c r="K75" i="98"/>
  <c r="F75" i="98"/>
  <c r="G75" i="98" s="1"/>
  <c r="Q69" i="93"/>
  <c r="R69" i="93" s="1"/>
  <c r="D69" i="93"/>
  <c r="K69" i="93"/>
  <c r="F69" i="93"/>
  <c r="C76" i="98" l="1"/>
  <c r="Q76" i="98" s="1"/>
  <c r="R76" i="98" s="1"/>
  <c r="E76" i="98"/>
  <c r="D76" i="98"/>
  <c r="S69" i="93"/>
  <c r="B70" i="93"/>
  <c r="J69" i="93"/>
  <c r="G69" i="93"/>
  <c r="J76" i="98" l="1"/>
  <c r="B78" i="98"/>
  <c r="S76" i="98"/>
  <c r="F76" i="98"/>
  <c r="G76" i="98" s="1"/>
  <c r="K76" i="98"/>
  <c r="E70" i="93"/>
  <c r="C70" i="93"/>
  <c r="E78" i="98" l="1"/>
  <c r="C78" i="98"/>
  <c r="Q70" i="93"/>
  <c r="R70" i="93" s="1"/>
  <c r="D70" i="93"/>
  <c r="F70" i="93"/>
  <c r="K70" i="93"/>
  <c r="Q78" i="98" l="1"/>
  <c r="R78" i="98" s="1"/>
  <c r="D78" i="98"/>
  <c r="K78" i="98"/>
  <c r="F78" i="98"/>
  <c r="G70" i="93"/>
  <c r="S70" i="93"/>
  <c r="J70" i="93"/>
  <c r="B71" i="93"/>
  <c r="S78" i="98" l="1"/>
  <c r="G78" i="98"/>
  <c r="J78" i="98"/>
  <c r="B79" i="98"/>
  <c r="E71" i="93"/>
  <c r="C71" i="93"/>
  <c r="Q71" i="93" s="1"/>
  <c r="R71" i="93" s="1"/>
  <c r="E79" i="98" l="1"/>
  <c r="C79" i="98"/>
  <c r="Q79" i="98" s="1"/>
  <c r="R79" i="98" s="1"/>
  <c r="D71" i="93"/>
  <c r="F71" i="93"/>
  <c r="K71" i="93"/>
  <c r="D79" i="98" l="1"/>
  <c r="F79" i="98"/>
  <c r="K79" i="98"/>
  <c r="B73" i="93"/>
  <c r="J71" i="93"/>
  <c r="G71" i="93"/>
  <c r="S71" i="93"/>
  <c r="B80" i="98" l="1"/>
  <c r="S79" i="98"/>
  <c r="J79" i="98"/>
  <c r="G79" i="98"/>
  <c r="E73" i="93"/>
  <c r="C73" i="93"/>
  <c r="E80" i="98" l="1"/>
  <c r="C80" i="98"/>
  <c r="Q80" i="98" s="1"/>
  <c r="R80" i="98" s="1"/>
  <c r="D80" i="98"/>
  <c r="Q73" i="93"/>
  <c r="R73" i="93" s="1"/>
  <c r="D73" i="93"/>
  <c r="F73" i="93"/>
  <c r="K73" i="93"/>
  <c r="B81" i="98" l="1"/>
  <c r="J80" i="98"/>
  <c r="S80" i="98"/>
  <c r="K80" i="98"/>
  <c r="F80" i="98"/>
  <c r="G80" i="98" s="1"/>
  <c r="S73" i="93"/>
  <c r="B74" i="93"/>
  <c r="G73" i="93"/>
  <c r="J73" i="93"/>
  <c r="E81" i="98" l="1"/>
  <c r="C81" i="98"/>
  <c r="Q81" i="98" s="1"/>
  <c r="R81" i="98" s="1"/>
  <c r="D81" i="98"/>
  <c r="E74" i="93"/>
  <c r="C74" i="93"/>
  <c r="B83" i="98" l="1"/>
  <c r="S81" i="98"/>
  <c r="J81" i="98"/>
  <c r="F81" i="98"/>
  <c r="G81" i="98" s="1"/>
  <c r="K81" i="98"/>
  <c r="Q74" i="93"/>
  <c r="R74" i="93" s="1"/>
  <c r="D74" i="93"/>
  <c r="K74" i="93"/>
  <c r="F74" i="93"/>
  <c r="E83" i="98" l="1"/>
  <c r="C83" i="98"/>
  <c r="G74" i="93"/>
  <c r="B75" i="93"/>
  <c r="S74" i="93"/>
  <c r="J74" i="93"/>
  <c r="Q83" i="98" l="1"/>
  <c r="R83" i="98" s="1"/>
  <c r="D83" i="98"/>
  <c r="K83" i="98"/>
  <c r="F83" i="98"/>
  <c r="E75" i="93"/>
  <c r="C75" i="93"/>
  <c r="Q75" i="93" s="1"/>
  <c r="R75" i="93" s="1"/>
  <c r="B84" i="98" l="1"/>
  <c r="S83" i="98"/>
  <c r="J83" i="98"/>
  <c r="G83" i="98"/>
  <c r="D75" i="93"/>
  <c r="S75" i="93" s="1"/>
  <c r="K75" i="93"/>
  <c r="F75" i="93"/>
  <c r="E84" i="98" l="1"/>
  <c r="C84" i="98"/>
  <c r="B76" i="93"/>
  <c r="C76" i="93" s="1"/>
  <c r="G75" i="93"/>
  <c r="J75" i="93"/>
  <c r="E76" i="93"/>
  <c r="Q84" i="98" l="1"/>
  <c r="R84" i="98" s="1"/>
  <c r="D84" i="98"/>
  <c r="K84" i="98"/>
  <c r="F84" i="98"/>
  <c r="Q76" i="93"/>
  <c r="R76" i="93" s="1"/>
  <c r="D76" i="93"/>
  <c r="K76" i="93"/>
  <c r="F76" i="93"/>
  <c r="S84" i="98" l="1"/>
  <c r="B85" i="98"/>
  <c r="G84" i="98"/>
  <c r="J84" i="98"/>
  <c r="S76" i="93"/>
  <c r="G76" i="93"/>
  <c r="B78" i="93"/>
  <c r="J76" i="93"/>
  <c r="E85" i="98" l="1"/>
  <c r="C85" i="98"/>
  <c r="E78" i="93"/>
  <c r="C78" i="93"/>
  <c r="Q85" i="98" l="1"/>
  <c r="R85" i="98" s="1"/>
  <c r="D85" i="98"/>
  <c r="K85" i="98"/>
  <c r="F85" i="98"/>
  <c r="Q78" i="93"/>
  <c r="R78" i="93" s="1"/>
  <c r="D78" i="93"/>
  <c r="F78" i="93"/>
  <c r="K78" i="93"/>
  <c r="S85" i="98" l="1"/>
  <c r="G85" i="98"/>
  <c r="B86" i="98"/>
  <c r="J85" i="98"/>
  <c r="B79" i="93"/>
  <c r="J78" i="93"/>
  <c r="G78" i="93"/>
  <c r="S78" i="93"/>
  <c r="E86" i="98" l="1"/>
  <c r="C86" i="98"/>
  <c r="E79" i="93"/>
  <c r="C79" i="93"/>
  <c r="Q86" i="98" l="1"/>
  <c r="R86" i="98" s="1"/>
  <c r="D86" i="98"/>
  <c r="K86" i="98"/>
  <c r="F86" i="98"/>
  <c r="Q79" i="93"/>
  <c r="R79" i="93" s="1"/>
  <c r="D79" i="93"/>
  <c r="K79" i="93"/>
  <c r="F79" i="93"/>
  <c r="J86" i="98" l="1"/>
  <c r="S86" i="98"/>
  <c r="B88" i="98"/>
  <c r="G86" i="98"/>
  <c r="G79" i="93"/>
  <c r="B80" i="93"/>
  <c r="J79" i="93"/>
  <c r="S79" i="93"/>
  <c r="C88" i="98" l="1"/>
  <c r="Q88" i="98" s="1"/>
  <c r="R88" i="98" s="1"/>
  <c r="E88" i="98"/>
  <c r="D88" i="98"/>
  <c r="E80" i="93"/>
  <c r="C80" i="93"/>
  <c r="J88" i="98" l="1"/>
  <c r="S88" i="98"/>
  <c r="B89" i="98"/>
  <c r="F88" i="98"/>
  <c r="G88" i="98" s="1"/>
  <c r="K88" i="98"/>
  <c r="Q80" i="93"/>
  <c r="R80" i="93" s="1"/>
  <c r="D80" i="93"/>
  <c r="K80" i="93"/>
  <c r="F80" i="93"/>
  <c r="E89" i="98" l="1"/>
  <c r="C89" i="98"/>
  <c r="B81" i="93"/>
  <c r="G80" i="93"/>
  <c r="S80" i="93"/>
  <c r="J80" i="93"/>
  <c r="Q89" i="98" l="1"/>
  <c r="R89" i="98" s="1"/>
  <c r="D89" i="98"/>
  <c r="K89" i="98"/>
  <c r="F89" i="98"/>
  <c r="E81" i="93"/>
  <c r="C81" i="93"/>
  <c r="J89" i="98" l="1"/>
  <c r="B90" i="98"/>
  <c r="S89" i="98"/>
  <c r="G89" i="98"/>
  <c r="Q81" i="93"/>
  <c r="R81" i="93" s="1"/>
  <c r="D81" i="93"/>
  <c r="K81" i="93"/>
  <c r="F81" i="93"/>
  <c r="E90" i="98" l="1"/>
  <c r="C90" i="98"/>
  <c r="S81" i="93"/>
  <c r="G81" i="93"/>
  <c r="J81" i="93"/>
  <c r="B83" i="93"/>
  <c r="Q90" i="98" l="1"/>
  <c r="R90" i="98" s="1"/>
  <c r="D90" i="98"/>
  <c r="F90" i="98"/>
  <c r="K90" i="98"/>
  <c r="E83" i="93"/>
  <c r="C83" i="93"/>
  <c r="Q83" i="93" s="1"/>
  <c r="R83" i="93" s="1"/>
  <c r="B91" i="98" l="1"/>
  <c r="S90" i="98"/>
  <c r="J90" i="98"/>
  <c r="G90" i="98"/>
  <c r="D83" i="93"/>
  <c r="F83" i="93"/>
  <c r="K83" i="93"/>
  <c r="E91" i="98" l="1"/>
  <c r="C91" i="98"/>
  <c r="Q91" i="98" s="1"/>
  <c r="R91" i="98" s="1"/>
  <c r="S83" i="93"/>
  <c r="J83" i="93"/>
  <c r="B84" i="93"/>
  <c r="G83" i="93"/>
  <c r="D91" i="98" l="1"/>
  <c r="K91" i="98"/>
  <c r="F91" i="98"/>
  <c r="E84" i="93"/>
  <c r="C84" i="93"/>
  <c r="Q84" i="93" s="1"/>
  <c r="R84" i="93" s="1"/>
  <c r="S91" i="98" l="1"/>
  <c r="J91" i="98"/>
  <c r="B93" i="98"/>
  <c r="G91" i="98"/>
  <c r="D84" i="93"/>
  <c r="K84" i="93"/>
  <c r="F84" i="93"/>
  <c r="E93" i="98" l="1"/>
  <c r="C93" i="98"/>
  <c r="Q93" i="98" s="1"/>
  <c r="R93" i="98" s="1"/>
  <c r="D93" i="98"/>
  <c r="B85" i="93"/>
  <c r="J84" i="93"/>
  <c r="G84" i="93"/>
  <c r="S84" i="93"/>
  <c r="S93" i="98" l="1"/>
  <c r="B94" i="98"/>
  <c r="J93" i="98"/>
  <c r="F93" i="98"/>
  <c r="G93" i="98" s="1"/>
  <c r="K93" i="98"/>
  <c r="E85" i="93"/>
  <c r="C85" i="93"/>
  <c r="Q85" i="93" s="1"/>
  <c r="R85" i="93" s="1"/>
  <c r="E94" i="98" l="1"/>
  <c r="C94" i="98"/>
  <c r="Q94" i="98" s="1"/>
  <c r="R94" i="98" s="1"/>
  <c r="D94" i="98"/>
  <c r="J94" i="98"/>
  <c r="S94" i="98"/>
  <c r="B95" i="98"/>
  <c r="E95" i="98" s="1"/>
  <c r="D85" i="93"/>
  <c r="K85" i="93"/>
  <c r="F85" i="93"/>
  <c r="F94" i="98" l="1"/>
  <c r="G94" i="98" s="1"/>
  <c r="K94" i="98"/>
  <c r="C95" i="98"/>
  <c r="Q95" i="98" s="1"/>
  <c r="S85" i="93"/>
  <c r="J85" i="93"/>
  <c r="G85" i="93"/>
  <c r="B86" i="93"/>
  <c r="F95" i="98" l="1"/>
  <c r="K95" i="98"/>
  <c r="R95" i="98"/>
  <c r="D95" i="98"/>
  <c r="E86" i="93"/>
  <c r="C86" i="93"/>
  <c r="Q86" i="93" s="1"/>
  <c r="R86" i="93" s="1"/>
  <c r="B96" i="98" l="1"/>
  <c r="E96" i="98" s="1"/>
  <c r="S95" i="98"/>
  <c r="J95" i="98"/>
  <c r="G95" i="98"/>
  <c r="D86" i="93"/>
  <c r="K86" i="93"/>
  <c r="F86" i="93"/>
  <c r="C96" i="98" l="1"/>
  <c r="Q96" i="98" s="1"/>
  <c r="B88" i="93"/>
  <c r="J86" i="93"/>
  <c r="G86" i="93"/>
  <c r="S86" i="93"/>
  <c r="R96" i="98" l="1"/>
  <c r="K96" i="98"/>
  <c r="F96" i="98"/>
  <c r="D96" i="98"/>
  <c r="E88" i="93"/>
  <c r="C88" i="93"/>
  <c r="Q88" i="93" s="1"/>
  <c r="R88" i="93" s="1"/>
  <c r="J96" i="98" l="1"/>
  <c r="B98" i="98"/>
  <c r="E98" i="98" s="1"/>
  <c r="S96" i="98"/>
  <c r="G96" i="98"/>
  <c r="D88" i="93"/>
  <c r="J88" i="93" s="1"/>
  <c r="F88" i="93"/>
  <c r="K88" i="93"/>
  <c r="C98" i="98" l="1"/>
  <c r="Q98" i="98" s="1"/>
  <c r="B89" i="93"/>
  <c r="E89" i="93" s="1"/>
  <c r="G88" i="93"/>
  <c r="S88" i="93"/>
  <c r="F98" i="98" l="1"/>
  <c r="K98" i="98"/>
  <c r="R98" i="98"/>
  <c r="D98" i="98"/>
  <c r="C89" i="93"/>
  <c r="Q89" i="93" s="1"/>
  <c r="R89" i="93" s="1"/>
  <c r="K89" i="93"/>
  <c r="F89" i="93"/>
  <c r="B99" i="98" l="1"/>
  <c r="E99" i="98" s="1"/>
  <c r="S98" i="98"/>
  <c r="J98" i="98"/>
  <c r="G98" i="98"/>
  <c r="D89" i="93"/>
  <c r="S89" i="93" s="1"/>
  <c r="C99" i="98" l="1"/>
  <c r="Q99" i="98" s="1"/>
  <c r="G89" i="93"/>
  <c r="J89" i="93"/>
  <c r="B90" i="93"/>
  <c r="C90" i="93" s="1"/>
  <c r="Q90" i="93" s="1"/>
  <c r="R90" i="93" s="1"/>
  <c r="E90" i="93" l="1"/>
  <c r="F90" i="93" s="1"/>
  <c r="F99" i="98"/>
  <c r="K99" i="98"/>
  <c r="R99" i="98"/>
  <c r="D99" i="98"/>
  <c r="D90" i="93"/>
  <c r="K90" i="93"/>
  <c r="J99" i="98" l="1"/>
  <c r="B100" i="98"/>
  <c r="E100" i="98" s="1"/>
  <c r="G99" i="98"/>
  <c r="S99" i="98"/>
  <c r="J90" i="93"/>
  <c r="G90" i="93"/>
  <c r="S90" i="93"/>
  <c r="B91" i="93"/>
  <c r="C100" i="98" l="1"/>
  <c r="Q100" i="98" s="1"/>
  <c r="E91" i="93"/>
  <c r="C91" i="93"/>
  <c r="Q91" i="93" s="1"/>
  <c r="R91" i="93" s="1"/>
  <c r="F100" i="98" l="1"/>
  <c r="K100" i="98"/>
  <c r="R100" i="98"/>
  <c r="D100" i="98"/>
  <c r="D91" i="93"/>
  <c r="K91" i="93"/>
  <c r="F91" i="93"/>
  <c r="B101" i="98" l="1"/>
  <c r="E101" i="98" s="1"/>
  <c r="S100" i="98"/>
  <c r="J100" i="98"/>
  <c r="G100" i="98"/>
  <c r="B93" i="93"/>
  <c r="S91" i="93"/>
  <c r="J91" i="93"/>
  <c r="G91" i="93"/>
  <c r="C101" i="98" l="1"/>
  <c r="Q101" i="98" s="1"/>
  <c r="E93" i="93"/>
  <c r="C93" i="93"/>
  <c r="Q93" i="93" s="1"/>
  <c r="R93" i="93" s="1"/>
  <c r="K101" i="98" l="1"/>
  <c r="F101" i="98"/>
  <c r="R101" i="98"/>
  <c r="D101" i="98"/>
  <c r="D93" i="93"/>
  <c r="J93" i="93" s="1"/>
  <c r="K93" i="93"/>
  <c r="F93" i="93"/>
  <c r="J101" i="98" l="1"/>
  <c r="B103" i="98"/>
  <c r="E103" i="98" s="1"/>
  <c r="S101" i="98"/>
  <c r="G101" i="98"/>
  <c r="B94" i="93"/>
  <c r="E94" i="93" s="1"/>
  <c r="G93" i="93"/>
  <c r="S93" i="93"/>
  <c r="C103" i="98" l="1"/>
  <c r="Q103" i="98" s="1"/>
  <c r="C94" i="93"/>
  <c r="Q94" i="93" s="1"/>
  <c r="R94" i="93" s="1"/>
  <c r="F94" i="93"/>
  <c r="K94" i="93"/>
  <c r="F103" i="98" l="1"/>
  <c r="K103" i="98"/>
  <c r="R103" i="98"/>
  <c r="D103" i="98"/>
  <c r="D94" i="93"/>
  <c r="G94" i="93" s="1"/>
  <c r="B104" i="98" l="1"/>
  <c r="E104" i="98" s="1"/>
  <c r="S103" i="98"/>
  <c r="J103" i="98"/>
  <c r="G103" i="98"/>
  <c r="B95" i="93"/>
  <c r="E95" i="93" s="1"/>
  <c r="J94" i="93"/>
  <c r="S94" i="93"/>
  <c r="C104" i="98" l="1"/>
  <c r="Q104" i="98" s="1"/>
  <c r="C95" i="93"/>
  <c r="Q95" i="93" s="1"/>
  <c r="R95" i="93" s="1"/>
  <c r="K95" i="93"/>
  <c r="F95" i="93"/>
  <c r="R104" i="98" l="1"/>
  <c r="K104" i="98"/>
  <c r="F104" i="98"/>
  <c r="D104" i="98"/>
  <c r="D95" i="93"/>
  <c r="B96" i="93" s="1"/>
  <c r="E96" i="93" s="1"/>
  <c r="J104" i="98" l="1"/>
  <c r="S104" i="98"/>
  <c r="B105" i="98"/>
  <c r="E105" i="98" s="1"/>
  <c r="G104" i="98"/>
  <c r="C96" i="93"/>
  <c r="Q96" i="93" s="1"/>
  <c r="R96" i="93" s="1"/>
  <c r="S95" i="93"/>
  <c r="J95" i="93"/>
  <c r="G95" i="93"/>
  <c r="K96" i="93"/>
  <c r="F96" i="93"/>
  <c r="C105" i="98" l="1"/>
  <c r="Q105" i="98" s="1"/>
  <c r="D96" i="93"/>
  <c r="B98" i="93" s="1"/>
  <c r="E98" i="93" s="1"/>
  <c r="D105" i="98" l="1"/>
  <c r="B106" i="98" s="1"/>
  <c r="E106" i="98" s="1"/>
  <c r="R105" i="98"/>
  <c r="F105" i="98"/>
  <c r="G105" i="98" s="1"/>
  <c r="K105" i="98"/>
  <c r="C98" i="93"/>
  <c r="Q98" i="93" s="1"/>
  <c r="R98" i="93" s="1"/>
  <c r="G96" i="93"/>
  <c r="S96" i="93"/>
  <c r="J96" i="93"/>
  <c r="K98" i="93"/>
  <c r="F98" i="93"/>
  <c r="J105" i="98" l="1"/>
  <c r="S105" i="98"/>
  <c r="C106" i="98"/>
  <c r="Q106" i="98" s="1"/>
  <c r="D98" i="93"/>
  <c r="B99" i="93" s="1"/>
  <c r="D106" i="98" l="1"/>
  <c r="R106" i="98"/>
  <c r="K106" i="98"/>
  <c r="F106" i="98"/>
  <c r="G98" i="93"/>
  <c r="J98" i="93"/>
  <c r="S98" i="93"/>
  <c r="E99" i="93"/>
  <c r="C99" i="93"/>
  <c r="Q99" i="93" s="1"/>
  <c r="R99" i="93" s="1"/>
  <c r="J106" i="98" l="1"/>
  <c r="G106" i="98"/>
  <c r="B108" i="98"/>
  <c r="E108" i="98" s="1"/>
  <c r="S106" i="98"/>
  <c r="D99" i="93"/>
  <c r="K99" i="93"/>
  <c r="F99" i="93"/>
  <c r="C108" i="98" l="1"/>
  <c r="Q108" i="98" s="1"/>
  <c r="B100" i="93"/>
  <c r="G99" i="93"/>
  <c r="J99" i="93"/>
  <c r="S99" i="93"/>
  <c r="F108" i="98" l="1"/>
  <c r="K108" i="98"/>
  <c r="R108" i="98"/>
  <c r="D108" i="98"/>
  <c r="E100" i="93"/>
  <c r="C100" i="93"/>
  <c r="Q100" i="93" s="1"/>
  <c r="B109" i="98" l="1"/>
  <c r="E109" i="98" s="1"/>
  <c r="S108" i="98"/>
  <c r="J108" i="98"/>
  <c r="G108" i="98"/>
  <c r="D100" i="93"/>
  <c r="B101" i="93" s="1"/>
  <c r="R100" i="93"/>
  <c r="F100" i="93"/>
  <c r="K100" i="93"/>
  <c r="S100" i="93" l="1"/>
  <c r="C109" i="98"/>
  <c r="Q109" i="98" s="1"/>
  <c r="J100" i="93"/>
  <c r="G100" i="93"/>
  <c r="E101" i="93"/>
  <c r="C101" i="93"/>
  <c r="Q101" i="93" s="1"/>
  <c r="F109" i="98" l="1"/>
  <c r="K109" i="98"/>
  <c r="R109" i="98"/>
  <c r="D109" i="98"/>
  <c r="D101" i="93"/>
  <c r="B103" i="93" s="1"/>
  <c r="R101" i="93"/>
  <c r="F101" i="93"/>
  <c r="G101" i="93" s="1"/>
  <c r="K101" i="93"/>
  <c r="J109" i="98" l="1"/>
  <c r="B110" i="98"/>
  <c r="E110" i="98" s="1"/>
  <c r="S109" i="98"/>
  <c r="G109" i="98"/>
  <c r="S101" i="93"/>
  <c r="J101" i="93"/>
  <c r="E103" i="93"/>
  <c r="C103" i="93"/>
  <c r="Q103" i="93" s="1"/>
  <c r="R103" i="93" s="1"/>
  <c r="C110" i="98" l="1"/>
  <c r="Q110" i="98" s="1"/>
  <c r="D103" i="93"/>
  <c r="B104" i="93" s="1"/>
  <c r="F103" i="93"/>
  <c r="K103" i="93"/>
  <c r="R110" i="98" l="1"/>
  <c r="F110" i="98"/>
  <c r="K110" i="98"/>
  <c r="D110" i="98"/>
  <c r="G103" i="93"/>
  <c r="J103" i="93"/>
  <c r="S103" i="93"/>
  <c r="E104" i="93"/>
  <c r="C104" i="93"/>
  <c r="Q104" i="93" s="1"/>
  <c r="R104" i="93" s="1"/>
  <c r="B111" i="98" l="1"/>
  <c r="E111" i="98" s="1"/>
  <c r="S110" i="98"/>
  <c r="J110" i="98"/>
  <c r="G110" i="98"/>
  <c r="D104" i="93"/>
  <c r="J104" i="93" s="1"/>
  <c r="K104" i="93"/>
  <c r="F104" i="93"/>
  <c r="C111" i="98" l="1"/>
  <c r="Q111" i="98" s="1"/>
  <c r="G104" i="93"/>
  <c r="B105" i="93"/>
  <c r="C105" i="93" s="1"/>
  <c r="Q105" i="93" s="1"/>
  <c r="R105" i="93" s="1"/>
  <c r="S104" i="93"/>
  <c r="R111" i="98" l="1"/>
  <c r="F111" i="98"/>
  <c r="K111" i="98"/>
  <c r="D111" i="98"/>
  <c r="E105" i="93"/>
  <c r="F105" i="93" s="1"/>
  <c r="D105" i="93"/>
  <c r="J105" i="93" s="1"/>
  <c r="J111" i="98" l="1"/>
  <c r="B113" i="98"/>
  <c r="E113" i="98" s="1"/>
  <c r="S111" i="98"/>
  <c r="G111" i="98"/>
  <c r="G105" i="93"/>
  <c r="K105" i="93"/>
  <c r="S105" i="93"/>
  <c r="B106" i="93"/>
  <c r="E106" i="93" s="1"/>
  <c r="K106" i="93" s="1"/>
  <c r="C113" i="98" l="1"/>
  <c r="Q113" i="98" s="1"/>
  <c r="C106" i="93"/>
  <c r="D106" i="93" s="1"/>
  <c r="B108" i="93" s="1"/>
  <c r="E108" i="93" s="1"/>
  <c r="F106" i="93"/>
  <c r="S106" i="93" l="1"/>
  <c r="J106" i="93"/>
  <c r="Q106" i="93"/>
  <c r="R106" i="93" s="1"/>
  <c r="G106" i="93"/>
  <c r="F113" i="98"/>
  <c r="K113" i="98"/>
  <c r="R113" i="98"/>
  <c r="D113" i="98"/>
  <c r="K108" i="93"/>
  <c r="F108" i="93"/>
  <c r="C108" i="93"/>
  <c r="B114" i="98" l="1"/>
  <c r="E114" i="98" s="1"/>
  <c r="S113" i="98"/>
  <c r="J113" i="98"/>
  <c r="G113" i="98"/>
  <c r="Q108" i="93"/>
  <c r="R108" i="93" s="1"/>
  <c r="D108" i="93"/>
  <c r="C114" i="98" l="1"/>
  <c r="Q114" i="98" s="1"/>
  <c r="G108" i="93"/>
  <c r="J108" i="93"/>
  <c r="B109" i="93"/>
  <c r="E109" i="93" s="1"/>
  <c r="S108" i="93"/>
  <c r="D114" i="98" l="1"/>
  <c r="R114" i="98"/>
  <c r="K114" i="98"/>
  <c r="F114" i="98"/>
  <c r="F109" i="93"/>
  <c r="K109" i="93"/>
  <c r="C109" i="93"/>
  <c r="J114" i="98" l="1"/>
  <c r="S114" i="98"/>
  <c r="B115" i="98"/>
  <c r="E115" i="98" s="1"/>
  <c r="G114" i="98"/>
  <c r="D109" i="93"/>
  <c r="Q109" i="93"/>
  <c r="R109" i="93" s="1"/>
  <c r="C115" i="98" l="1"/>
  <c r="Q115" i="98" s="1"/>
  <c r="G109" i="93"/>
  <c r="J109" i="93"/>
  <c r="B110" i="93"/>
  <c r="E110" i="93" s="1"/>
  <c r="S109" i="93"/>
  <c r="R115" i="98" l="1"/>
  <c r="F115" i="98"/>
  <c r="K115" i="98"/>
  <c r="D115" i="98"/>
  <c r="K110" i="93"/>
  <c r="F110" i="93"/>
  <c r="C110" i="93"/>
  <c r="Q110" i="93" s="1"/>
  <c r="R110" i="93" s="1"/>
  <c r="B116" i="98" l="1"/>
  <c r="E116" i="98" s="1"/>
  <c r="S115" i="98"/>
  <c r="J115" i="98"/>
  <c r="G115" i="98"/>
  <c r="D110" i="93"/>
  <c r="C116" i="98" l="1"/>
  <c r="Q116" i="98" s="1"/>
  <c r="J110" i="93"/>
  <c r="G110" i="93"/>
  <c r="S110" i="93"/>
  <c r="B111" i="93"/>
  <c r="E111" i="93" s="1"/>
  <c r="D116" i="98" l="1"/>
  <c r="R116" i="98"/>
  <c r="K116" i="98"/>
  <c r="F116" i="98"/>
  <c r="F111" i="93"/>
  <c r="K111" i="93"/>
  <c r="C111" i="93"/>
  <c r="Q111" i="93" s="1"/>
  <c r="R111" i="93" s="1"/>
  <c r="J116" i="98" l="1"/>
  <c r="G116" i="98"/>
  <c r="B118" i="98"/>
  <c r="E118" i="98" s="1"/>
  <c r="S116" i="98"/>
  <c r="D111" i="93"/>
  <c r="C118" i="98" l="1"/>
  <c r="Q118" i="98" s="1"/>
  <c r="J111" i="93"/>
  <c r="G111" i="93"/>
  <c r="S111" i="93"/>
  <c r="B113" i="93"/>
  <c r="E113" i="93" s="1"/>
  <c r="F118" i="98" l="1"/>
  <c r="K118" i="98"/>
  <c r="R118" i="98"/>
  <c r="D118" i="98"/>
  <c r="F113" i="93"/>
  <c r="K113" i="93"/>
  <c r="C113" i="93"/>
  <c r="Q113" i="93" s="1"/>
  <c r="R113" i="93" s="1"/>
  <c r="B119" i="98" l="1"/>
  <c r="E119" i="98" s="1"/>
  <c r="S118" i="98"/>
  <c r="J118" i="98"/>
  <c r="G118" i="98"/>
  <c r="D113" i="93"/>
  <c r="S113" i="93" s="1"/>
  <c r="C119" i="98" l="1"/>
  <c r="Q119" i="98" s="1"/>
  <c r="B114" i="93"/>
  <c r="E114" i="93" s="1"/>
  <c r="F114" i="93" s="1"/>
  <c r="G113" i="93"/>
  <c r="J113" i="93"/>
  <c r="C114" i="93"/>
  <c r="Q114" i="93" s="1"/>
  <c r="R114" i="93" s="1"/>
  <c r="R119" i="98" l="1"/>
  <c r="D119" i="98"/>
  <c r="F119" i="98"/>
  <c r="K119" i="98"/>
  <c r="K114" i="93"/>
  <c r="D114" i="93"/>
  <c r="J119" i="98" l="1"/>
  <c r="B120" i="98"/>
  <c r="E120" i="98" s="1"/>
  <c r="S119" i="98"/>
  <c r="G119" i="98"/>
  <c r="J114" i="93"/>
  <c r="G114" i="93"/>
  <c r="S114" i="93"/>
  <c r="B115" i="93"/>
  <c r="E115" i="93" s="1"/>
  <c r="C120" i="98" l="1"/>
  <c r="Q120" i="98" s="1"/>
  <c r="K115" i="93"/>
  <c r="F115" i="93"/>
  <c r="C115" i="93"/>
  <c r="F120" i="98" l="1"/>
  <c r="K120" i="98"/>
  <c r="R120" i="98"/>
  <c r="D120" i="98"/>
  <c r="Q115" i="93"/>
  <c r="R115" i="93" s="1"/>
  <c r="D115" i="93"/>
  <c r="B121" i="98" l="1"/>
  <c r="E121" i="98" s="1"/>
  <c r="S120" i="98"/>
  <c r="G120" i="98"/>
  <c r="J120" i="98"/>
  <c r="G115" i="93"/>
  <c r="J115" i="93"/>
  <c r="B116" i="93"/>
  <c r="E116" i="93" s="1"/>
  <c r="S115" i="93"/>
  <c r="C121" i="98" l="1"/>
  <c r="Q121" i="98" s="1"/>
  <c r="K116" i="93"/>
  <c r="F116" i="93"/>
  <c r="C116" i="93"/>
  <c r="Q116" i="93" s="1"/>
  <c r="R116" i="93" s="1"/>
  <c r="R121" i="98" l="1"/>
  <c r="K121" i="98"/>
  <c r="F121" i="98"/>
  <c r="D121" i="98"/>
  <c r="D116" i="93"/>
  <c r="B118" i="93" s="1"/>
  <c r="E118" i="93" s="1"/>
  <c r="J121" i="98" l="1"/>
  <c r="B123" i="98"/>
  <c r="E123" i="98" s="1"/>
  <c r="S121" i="98"/>
  <c r="G121" i="98"/>
  <c r="S116" i="93"/>
  <c r="G116" i="93"/>
  <c r="J116" i="93"/>
  <c r="C118" i="93"/>
  <c r="Q118" i="93" s="1"/>
  <c r="R118" i="93" s="1"/>
  <c r="F118" i="93"/>
  <c r="K118" i="93"/>
  <c r="C123" i="98" l="1"/>
  <c r="Q123" i="98" s="1"/>
  <c r="D118" i="93"/>
  <c r="B119" i="93" s="1"/>
  <c r="E119" i="93" s="1"/>
  <c r="S118" i="93"/>
  <c r="J118" i="93" l="1"/>
  <c r="G118" i="93"/>
  <c r="R123" i="98"/>
  <c r="F123" i="98"/>
  <c r="K123" i="98"/>
  <c r="D123" i="98"/>
  <c r="F119" i="93"/>
  <c r="K119" i="93"/>
  <c r="C119" i="93"/>
  <c r="Q119" i="93" s="1"/>
  <c r="B124" i="98" l="1"/>
  <c r="E124" i="98" s="1"/>
  <c r="S123" i="98"/>
  <c r="J123" i="98"/>
  <c r="G123" i="98"/>
  <c r="D119" i="93"/>
  <c r="R119" i="93"/>
  <c r="C124" i="98" l="1"/>
  <c r="Q124" i="98" s="1"/>
  <c r="J119" i="93"/>
  <c r="G119" i="93"/>
  <c r="S119" i="93"/>
  <c r="B120" i="93"/>
  <c r="E120" i="93" s="1"/>
  <c r="K124" i="98" l="1"/>
  <c r="F124" i="98"/>
  <c r="R124" i="98"/>
  <c r="D124" i="98"/>
  <c r="K120" i="93"/>
  <c r="F120" i="93"/>
  <c r="C120" i="93"/>
  <c r="Q120" i="93" s="1"/>
  <c r="J124" i="98" l="1"/>
  <c r="S124" i="98"/>
  <c r="B125" i="98"/>
  <c r="E125" i="98" s="1"/>
  <c r="G124" i="98"/>
  <c r="D120" i="93"/>
  <c r="R120" i="93"/>
  <c r="C125" i="98" l="1"/>
  <c r="Q125" i="98" s="1"/>
  <c r="J120" i="93"/>
  <c r="G120" i="93"/>
  <c r="B121" i="93"/>
  <c r="E121" i="93" s="1"/>
  <c r="S120" i="93"/>
  <c r="R125" i="98" l="1"/>
  <c r="F125" i="98"/>
  <c r="K125" i="98"/>
  <c r="D125" i="98"/>
  <c r="C121" i="93"/>
  <c r="Q121" i="93" s="1"/>
  <c r="R121" i="93" s="1"/>
  <c r="K121" i="93"/>
  <c r="F121" i="93"/>
  <c r="B126" i="98" l="1"/>
  <c r="E126" i="98" s="1"/>
  <c r="S125" i="98"/>
  <c r="J125" i="98"/>
  <c r="G125" i="98"/>
  <c r="D121" i="93"/>
  <c r="J121" i="93" s="1"/>
  <c r="C126" i="98" l="1"/>
  <c r="Q126" i="98" s="1"/>
  <c r="B123" i="93"/>
  <c r="E123" i="93" s="1"/>
  <c r="K123" i="93" s="1"/>
  <c r="S121" i="93"/>
  <c r="G121" i="93"/>
  <c r="C123" i="93"/>
  <c r="Q123" i="93" s="1"/>
  <c r="R123" i="93" s="1"/>
  <c r="R126" i="98" l="1"/>
  <c r="D126" i="98"/>
  <c r="K126" i="98"/>
  <c r="F126" i="98"/>
  <c r="F123" i="93"/>
  <c r="D123" i="93"/>
  <c r="J126" i="98" l="1"/>
  <c r="G126" i="98"/>
  <c r="S126" i="98"/>
  <c r="B128" i="98"/>
  <c r="E128" i="98" s="1"/>
  <c r="G123" i="93"/>
  <c r="J123" i="93"/>
  <c r="S123" i="93"/>
  <c r="B124" i="93"/>
  <c r="E124" i="93" s="1"/>
  <c r="C128" i="98" l="1"/>
  <c r="Q128" i="98" s="1"/>
  <c r="K124" i="93"/>
  <c r="F124" i="93"/>
  <c r="C124" i="93"/>
  <c r="Q124" i="93" s="1"/>
  <c r="R124" i="93" s="1"/>
  <c r="R128" i="98" l="1"/>
  <c r="F128" i="98"/>
  <c r="K128" i="98"/>
  <c r="D128" i="98"/>
  <c r="D124" i="93"/>
  <c r="B125" i="93" s="1"/>
  <c r="E125" i="93" s="1"/>
  <c r="B129" i="98" l="1"/>
  <c r="E129" i="98" s="1"/>
  <c r="S128" i="98"/>
  <c r="J128" i="98"/>
  <c r="G128" i="98"/>
  <c r="K125" i="93"/>
  <c r="F125" i="93"/>
  <c r="S124" i="93"/>
  <c r="G124" i="93"/>
  <c r="J124" i="93"/>
  <c r="C125" i="93"/>
  <c r="Q125" i="93" s="1"/>
  <c r="R125" i="93" s="1"/>
  <c r="C129" i="98" l="1"/>
  <c r="Q129" i="98" s="1"/>
  <c r="D125" i="93"/>
  <c r="R129" i="98" l="1"/>
  <c r="D129" i="98"/>
  <c r="F129" i="98"/>
  <c r="K129" i="98"/>
  <c r="J125" i="93"/>
  <c r="G125" i="93"/>
  <c r="S125" i="93"/>
  <c r="B126" i="93"/>
  <c r="E126" i="93" s="1"/>
  <c r="J129" i="98" l="1"/>
  <c r="B130" i="98"/>
  <c r="E130" i="98" s="1"/>
  <c r="G129" i="98"/>
  <c r="S129" i="98"/>
  <c r="K126" i="93"/>
  <c r="F126" i="93"/>
  <c r="C126" i="93"/>
  <c r="Q126" i="93" s="1"/>
  <c r="R126" i="93" s="1"/>
  <c r="C130" i="98" l="1"/>
  <c r="Q130" i="98" s="1"/>
  <c r="D126" i="93"/>
  <c r="S126" i="93" s="1"/>
  <c r="R130" i="98" l="1"/>
  <c r="F130" i="98"/>
  <c r="K130" i="98"/>
  <c r="D130" i="98"/>
  <c r="J126" i="93"/>
  <c r="G126" i="93"/>
  <c r="B128" i="93"/>
  <c r="E128" i="93" s="1"/>
  <c r="B131" i="98" l="1"/>
  <c r="E131" i="98" s="1"/>
  <c r="S130" i="98"/>
  <c r="J130" i="98"/>
  <c r="G130" i="98"/>
  <c r="C128" i="93"/>
  <c r="Q128" i="93" s="1"/>
  <c r="R128" i="93" s="1"/>
  <c r="K128" i="93"/>
  <c r="F128" i="93"/>
  <c r="C131" i="98" l="1"/>
  <c r="Q131" i="98" s="1"/>
  <c r="D128" i="93"/>
  <c r="S128" i="93" s="1"/>
  <c r="K131" i="98" l="1"/>
  <c r="F131" i="98"/>
  <c r="R131" i="98"/>
  <c r="D131" i="98"/>
  <c r="B129" i="93"/>
  <c r="E129" i="93" s="1"/>
  <c r="K129" i="93" s="1"/>
  <c r="J128" i="93"/>
  <c r="G128" i="93"/>
  <c r="J131" i="98" l="1"/>
  <c r="B133" i="98"/>
  <c r="E133" i="98" s="1"/>
  <c r="S131" i="98"/>
  <c r="G131" i="98"/>
  <c r="F129" i="93"/>
  <c r="C129" i="93"/>
  <c r="Q129" i="93" s="1"/>
  <c r="R129" i="93" s="1"/>
  <c r="C133" i="98" l="1"/>
  <c r="Q133" i="98" s="1"/>
  <c r="D129" i="93"/>
  <c r="S129" i="93" s="1"/>
  <c r="G129" i="93"/>
  <c r="B130" i="93"/>
  <c r="E130" i="93" s="1"/>
  <c r="J129" i="93" l="1"/>
  <c r="F133" i="98"/>
  <c r="K133" i="98"/>
  <c r="R133" i="98"/>
  <c r="D133" i="98"/>
  <c r="C130" i="93"/>
  <c r="Q130" i="93" s="1"/>
  <c r="R130" i="93" s="1"/>
  <c r="K130" i="93"/>
  <c r="F130" i="93"/>
  <c r="B134" i="98" l="1"/>
  <c r="E134" i="98" s="1"/>
  <c r="S133" i="98"/>
  <c r="G133" i="98"/>
  <c r="J133" i="98"/>
  <c r="D130" i="93"/>
  <c r="J130" i="93" s="1"/>
  <c r="C134" i="98" l="1"/>
  <c r="Q134" i="98" s="1"/>
  <c r="B131" i="93"/>
  <c r="E131" i="93" s="1"/>
  <c r="S130" i="93"/>
  <c r="G130" i="93"/>
  <c r="K131" i="93"/>
  <c r="F131" i="93"/>
  <c r="R134" i="98" l="1"/>
  <c r="D134" i="98"/>
  <c r="C131" i="93"/>
  <c r="Q131" i="93" s="1"/>
  <c r="R131" i="93" s="1"/>
  <c r="K134" i="98"/>
  <c r="F134" i="98"/>
  <c r="D131" i="93" l="1"/>
  <c r="S131" i="93" s="1"/>
  <c r="J134" i="98"/>
  <c r="S134" i="98"/>
  <c r="G134" i="98"/>
  <c r="B135" i="98"/>
  <c r="E135" i="98" s="1"/>
  <c r="G131" i="93"/>
  <c r="B133" i="93"/>
  <c r="E133" i="93" s="1"/>
  <c r="J131" i="93" l="1"/>
  <c r="C135" i="98"/>
  <c r="Q135" i="98" s="1"/>
  <c r="F133" i="93"/>
  <c r="K133" i="93"/>
  <c r="C133" i="93"/>
  <c r="Q133" i="93" s="1"/>
  <c r="R133" i="93" s="1"/>
  <c r="F135" i="98" l="1"/>
  <c r="K135" i="98"/>
  <c r="R135" i="98"/>
  <c r="D135" i="98"/>
  <c r="D133" i="93"/>
  <c r="B136" i="98" l="1"/>
  <c r="E136" i="98" s="1"/>
  <c r="S135" i="98"/>
  <c r="J135" i="98"/>
  <c r="G135" i="98"/>
  <c r="G133" i="93"/>
  <c r="J133" i="93"/>
  <c r="B134" i="93"/>
  <c r="E134" i="93" s="1"/>
  <c r="S133" i="93"/>
  <c r="C136" i="98" l="1"/>
  <c r="Q136" i="98" s="1"/>
  <c r="K134" i="93"/>
  <c r="F134" i="93"/>
  <c r="C134" i="93"/>
  <c r="Q134" i="93" s="1"/>
  <c r="R134" i="93" s="1"/>
  <c r="D136" i="98" l="1"/>
  <c r="J136" i="98" s="1"/>
  <c r="K136" i="98"/>
  <c r="F136" i="98"/>
  <c r="G136" i="98" s="1"/>
  <c r="B138" i="98"/>
  <c r="E138" i="98" s="1"/>
  <c r="S136" i="98"/>
  <c r="R136" i="98"/>
  <c r="D134" i="93"/>
  <c r="J134" i="93" s="1"/>
  <c r="G134" i="93" l="1"/>
  <c r="C138" i="98"/>
  <c r="Q138" i="98" s="1"/>
  <c r="S134" i="93"/>
  <c r="B135" i="93"/>
  <c r="E135" i="93" s="1"/>
  <c r="F138" i="98" l="1"/>
  <c r="K138" i="98"/>
  <c r="R138" i="98"/>
  <c r="D138" i="98"/>
  <c r="K135" i="93"/>
  <c r="F135" i="93"/>
  <c r="C135" i="93"/>
  <c r="Q135" i="93" s="1"/>
  <c r="R135" i="93" s="1"/>
  <c r="B139" i="98" l="1"/>
  <c r="E139" i="98" s="1"/>
  <c r="S138" i="98"/>
  <c r="J138" i="98"/>
  <c r="G138" i="98"/>
  <c r="D135" i="93"/>
  <c r="C139" i="98" l="1"/>
  <c r="Q139" i="98" s="1"/>
  <c r="S135" i="93"/>
  <c r="J135" i="93"/>
  <c r="G135" i="93"/>
  <c r="B136" i="93"/>
  <c r="E136" i="93" s="1"/>
  <c r="D139" i="98" l="1"/>
  <c r="R139" i="98"/>
  <c r="F139" i="98"/>
  <c r="K139" i="98"/>
  <c r="F136" i="93"/>
  <c r="K136" i="93"/>
  <c r="C136" i="93"/>
  <c r="Q136" i="93" s="1"/>
  <c r="R136" i="93" s="1"/>
  <c r="J139" i="98" l="1"/>
  <c r="B140" i="98"/>
  <c r="E140" i="98" s="1"/>
  <c r="S139" i="98"/>
  <c r="G139" i="98"/>
  <c r="D136" i="93"/>
  <c r="C140" i="98" l="1"/>
  <c r="Q140" i="98" s="1"/>
  <c r="J136" i="93"/>
  <c r="G136" i="93"/>
  <c r="S136" i="93"/>
  <c r="B138" i="93"/>
  <c r="E138" i="93" s="1"/>
  <c r="F140" i="98" l="1"/>
  <c r="K140" i="98"/>
  <c r="R140" i="98"/>
  <c r="D140" i="98"/>
  <c r="K138" i="93"/>
  <c r="F138" i="93"/>
  <c r="C138" i="93"/>
  <c r="Q138" i="93" s="1"/>
  <c r="R138" i="93" s="1"/>
  <c r="B141" i="98" l="1"/>
  <c r="E141" i="98" s="1"/>
  <c r="S140" i="98"/>
  <c r="J140" i="98"/>
  <c r="G140" i="98"/>
  <c r="D138" i="93"/>
  <c r="C141" i="98" l="1"/>
  <c r="Q141" i="98" s="1"/>
  <c r="G138" i="93"/>
  <c r="J138" i="93"/>
  <c r="S138" i="93"/>
  <c r="B139" i="93"/>
  <c r="E139" i="93" s="1"/>
  <c r="R141" i="98" l="1"/>
  <c r="F141" i="98"/>
  <c r="K141" i="98"/>
  <c r="D141" i="98"/>
  <c r="F139" i="93"/>
  <c r="K139" i="93"/>
  <c r="C139" i="93"/>
  <c r="Q139" i="93" s="1"/>
  <c r="R139" i="93" s="1"/>
  <c r="J141" i="98" l="1"/>
  <c r="B143" i="98"/>
  <c r="E143" i="98" s="1"/>
  <c r="S141" i="98"/>
  <c r="G141" i="98"/>
  <c r="D139" i="93"/>
  <c r="C143" i="98" l="1"/>
  <c r="Q143" i="98" s="1"/>
  <c r="J139" i="93"/>
  <c r="G139" i="93"/>
  <c r="S139" i="93"/>
  <c r="B140" i="93"/>
  <c r="E140" i="93" s="1"/>
  <c r="R143" i="98" l="1"/>
  <c r="F143" i="98"/>
  <c r="K143" i="98"/>
  <c r="D143" i="98"/>
  <c r="K140" i="93"/>
  <c r="F140" i="93"/>
  <c r="C140" i="93"/>
  <c r="D140" i="93" s="1"/>
  <c r="B144" i="98" l="1"/>
  <c r="E144" i="98" s="1"/>
  <c r="S143" i="98"/>
  <c r="J143" i="98"/>
  <c r="G143" i="98"/>
  <c r="J140" i="93"/>
  <c r="G140" i="93"/>
  <c r="Q140" i="93"/>
  <c r="R140" i="93" s="1"/>
  <c r="C144" i="98" l="1"/>
  <c r="Q144" i="98" s="1"/>
  <c r="S140" i="93"/>
  <c r="B141" i="93"/>
  <c r="E141" i="93" s="1"/>
  <c r="R144" i="98" l="1"/>
  <c r="D144" i="98"/>
  <c r="K144" i="98"/>
  <c r="F144" i="98"/>
  <c r="K141" i="93"/>
  <c r="F141" i="93"/>
  <c r="C141" i="93"/>
  <c r="Q141" i="93" s="1"/>
  <c r="R141" i="93" s="1"/>
  <c r="J144" i="98" l="1"/>
  <c r="S144" i="98"/>
  <c r="B145" i="98"/>
  <c r="E145" i="98" s="1"/>
  <c r="G144" i="98"/>
  <c r="D141" i="93"/>
  <c r="S141" i="93" s="1"/>
  <c r="C145" i="98" l="1"/>
  <c r="Q145" i="98" s="1"/>
  <c r="B143" i="93"/>
  <c r="E143" i="93" s="1"/>
  <c r="K143" i="93" s="1"/>
  <c r="J141" i="93"/>
  <c r="G141" i="93"/>
  <c r="D145" i="98" l="1"/>
  <c r="R145" i="98"/>
  <c r="F145" i="98"/>
  <c r="K145" i="98"/>
  <c r="C143" i="93"/>
  <c r="D143" i="93" s="1"/>
  <c r="J143" i="93" s="1"/>
  <c r="F143" i="93"/>
  <c r="B146" i="98" l="1"/>
  <c r="E146" i="98" s="1"/>
  <c r="S145" i="98"/>
  <c r="G145" i="98"/>
  <c r="J145" i="98"/>
  <c r="Q143" i="93"/>
  <c r="R143" i="93" s="1"/>
  <c r="G143" i="93"/>
  <c r="S143" i="93"/>
  <c r="B144" i="93"/>
  <c r="E144" i="93" s="1"/>
  <c r="C146" i="98" l="1"/>
  <c r="Q146" i="98" s="1"/>
  <c r="K144" i="93"/>
  <c r="F144" i="93"/>
  <c r="C144" i="93"/>
  <c r="Q144" i="93" s="1"/>
  <c r="R144" i="93" s="1"/>
  <c r="D146" i="98" l="1"/>
  <c r="J146" i="98" s="1"/>
  <c r="K146" i="98"/>
  <c r="F146" i="98"/>
  <c r="R146" i="98"/>
  <c r="D144" i="93"/>
  <c r="G146" i="98" l="1"/>
  <c r="S146" i="98"/>
  <c r="B148" i="98"/>
  <c r="E148" i="98" s="1"/>
  <c r="J144" i="93"/>
  <c r="G144" i="93"/>
  <c r="S144" i="93"/>
  <c r="B145" i="93"/>
  <c r="E145" i="93" s="1"/>
  <c r="C148" i="98" l="1"/>
  <c r="Q148" i="98" s="1"/>
  <c r="R148" i="98" s="1"/>
  <c r="F148" i="98"/>
  <c r="K148" i="98"/>
  <c r="F145" i="93"/>
  <c r="K145" i="93"/>
  <c r="C145" i="93"/>
  <c r="D145" i="93" s="1"/>
  <c r="D148" i="98" l="1"/>
  <c r="B149" i="98" s="1"/>
  <c r="E149" i="98" s="1"/>
  <c r="J145" i="93"/>
  <c r="G145" i="93"/>
  <c r="Q145" i="93"/>
  <c r="R145" i="93" s="1"/>
  <c r="B146" i="93"/>
  <c r="E146" i="93" s="1"/>
  <c r="S145" i="93"/>
  <c r="J148" i="98" l="1"/>
  <c r="G148" i="98"/>
  <c r="S148" i="98"/>
  <c r="C149" i="98"/>
  <c r="Q149" i="98" s="1"/>
  <c r="K146" i="93"/>
  <c r="F146" i="93"/>
  <c r="C146" i="93"/>
  <c r="D146" i="93" s="1"/>
  <c r="R149" i="98" l="1"/>
  <c r="K149" i="98"/>
  <c r="F149" i="98"/>
  <c r="D149" i="98"/>
  <c r="J146" i="93"/>
  <c r="G146" i="93"/>
  <c r="Q146" i="93"/>
  <c r="R146" i="93" s="1"/>
  <c r="B148" i="93"/>
  <c r="E148" i="93" s="1"/>
  <c r="J149" i="98" l="1"/>
  <c r="B150" i="98"/>
  <c r="E150" i="98" s="1"/>
  <c r="G149" i="98"/>
  <c r="S149" i="98"/>
  <c r="K148" i="93"/>
  <c r="F148" i="93"/>
  <c r="S146" i="93"/>
  <c r="C148" i="93"/>
  <c r="Q148" i="93" s="1"/>
  <c r="R148" i="93" s="1"/>
  <c r="C150" i="98" l="1"/>
  <c r="Q150" i="98" s="1"/>
  <c r="D148" i="93"/>
  <c r="D150" i="98" l="1"/>
  <c r="R150" i="98"/>
  <c r="F150" i="98"/>
  <c r="K150" i="98"/>
  <c r="G148" i="93"/>
  <c r="J148" i="93"/>
  <c r="S148" i="93"/>
  <c r="B149" i="93"/>
  <c r="E149" i="93" s="1"/>
  <c r="B151" i="98" l="1"/>
  <c r="E151" i="98" s="1"/>
  <c r="S150" i="98"/>
  <c r="J150" i="98"/>
  <c r="G150" i="98"/>
  <c r="F149" i="93"/>
  <c r="K149" i="93"/>
  <c r="C149" i="93"/>
  <c r="Q149" i="93" s="1"/>
  <c r="R149" i="93" s="1"/>
  <c r="C151" i="98" l="1"/>
  <c r="Q151" i="98" s="1"/>
  <c r="D149" i="93"/>
  <c r="D151" i="98" l="1"/>
  <c r="R151" i="98"/>
  <c r="K151" i="98"/>
  <c r="F151" i="98"/>
  <c r="G149" i="93"/>
  <c r="J149" i="93"/>
  <c r="B150" i="93"/>
  <c r="E150" i="93" s="1"/>
  <c r="S149" i="93"/>
  <c r="J151" i="98" l="1"/>
  <c r="G151" i="98"/>
  <c r="B153" i="98"/>
  <c r="E153" i="98" s="1"/>
  <c r="S151" i="98"/>
  <c r="K150" i="93"/>
  <c r="F150" i="93"/>
  <c r="C150" i="93"/>
  <c r="Q150" i="93" s="1"/>
  <c r="R150" i="93" s="1"/>
  <c r="C153" i="98" l="1"/>
  <c r="Q153" i="98" s="1"/>
  <c r="D150" i="93"/>
  <c r="D153" i="98" l="1"/>
  <c r="R153" i="98"/>
  <c r="F153" i="98"/>
  <c r="K153" i="98"/>
  <c r="J150" i="93"/>
  <c r="G150" i="93"/>
  <c r="S150" i="93"/>
  <c r="B151" i="93"/>
  <c r="E151" i="93" s="1"/>
  <c r="B154" i="98" l="1"/>
  <c r="E154" i="98" s="1"/>
  <c r="S153" i="98"/>
  <c r="J153" i="98"/>
  <c r="G153" i="98"/>
  <c r="F151" i="93"/>
  <c r="K151" i="93"/>
  <c r="C151" i="93"/>
  <c r="Q151" i="93" s="1"/>
  <c r="R151" i="93" s="1"/>
  <c r="C154" i="98" l="1"/>
  <c r="Q154" i="98" s="1"/>
  <c r="D151" i="93"/>
  <c r="B153" i="93" s="1"/>
  <c r="E153" i="93" s="1"/>
  <c r="D154" i="98" l="1"/>
  <c r="R154" i="98"/>
  <c r="K154" i="98"/>
  <c r="F154" i="98"/>
  <c r="F153" i="93"/>
  <c r="K153" i="93"/>
  <c r="J151" i="93"/>
  <c r="G151" i="93"/>
  <c r="S151" i="93"/>
  <c r="C153" i="93"/>
  <c r="D153" i="93" s="1"/>
  <c r="J154" i="98" l="1"/>
  <c r="G154" i="98"/>
  <c r="B155" i="98"/>
  <c r="E155" i="98" s="1"/>
  <c r="S154" i="98"/>
  <c r="J153" i="93"/>
  <c r="G153" i="93"/>
  <c r="Q153" i="93"/>
  <c r="R153" i="93" s="1"/>
  <c r="B154" i="93"/>
  <c r="E154" i="93" s="1"/>
  <c r="S153" i="93"/>
  <c r="C155" i="98" l="1"/>
  <c r="Q155" i="98" s="1"/>
  <c r="K154" i="93"/>
  <c r="F154" i="93"/>
  <c r="C154" i="93"/>
  <c r="Q154" i="93" s="1"/>
  <c r="R154" i="93" s="1"/>
  <c r="D155" i="98" l="1"/>
  <c r="R155" i="98"/>
  <c r="F155" i="98"/>
  <c r="K155" i="98"/>
  <c r="D154" i="93"/>
  <c r="B156" i="98" l="1"/>
  <c r="E156" i="98" s="1"/>
  <c r="S155" i="98"/>
  <c r="J155" i="98"/>
  <c r="G155" i="98"/>
  <c r="J154" i="93"/>
  <c r="G154" i="93"/>
  <c r="B155" i="93"/>
  <c r="E155" i="93" s="1"/>
  <c r="S154" i="93"/>
  <c r="C156" i="98" l="1"/>
  <c r="Q156" i="98" s="1"/>
  <c r="F155" i="93"/>
  <c r="K155" i="93"/>
  <c r="C155" i="93"/>
  <c r="Q155" i="93" s="1"/>
  <c r="R155" i="93" s="1"/>
  <c r="D156" i="98" l="1"/>
  <c r="R156" i="98"/>
  <c r="J156" i="98"/>
  <c r="S156" i="98"/>
  <c r="B158" i="98"/>
  <c r="E158" i="98" s="1"/>
  <c r="K156" i="98"/>
  <c r="F156" i="98"/>
  <c r="G156" i="98" s="1"/>
  <c r="D155" i="93"/>
  <c r="C158" i="98" l="1"/>
  <c r="Q158" i="98" s="1"/>
  <c r="G155" i="93"/>
  <c r="J155" i="93"/>
  <c r="S155" i="93"/>
  <c r="B156" i="93"/>
  <c r="E156" i="93" s="1"/>
  <c r="R158" i="98" l="1"/>
  <c r="D158" i="98"/>
  <c r="F158" i="98"/>
  <c r="K158" i="98"/>
  <c r="K156" i="93"/>
  <c r="F156" i="93"/>
  <c r="C156" i="93"/>
  <c r="Q156" i="93" s="1"/>
  <c r="R156" i="93" s="1"/>
  <c r="B159" i="98" l="1"/>
  <c r="E159" i="98" s="1"/>
  <c r="S158" i="98"/>
  <c r="J158" i="98"/>
  <c r="G158" i="98"/>
  <c r="D156" i="93"/>
  <c r="S156" i="93" s="1"/>
  <c r="C159" i="98" l="1"/>
  <c r="Q159" i="98" s="1"/>
  <c r="J156" i="93"/>
  <c r="G156" i="93"/>
  <c r="B158" i="93"/>
  <c r="E158" i="93" s="1"/>
  <c r="D159" i="98" l="1"/>
  <c r="R159" i="98"/>
  <c r="K159" i="98"/>
  <c r="F159" i="98"/>
  <c r="C158" i="93"/>
  <c r="Q158" i="93" s="1"/>
  <c r="R158" i="93" s="1"/>
  <c r="K158" i="93"/>
  <c r="F158" i="93"/>
  <c r="J159" i="98" l="1"/>
  <c r="S159" i="98"/>
  <c r="G159" i="98"/>
  <c r="B160" i="98"/>
  <c r="E160" i="98" s="1"/>
  <c r="D158" i="93"/>
  <c r="S158" i="93" s="1"/>
  <c r="B159" i="93" l="1"/>
  <c r="E159" i="93" s="1"/>
  <c r="C160" i="98"/>
  <c r="Q160" i="98" s="1"/>
  <c r="J158" i="93"/>
  <c r="G158" i="93"/>
  <c r="F159" i="93"/>
  <c r="K159" i="93"/>
  <c r="C159" i="93"/>
  <c r="Q159" i="93" s="1"/>
  <c r="R159" i="93" s="1"/>
  <c r="D160" i="98" l="1"/>
  <c r="R160" i="98"/>
  <c r="F160" i="98"/>
  <c r="K160" i="98"/>
  <c r="D159" i="93"/>
  <c r="B160" i="93" s="1"/>
  <c r="E160" i="93" s="1"/>
  <c r="B161" i="98" l="1"/>
  <c r="E161" i="98" s="1"/>
  <c r="S160" i="98"/>
  <c r="J160" i="98"/>
  <c r="G160" i="98"/>
  <c r="K160" i="93"/>
  <c r="F160" i="93"/>
  <c r="G159" i="93"/>
  <c r="J159" i="93"/>
  <c r="S159" i="93"/>
  <c r="C160" i="93"/>
  <c r="Q160" i="93" s="1"/>
  <c r="R160" i="93" s="1"/>
  <c r="C161" i="98" l="1"/>
  <c r="Q161" i="98" s="1"/>
  <c r="D160" i="93"/>
  <c r="S160" i="93" s="1"/>
  <c r="F161" i="98" l="1"/>
  <c r="K161" i="98"/>
  <c r="D161" i="98"/>
  <c r="R161" i="98"/>
  <c r="J160" i="93"/>
  <c r="G160" i="93"/>
  <c r="B161" i="93"/>
  <c r="E161" i="93" s="1"/>
  <c r="B163" i="98" l="1"/>
  <c r="E163" i="98" s="1"/>
  <c r="S161" i="98"/>
  <c r="J161" i="98"/>
  <c r="G161" i="98"/>
  <c r="K161" i="93"/>
  <c r="F161" i="93"/>
  <c r="C161" i="93"/>
  <c r="Q161" i="93" s="1"/>
  <c r="R161" i="93" s="1"/>
  <c r="C163" i="98" l="1"/>
  <c r="Q163" i="98" s="1"/>
  <c r="D161" i="93"/>
  <c r="R163" i="98" l="1"/>
  <c r="D163" i="98"/>
  <c r="K163" i="98"/>
  <c r="F163" i="98"/>
  <c r="J161" i="93"/>
  <c r="G161" i="93"/>
  <c r="S161" i="93"/>
  <c r="B163" i="93"/>
  <c r="E163" i="93" s="1"/>
  <c r="J163" i="98" l="1"/>
  <c r="G163" i="98"/>
  <c r="B164" i="98"/>
  <c r="E164" i="98" s="1"/>
  <c r="S163" i="98"/>
  <c r="F163" i="93"/>
  <c r="K163" i="93"/>
  <c r="C163" i="93"/>
  <c r="Q163" i="93" s="1"/>
  <c r="R163" i="93" s="1"/>
  <c r="C164" i="98" l="1"/>
  <c r="Q164" i="98" s="1"/>
  <c r="D163" i="93"/>
  <c r="S163" i="93" s="1"/>
  <c r="D164" i="98" l="1"/>
  <c r="R164" i="98"/>
  <c r="F164" i="98"/>
  <c r="K164" i="98"/>
  <c r="J163" i="93"/>
  <c r="G163" i="93"/>
  <c r="B164" i="93"/>
  <c r="E164" i="93" s="1"/>
  <c r="B165" i="98" l="1"/>
  <c r="E165" i="98" s="1"/>
  <c r="G164" i="98"/>
  <c r="J164" i="98"/>
  <c r="S164" i="98"/>
  <c r="K164" i="93"/>
  <c r="F164" i="93"/>
  <c r="C164" i="93"/>
  <c r="Q164" i="93" s="1"/>
  <c r="R164" i="93" s="1"/>
  <c r="C165" i="98" l="1"/>
  <c r="Q165" i="98" s="1"/>
  <c r="D164" i="93"/>
  <c r="B165" i="93" s="1"/>
  <c r="E165" i="93" s="1"/>
  <c r="R165" i="98" l="1"/>
  <c r="K165" i="98"/>
  <c r="F165" i="98"/>
  <c r="D165" i="98"/>
  <c r="S164" i="93"/>
  <c r="F165" i="93"/>
  <c r="K165" i="93"/>
  <c r="J164" i="93"/>
  <c r="G164" i="93"/>
  <c r="C165" i="93"/>
  <c r="Q165" i="93" s="1"/>
  <c r="R165" i="93" s="1"/>
  <c r="S165" i="98" l="1"/>
  <c r="J165" i="98"/>
  <c r="G165" i="98"/>
  <c r="B166" i="98"/>
  <c r="E166" i="98" s="1"/>
  <c r="D165" i="93"/>
  <c r="C166" i="98" l="1"/>
  <c r="Q166" i="98" s="1"/>
  <c r="J165" i="93"/>
  <c r="G165" i="93"/>
  <c r="B166" i="93"/>
  <c r="E166" i="93" s="1"/>
  <c r="S165" i="93"/>
  <c r="D166" i="98" l="1"/>
  <c r="R166" i="98"/>
  <c r="F166" i="98"/>
  <c r="K166" i="98"/>
  <c r="K166" i="93"/>
  <c r="F166" i="93"/>
  <c r="C166" i="93"/>
  <c r="Q166" i="93" s="1"/>
  <c r="R166" i="93" s="1"/>
  <c r="B168" i="98" l="1"/>
  <c r="E168" i="98" s="1"/>
  <c r="J166" i="98"/>
  <c r="S166" i="98"/>
  <c r="G166" i="98"/>
  <c r="D166" i="93"/>
  <c r="S166" i="93" s="1"/>
  <c r="C168" i="98" l="1"/>
  <c r="Q168" i="98" s="1"/>
  <c r="B168" i="93"/>
  <c r="E168" i="93" s="1"/>
  <c r="K168" i="93" s="1"/>
  <c r="J166" i="93"/>
  <c r="G166" i="93"/>
  <c r="C168" i="93"/>
  <c r="Q168" i="93" s="1"/>
  <c r="R168" i="93" s="1"/>
  <c r="R168" i="98" l="1"/>
  <c r="D168" i="98"/>
  <c r="F168" i="98"/>
  <c r="K168" i="98"/>
  <c r="F168" i="93"/>
  <c r="D168" i="93"/>
  <c r="G168" i="98" l="1"/>
  <c r="B169" i="98"/>
  <c r="E169" i="98" s="1"/>
  <c r="S168" i="98"/>
  <c r="J168" i="98"/>
  <c r="G168" i="93"/>
  <c r="J168" i="93"/>
  <c r="B169" i="93"/>
  <c r="E169" i="93" s="1"/>
  <c r="S168" i="93"/>
  <c r="C169" i="98" l="1"/>
  <c r="Q169" i="98" s="1"/>
  <c r="F169" i="93"/>
  <c r="K169" i="93"/>
  <c r="C169" i="93"/>
  <c r="Q169" i="93" s="1"/>
  <c r="R169" i="93" s="1"/>
  <c r="R169" i="98" l="1"/>
  <c r="F169" i="98"/>
  <c r="K169" i="98"/>
  <c r="D169" i="98"/>
  <c r="D169" i="93"/>
  <c r="B170" i="98" l="1"/>
  <c r="E170" i="98" s="1"/>
  <c r="S169" i="98"/>
  <c r="J169" i="98"/>
  <c r="G169" i="98"/>
  <c r="G169" i="93"/>
  <c r="J169" i="93"/>
  <c r="S169" i="93"/>
  <c r="B170" i="93"/>
  <c r="E170" i="93" s="1"/>
  <c r="C170" i="98" l="1"/>
  <c r="Q170" i="98" s="1"/>
  <c r="K170" i="93"/>
  <c r="F170" i="93"/>
  <c r="C170" i="93"/>
  <c r="Q170" i="93" s="1"/>
  <c r="R170" i="93" s="1"/>
  <c r="D170" i="98" l="1"/>
  <c r="R170" i="98"/>
  <c r="K170" i="98"/>
  <c r="F170" i="98"/>
  <c r="D170" i="93"/>
  <c r="B171" i="93" s="1"/>
  <c r="E171" i="93" s="1"/>
  <c r="J170" i="98" l="1"/>
  <c r="B171" i="98"/>
  <c r="E171" i="98" s="1"/>
  <c r="S170" i="98"/>
  <c r="G170" i="98"/>
  <c r="S170" i="93"/>
  <c r="F171" i="93"/>
  <c r="K171" i="93"/>
  <c r="J170" i="93"/>
  <c r="G170" i="93"/>
  <c r="C171" i="93"/>
  <c r="Q171" i="93" s="1"/>
  <c r="R171" i="93" s="1"/>
  <c r="C171" i="98" l="1"/>
  <c r="Q171" i="98" s="1"/>
  <c r="D171" i="93"/>
  <c r="D171" i="98" l="1"/>
  <c r="R171" i="98"/>
  <c r="F171" i="98"/>
  <c r="K171" i="98"/>
  <c r="J171" i="93"/>
  <c r="G171" i="93"/>
  <c r="S171" i="93"/>
  <c r="B173" i="98" l="1"/>
  <c r="E173" i="98" s="1"/>
  <c r="J171" i="98"/>
  <c r="G171" i="98"/>
  <c r="S171" i="98"/>
  <c r="B173" i="93"/>
  <c r="E173" i="93" s="1"/>
  <c r="C173" i="98" l="1"/>
  <c r="Q173" i="98" s="1"/>
  <c r="F173" i="93"/>
  <c r="K173" i="93"/>
  <c r="C173" i="93"/>
  <c r="D173" i="93" s="1"/>
  <c r="R173" i="98" l="1"/>
  <c r="D173" i="98"/>
  <c r="K173" i="98"/>
  <c r="F173" i="98"/>
  <c r="J173" i="93"/>
  <c r="G173" i="93"/>
  <c r="Q173" i="93"/>
  <c r="R173" i="93" s="1"/>
  <c r="S173" i="93"/>
  <c r="B174" i="93"/>
  <c r="E174" i="93" s="1"/>
  <c r="B174" i="98" l="1"/>
  <c r="E174" i="98" s="1"/>
  <c r="S173" i="98"/>
  <c r="J173" i="98"/>
  <c r="G173" i="98"/>
  <c r="K174" i="93"/>
  <c r="F174" i="93"/>
  <c r="C174" i="93"/>
  <c r="D174" i="93" s="1"/>
  <c r="C174" i="98" l="1"/>
  <c r="Q174" i="98" s="1"/>
  <c r="J174" i="93"/>
  <c r="G174" i="93"/>
  <c r="Q174" i="93"/>
  <c r="R174" i="93" s="1"/>
  <c r="S174" i="93"/>
  <c r="B175" i="93"/>
  <c r="E175" i="93" s="1"/>
  <c r="D174" i="98" l="1"/>
  <c r="R174" i="98"/>
  <c r="F174" i="98"/>
  <c r="K174" i="98"/>
  <c r="F175" i="93"/>
  <c r="K175" i="93"/>
  <c r="C175" i="93"/>
  <c r="Q175" i="93" s="1"/>
  <c r="R175" i="93" s="1"/>
  <c r="B175" i="98" l="1"/>
  <c r="E175" i="98" s="1"/>
  <c r="S174" i="98"/>
  <c r="J174" i="98"/>
  <c r="G174" i="98"/>
  <c r="D175" i="93"/>
  <c r="C175" i="98" l="1"/>
  <c r="Q175" i="98" s="1"/>
  <c r="G175" i="93"/>
  <c r="J175" i="93"/>
  <c r="B176" i="93"/>
  <c r="E176" i="93" s="1"/>
  <c r="S175" i="93"/>
  <c r="K175" i="98" l="1"/>
  <c r="F175" i="98"/>
  <c r="R175" i="98"/>
  <c r="D175" i="98"/>
  <c r="K176" i="93"/>
  <c r="F176" i="93"/>
  <c r="C176" i="93"/>
  <c r="Q176" i="93" s="1"/>
  <c r="R176" i="93" s="1"/>
  <c r="S175" i="98" l="1"/>
  <c r="J175" i="98"/>
  <c r="G175" i="98"/>
  <c r="B176" i="98"/>
  <c r="E176" i="98" s="1"/>
  <c r="D176" i="93"/>
  <c r="C176" i="98" l="1"/>
  <c r="Q176" i="98" s="1"/>
  <c r="J176" i="93"/>
  <c r="G176" i="93"/>
  <c r="S176" i="93"/>
  <c r="R176" i="98" l="1"/>
  <c r="D176" i="98"/>
  <c r="F176" i="98"/>
  <c r="K176" i="98"/>
  <c r="B178" i="93"/>
  <c r="E178" i="93" s="1"/>
  <c r="J176" i="98" l="1"/>
  <c r="B178" i="98"/>
  <c r="E178" i="98" s="1"/>
  <c r="G176" i="98"/>
  <c r="S176" i="98"/>
  <c r="K178" i="93"/>
  <c r="F178" i="93"/>
  <c r="C178" i="93"/>
  <c r="Q178" i="93" s="1"/>
  <c r="R178" i="93" s="1"/>
  <c r="C178" i="98" l="1"/>
  <c r="Q178" i="98" s="1"/>
  <c r="D178" i="93"/>
  <c r="R178" i="98" l="1"/>
  <c r="F178" i="98"/>
  <c r="K178" i="98"/>
  <c r="D178" i="98"/>
  <c r="G178" i="93"/>
  <c r="J178" i="93"/>
  <c r="S178" i="93"/>
  <c r="B179" i="93"/>
  <c r="E179" i="93" s="1"/>
  <c r="S178" i="98" l="1"/>
  <c r="G178" i="98"/>
  <c r="J178" i="98"/>
  <c r="B179" i="98"/>
  <c r="E179" i="98" s="1"/>
  <c r="F179" i="93"/>
  <c r="K179" i="93"/>
  <c r="C179" i="93"/>
  <c r="Q179" i="93" s="1"/>
  <c r="R179" i="93" s="1"/>
  <c r="C179" i="98" l="1"/>
  <c r="Q179" i="98" s="1"/>
  <c r="D179" i="93"/>
  <c r="D179" i="98" l="1"/>
  <c r="R179" i="98"/>
  <c r="F179" i="98"/>
  <c r="K179" i="98"/>
  <c r="G179" i="93"/>
  <c r="J179" i="93"/>
  <c r="B180" i="93"/>
  <c r="E180" i="93" s="1"/>
  <c r="S179" i="93"/>
  <c r="J179" i="98" l="1"/>
  <c r="B180" i="98"/>
  <c r="E180" i="98" s="1"/>
  <c r="S179" i="98"/>
  <c r="G179" i="98"/>
  <c r="K180" i="93"/>
  <c r="F180" i="93"/>
  <c r="C180" i="93"/>
  <c r="Q180" i="93" s="1"/>
  <c r="R180" i="93" s="1"/>
  <c r="C180" i="98" l="1"/>
  <c r="Q180" i="98" s="1"/>
  <c r="D180" i="93"/>
  <c r="F180" i="98" l="1"/>
  <c r="K180" i="98"/>
  <c r="R180" i="98"/>
  <c r="D180" i="98"/>
  <c r="J180" i="93"/>
  <c r="G180" i="93"/>
  <c r="S180" i="93"/>
  <c r="B181" i="93"/>
  <c r="E181" i="93" s="1"/>
  <c r="S180" i="98" l="1"/>
  <c r="B181" i="98"/>
  <c r="E181" i="98" s="1"/>
  <c r="G180" i="98"/>
  <c r="J180" i="98"/>
  <c r="K181" i="93"/>
  <c r="F181" i="93"/>
  <c r="C181" i="93"/>
  <c r="Q181" i="93" s="1"/>
  <c r="C181" i="98" l="1"/>
  <c r="Q181" i="98" s="1"/>
  <c r="D181" i="93"/>
  <c r="R181" i="93"/>
  <c r="D181" i="98" l="1"/>
  <c r="F181" i="98"/>
  <c r="K181" i="98"/>
  <c r="R181" i="98"/>
  <c r="J181" i="93"/>
  <c r="G181" i="93"/>
  <c r="S181" i="93"/>
  <c r="J181" i="98" l="1"/>
  <c r="B183" i="98"/>
  <c r="E183" i="98" s="1"/>
  <c r="S181" i="98"/>
  <c r="G181" i="98"/>
  <c r="B183" i="93"/>
  <c r="E183" i="93" s="1"/>
  <c r="C183" i="98" l="1"/>
  <c r="Q183" i="98" s="1"/>
  <c r="F183" i="93"/>
  <c r="K183" i="93"/>
  <c r="C183" i="93"/>
  <c r="D183" i="93" s="1"/>
  <c r="R183" i="98" l="1"/>
  <c r="K183" i="98"/>
  <c r="F183" i="98"/>
  <c r="D183" i="98"/>
  <c r="J183" i="93"/>
  <c r="G183" i="93"/>
  <c r="Q183" i="93"/>
  <c r="R183" i="93" s="1"/>
  <c r="S183" i="98" l="1"/>
  <c r="B184" i="98"/>
  <c r="E184" i="98" s="1"/>
  <c r="J183" i="98"/>
  <c r="G183" i="98"/>
  <c r="B184" i="93"/>
  <c r="E184" i="93" s="1"/>
  <c r="S183" i="93"/>
  <c r="C184" i="98" l="1"/>
  <c r="Q184" i="98" s="1"/>
  <c r="K184" i="93"/>
  <c r="F184" i="93"/>
  <c r="C184" i="93"/>
  <c r="Q184" i="93" s="1"/>
  <c r="R184" i="93" s="1"/>
  <c r="R184" i="98" l="1"/>
  <c r="F184" i="98"/>
  <c r="K184" i="98"/>
  <c r="D184" i="98"/>
  <c r="D184" i="93"/>
  <c r="J184" i="98" l="1"/>
  <c r="B185" i="98"/>
  <c r="E185" i="98" s="1"/>
  <c r="S184" i="98"/>
  <c r="G184" i="98"/>
  <c r="J184" i="93"/>
  <c r="G184" i="93"/>
  <c r="S184" i="93"/>
  <c r="B185" i="93"/>
  <c r="E185" i="93" s="1"/>
  <c r="C185" i="98" l="1"/>
  <c r="Q185" i="98" s="1"/>
  <c r="C185" i="93"/>
  <c r="Q185" i="93" s="1"/>
  <c r="R185" i="93" s="1"/>
  <c r="F185" i="93"/>
  <c r="K185" i="93"/>
  <c r="K185" i="98" l="1"/>
  <c r="F185" i="98"/>
  <c r="R185" i="98"/>
  <c r="D185" i="98"/>
  <c r="D185" i="93"/>
  <c r="J185" i="93" s="1"/>
  <c r="S185" i="98" l="1"/>
  <c r="J185" i="98"/>
  <c r="G185" i="98"/>
  <c r="B186" i="98"/>
  <c r="E186" i="98" s="1"/>
  <c r="B186" i="93"/>
  <c r="E186" i="93" s="1"/>
  <c r="F186" i="93" s="1"/>
  <c r="S185" i="93"/>
  <c r="G185" i="93"/>
  <c r="K186" i="93"/>
  <c r="C186" i="98" l="1"/>
  <c r="Q186" i="98" s="1"/>
  <c r="C186" i="93"/>
  <c r="Q186" i="93" s="1"/>
  <c r="R186" i="93" s="1"/>
  <c r="D186" i="98" l="1"/>
  <c r="D186" i="93"/>
  <c r="S186" i="93" s="1"/>
  <c r="R186" i="98"/>
  <c r="F186" i="98"/>
  <c r="K186" i="98"/>
  <c r="J186" i="93"/>
  <c r="G186" i="93"/>
  <c r="B188" i="93"/>
  <c r="E188" i="93" s="1"/>
  <c r="J186" i="98" l="1"/>
  <c r="B188" i="98"/>
  <c r="E188" i="98" s="1"/>
  <c r="G186" i="98"/>
  <c r="S186" i="98"/>
  <c r="C188" i="93"/>
  <c r="C188" i="98" l="1"/>
  <c r="Q188" i="98" s="1"/>
  <c r="Q188" i="93"/>
  <c r="R188" i="93" s="1"/>
  <c r="D188" i="93"/>
  <c r="K188" i="93"/>
  <c r="F188" i="93"/>
  <c r="F188" i="98" l="1"/>
  <c r="K188" i="98"/>
  <c r="R188" i="98"/>
  <c r="D188" i="98"/>
  <c r="G188" i="93"/>
  <c r="J188" i="93"/>
  <c r="B189" i="93"/>
  <c r="E189" i="93" s="1"/>
  <c r="S188" i="93"/>
  <c r="S188" i="98" l="1"/>
  <c r="G188" i="98"/>
  <c r="B189" i="98"/>
  <c r="E189" i="98" s="1"/>
  <c r="J188" i="98"/>
  <c r="C189" i="93"/>
  <c r="Q189" i="93" s="1"/>
  <c r="R189" i="93" s="1"/>
  <c r="C189" i="98" l="1"/>
  <c r="Q189" i="98" s="1"/>
  <c r="D189" i="93"/>
  <c r="J189" i="93" s="1"/>
  <c r="F189" i="93"/>
  <c r="K189" i="93"/>
  <c r="D189" i="98" l="1"/>
  <c r="R189" i="98"/>
  <c r="F189" i="98"/>
  <c r="K189" i="98"/>
  <c r="S189" i="93"/>
  <c r="B190" i="93"/>
  <c r="E190" i="93" s="1"/>
  <c r="G189" i="93"/>
  <c r="J189" i="98" l="1"/>
  <c r="B190" i="98"/>
  <c r="E190" i="98" s="1"/>
  <c r="G189" i="98"/>
  <c r="S189" i="98"/>
  <c r="C190" i="93"/>
  <c r="Q190" i="93" s="1"/>
  <c r="R190" i="93" s="1"/>
  <c r="K190" i="93"/>
  <c r="F190" i="93"/>
  <c r="D190" i="93" l="1"/>
  <c r="C190" i="98"/>
  <c r="Q190" i="98" s="1"/>
  <c r="J190" i="93"/>
  <c r="G190" i="93"/>
  <c r="S190" i="93"/>
  <c r="B191" i="93"/>
  <c r="E191" i="93" s="1"/>
  <c r="D190" i="98" l="1"/>
  <c r="R190" i="98"/>
  <c r="K190" i="98"/>
  <c r="F190" i="98"/>
  <c r="C191" i="93"/>
  <c r="Q191" i="93" s="1"/>
  <c r="R191" i="93" s="1"/>
  <c r="S190" i="98" l="1"/>
  <c r="B191" i="98"/>
  <c r="E191" i="98" s="1"/>
  <c r="J190" i="98"/>
  <c r="G190" i="98"/>
  <c r="D191" i="93"/>
  <c r="J191" i="93" s="1"/>
  <c r="F191" i="93"/>
  <c r="K191" i="93"/>
  <c r="C191" i="98" l="1"/>
  <c r="Q191" i="98" s="1"/>
  <c r="B193" i="93"/>
  <c r="E193" i="93" s="1"/>
  <c r="G191" i="93"/>
  <c r="S191" i="93"/>
  <c r="C193" i="93"/>
  <c r="Q193" i="93" s="1"/>
  <c r="R193" i="93" s="1"/>
  <c r="F191" i="98" l="1"/>
  <c r="K191" i="98"/>
  <c r="D191" i="98"/>
  <c r="R191" i="98"/>
  <c r="D193" i="93"/>
  <c r="F193" i="93"/>
  <c r="K193" i="93"/>
  <c r="J191" i="98" l="1"/>
  <c r="B193" i="98"/>
  <c r="E193" i="98" s="1"/>
  <c r="S191" i="98"/>
  <c r="G191" i="98"/>
  <c r="J193" i="93"/>
  <c r="G193" i="93"/>
  <c r="S193" i="93"/>
  <c r="O193" i="93"/>
  <c r="B194" i="93" s="1"/>
  <c r="E194" i="93" s="1"/>
  <c r="C193" i="98" l="1"/>
  <c r="Q193" i="98" s="1"/>
  <c r="C194" i="93"/>
  <c r="Q194" i="93" s="1"/>
  <c r="R194" i="93" s="1"/>
  <c r="R193" i="98" l="1"/>
  <c r="K193" i="98"/>
  <c r="F193" i="98"/>
  <c r="D193" i="98"/>
  <c r="D194" i="93"/>
  <c r="J194" i="93" s="1"/>
  <c r="K194" i="93"/>
  <c r="F194" i="93"/>
  <c r="O193" i="98" l="1"/>
  <c r="B194" i="98" s="1"/>
  <c r="E194" i="98" s="1"/>
  <c r="S193" i="98"/>
  <c r="J193" i="98"/>
  <c r="G193" i="98"/>
  <c r="S194" i="93"/>
  <c r="O194" i="93"/>
  <c r="B195" i="93" s="1"/>
  <c r="E195" i="93" s="1"/>
  <c r="G194" i="93"/>
  <c r="C194" i="98" l="1"/>
  <c r="Q194" i="98" s="1"/>
  <c r="C195" i="93"/>
  <c r="Q195" i="93" s="1"/>
  <c r="R195" i="93" s="1"/>
  <c r="F195" i="93"/>
  <c r="K195" i="93"/>
  <c r="R194" i="98" l="1"/>
  <c r="D194" i="98"/>
  <c r="K194" i="98"/>
  <c r="F194" i="98"/>
  <c r="D195" i="93"/>
  <c r="O195" i="93" s="1"/>
  <c r="B196" i="93" s="1"/>
  <c r="E196" i="93" s="1"/>
  <c r="G194" i="98" l="1"/>
  <c r="S194" i="98"/>
  <c r="O194" i="98"/>
  <c r="J194" i="98"/>
  <c r="S195" i="93"/>
  <c r="C196" i="93"/>
  <c r="Q196" i="93" s="1"/>
  <c r="R196" i="93" s="1"/>
  <c r="J195" i="93"/>
  <c r="G195" i="93"/>
  <c r="K196" i="93"/>
  <c r="F196" i="93"/>
  <c r="B195" i="98" l="1"/>
  <c r="E195" i="98" s="1"/>
  <c r="D196" i="93"/>
  <c r="J196" i="93" s="1"/>
  <c r="O196" i="93"/>
  <c r="P196" i="93" s="1"/>
  <c r="S196" i="93" l="1"/>
  <c r="G196" i="93"/>
  <c r="C195" i="98"/>
  <c r="Q195" i="98" s="1"/>
  <c r="B198" i="93"/>
  <c r="E198" i="93" s="1"/>
  <c r="R195" i="98" l="1"/>
  <c r="D195" i="98"/>
  <c r="K195" i="98"/>
  <c r="F195" i="98"/>
  <c r="C198" i="93"/>
  <c r="Q198" i="93" s="1"/>
  <c r="R198" i="93" s="1"/>
  <c r="K198" i="93"/>
  <c r="F198" i="93"/>
  <c r="O195" i="98" l="1"/>
  <c r="J195" i="98"/>
  <c r="G195" i="98"/>
  <c r="S195" i="98"/>
  <c r="B196" i="98"/>
  <c r="E196" i="98" s="1"/>
  <c r="D198" i="93"/>
  <c r="O198" i="93" s="1"/>
  <c r="B199" i="93" s="1"/>
  <c r="E199" i="93" s="1"/>
  <c r="C196" i="98" l="1"/>
  <c r="Q196" i="98" s="1"/>
  <c r="G198" i="93"/>
  <c r="J198" i="93"/>
  <c r="S198" i="93"/>
  <c r="C199" i="93"/>
  <c r="D199" i="93" s="1"/>
  <c r="F199" i="93"/>
  <c r="K199" i="93"/>
  <c r="R196" i="98" l="1"/>
  <c r="D196" i="98"/>
  <c r="F196" i="98"/>
  <c r="K196" i="98"/>
  <c r="Q199" i="93"/>
  <c r="R199" i="93" s="1"/>
  <c r="G199" i="93"/>
  <c r="J199" i="93"/>
  <c r="O199" i="93"/>
  <c r="B200" i="93" s="1"/>
  <c r="E200" i="93" s="1"/>
  <c r="S199" i="93"/>
  <c r="J196" i="98" l="1"/>
  <c r="G196" i="98"/>
  <c r="S196" i="98"/>
  <c r="O196" i="98"/>
  <c r="P196" i="98" s="1"/>
  <c r="C200" i="93"/>
  <c r="B198" i="98" l="1"/>
  <c r="E198" i="98" s="1"/>
  <c r="Q200" i="93"/>
  <c r="R200" i="93" s="1"/>
  <c r="D200" i="93"/>
  <c r="K200" i="93"/>
  <c r="F200" i="93"/>
  <c r="C198" i="98" l="1"/>
  <c r="Q198" i="98" s="1"/>
  <c r="J200" i="93"/>
  <c r="G200" i="93"/>
  <c r="O200" i="93"/>
  <c r="B201" i="93" s="1"/>
  <c r="E201" i="93" s="1"/>
  <c r="S200" i="93"/>
  <c r="D198" i="98" l="1"/>
  <c r="R198" i="98"/>
  <c r="F198" i="98"/>
  <c r="K198" i="98"/>
  <c r="C201" i="93"/>
  <c r="G198" i="98" l="1"/>
  <c r="S198" i="98"/>
  <c r="J198" i="98"/>
  <c r="O198" i="98"/>
  <c r="Q201" i="93"/>
  <c r="R201" i="93" s="1"/>
  <c r="D201" i="93"/>
  <c r="K201" i="93"/>
  <c r="F201" i="93"/>
  <c r="B199" i="98" l="1"/>
  <c r="E199" i="98" s="1"/>
  <c r="O201" i="93"/>
  <c r="P201" i="93" s="1"/>
  <c r="J201" i="93"/>
  <c r="G201" i="93"/>
  <c r="S201" i="93"/>
  <c r="C199" i="98" l="1"/>
  <c r="Q199" i="98" s="1"/>
  <c r="B203" i="93"/>
  <c r="E203" i="93" s="1"/>
  <c r="R199" i="98" l="1"/>
  <c r="D199" i="98"/>
  <c r="K199" i="98"/>
  <c r="F199" i="98"/>
  <c r="C203" i="93"/>
  <c r="Q203" i="93" s="1"/>
  <c r="R203" i="93" s="1"/>
  <c r="F203" i="93"/>
  <c r="K203" i="93"/>
  <c r="O199" i="98" l="1"/>
  <c r="B200" i="98" s="1"/>
  <c r="E200" i="98" s="1"/>
  <c r="J199" i="98"/>
  <c r="S199" i="98"/>
  <c r="G199" i="98"/>
  <c r="D203" i="93"/>
  <c r="J203" i="93" s="1"/>
  <c r="S203" i="93"/>
  <c r="O203" i="93" l="1"/>
  <c r="B204" i="93" s="1"/>
  <c r="E204" i="93" s="1"/>
  <c r="C200" i="98"/>
  <c r="Q200" i="98" s="1"/>
  <c r="G203" i="93"/>
  <c r="C204" i="93" l="1"/>
  <c r="D204" i="93" s="1"/>
  <c r="R200" i="98"/>
  <c r="D200" i="98"/>
  <c r="F200" i="98"/>
  <c r="K200" i="98"/>
  <c r="K204" i="93"/>
  <c r="F204" i="93"/>
  <c r="Q204" i="93" l="1"/>
  <c r="R204" i="93" s="1"/>
  <c r="S200" i="98"/>
  <c r="G200" i="98"/>
  <c r="J200" i="98"/>
  <c r="O200" i="98"/>
  <c r="B201" i="98" s="1"/>
  <c r="E201" i="98" s="1"/>
  <c r="J204" i="93"/>
  <c r="G204" i="93"/>
  <c r="S204" i="93"/>
  <c r="O204" i="93"/>
  <c r="B205" i="93" s="1"/>
  <c r="E205" i="93" s="1"/>
  <c r="C201" i="98" l="1"/>
  <c r="Q201" i="98" s="1"/>
  <c r="C205" i="93"/>
  <c r="Q205" i="93" s="1"/>
  <c r="R205" i="93" s="1"/>
  <c r="R201" i="98" l="1"/>
  <c r="D201" i="98"/>
  <c r="F201" i="98"/>
  <c r="K201" i="98"/>
  <c r="D205" i="93"/>
  <c r="F205" i="93"/>
  <c r="K205" i="93"/>
  <c r="J201" i="98" l="1"/>
  <c r="G201" i="98"/>
  <c r="S201" i="98"/>
  <c r="O201" i="98"/>
  <c r="P201" i="98" s="1"/>
  <c r="J205" i="93"/>
  <c r="G205" i="93"/>
  <c r="O205" i="93"/>
  <c r="S205" i="93"/>
  <c r="B203" i="98" l="1"/>
  <c r="E203" i="98" s="1"/>
  <c r="B206" i="93"/>
  <c r="E206" i="93" s="1"/>
  <c r="C203" i="98" l="1"/>
  <c r="Q203" i="98" s="1"/>
  <c r="C206" i="93"/>
  <c r="Q206" i="93" s="1"/>
  <c r="R203" i="98" l="1"/>
  <c r="D203" i="98"/>
  <c r="K203" i="98"/>
  <c r="F203" i="98"/>
  <c r="D206" i="93"/>
  <c r="R206" i="93"/>
  <c r="K206" i="93"/>
  <c r="F206" i="93"/>
  <c r="S203" i="98" l="1"/>
  <c r="O203" i="98"/>
  <c r="B204" i="98" s="1"/>
  <c r="E204" i="98" s="1"/>
  <c r="J203" i="98"/>
  <c r="G203" i="98"/>
  <c r="J206" i="93"/>
  <c r="G206" i="93"/>
  <c r="O206" i="93"/>
  <c r="P206" i="93" s="1"/>
  <c r="S206" i="93"/>
  <c r="C204" i="98" l="1"/>
  <c r="Q204" i="98" s="1"/>
  <c r="B208" i="93"/>
  <c r="E208" i="93" s="1"/>
  <c r="R204" i="98" l="1"/>
  <c r="D204" i="98"/>
  <c r="F204" i="98"/>
  <c r="K204" i="98"/>
  <c r="C208" i="93"/>
  <c r="D208" i="93" s="1"/>
  <c r="K208" i="93"/>
  <c r="F208" i="93"/>
  <c r="O204" i="98" l="1"/>
  <c r="B205" i="98" s="1"/>
  <c r="E205" i="98" s="1"/>
  <c r="J204" i="98"/>
  <c r="G204" i="98"/>
  <c r="S204" i="98"/>
  <c r="Q208" i="93"/>
  <c r="R208" i="93" s="1"/>
  <c r="G208" i="93"/>
  <c r="J208" i="93"/>
  <c r="S208" i="93"/>
  <c r="O208" i="93"/>
  <c r="B209" i="93" s="1"/>
  <c r="E209" i="93" s="1"/>
  <c r="C205" i="98" l="1"/>
  <c r="Q205" i="98" s="1"/>
  <c r="C209" i="93"/>
  <c r="Q209" i="93" s="1"/>
  <c r="D205" i="98" l="1"/>
  <c r="R205" i="98"/>
  <c r="K205" i="98"/>
  <c r="F205" i="98"/>
  <c r="D209" i="93"/>
  <c r="R209" i="93"/>
  <c r="F209" i="93"/>
  <c r="K209" i="93"/>
  <c r="S205" i="98" l="1"/>
  <c r="J205" i="98"/>
  <c r="G205" i="98"/>
  <c r="O205" i="98"/>
  <c r="B206" i="98" s="1"/>
  <c r="E206" i="98" s="1"/>
  <c r="G209" i="93"/>
  <c r="J209" i="93"/>
  <c r="S209" i="93"/>
  <c r="O209" i="93"/>
  <c r="B210" i="93" s="1"/>
  <c r="E210" i="93" s="1"/>
  <c r="C206" i="98" l="1"/>
  <c r="Q206" i="98" s="1"/>
  <c r="C210" i="93"/>
  <c r="D206" i="98" l="1"/>
  <c r="F206" i="98"/>
  <c r="K206" i="98"/>
  <c r="R206" i="98"/>
  <c r="D210" i="93"/>
  <c r="Q210" i="93"/>
  <c r="R210" i="93" s="1"/>
  <c r="K210" i="93"/>
  <c r="F210" i="93"/>
  <c r="J206" i="98" l="1"/>
  <c r="S206" i="98"/>
  <c r="O206" i="98"/>
  <c r="P206" i="98" s="1"/>
  <c r="G206" i="98"/>
  <c r="J210" i="93"/>
  <c r="G210" i="93"/>
  <c r="S210" i="93"/>
  <c r="O210" i="93"/>
  <c r="B211" i="93" s="1"/>
  <c r="E211" i="93" s="1"/>
  <c r="B208" i="98" l="1"/>
  <c r="E208" i="98" s="1"/>
  <c r="C211" i="93"/>
  <c r="Q211" i="93" s="1"/>
  <c r="R211" i="93" s="1"/>
  <c r="C208" i="98" l="1"/>
  <c r="Q208" i="98" s="1"/>
  <c r="D211" i="93"/>
  <c r="J211" i="93" s="1"/>
  <c r="K211" i="93"/>
  <c r="F211" i="93"/>
  <c r="K208" i="98" l="1"/>
  <c r="F208" i="98"/>
  <c r="R208" i="98"/>
  <c r="D208" i="98"/>
  <c r="O211" i="93"/>
  <c r="P211" i="93" s="1"/>
  <c r="G211" i="93"/>
  <c r="S211" i="93"/>
  <c r="O208" i="98" l="1"/>
  <c r="B209" i="98" s="1"/>
  <c r="E209" i="98" s="1"/>
  <c r="J208" i="98"/>
  <c r="G208" i="98"/>
  <c r="S208" i="98"/>
  <c r="B213" i="93"/>
  <c r="E213" i="93" s="1"/>
  <c r="C213" i="93" l="1"/>
  <c r="Q213" i="93" s="1"/>
  <c r="R213" i="93" s="1"/>
  <c r="C209" i="98"/>
  <c r="Q209" i="98" s="1"/>
  <c r="F213" i="93"/>
  <c r="K213" i="93"/>
  <c r="D213" i="93" l="1"/>
  <c r="J213" i="93" s="1"/>
  <c r="D209" i="98"/>
  <c r="S209" i="98" s="1"/>
  <c r="R209" i="98"/>
  <c r="F209" i="98"/>
  <c r="K209" i="98"/>
  <c r="S213" i="93"/>
  <c r="O213" i="93" l="1"/>
  <c r="B214" i="93" s="1"/>
  <c r="E214" i="93" s="1"/>
  <c r="G213" i="93"/>
  <c r="G209" i="98"/>
  <c r="O209" i="98"/>
  <c r="B210" i="98" s="1"/>
  <c r="E210" i="98" s="1"/>
  <c r="J209" i="98"/>
  <c r="C214" i="93"/>
  <c r="Q214" i="93" s="1"/>
  <c r="R214" i="93" s="1"/>
  <c r="K214" i="93"/>
  <c r="F214" i="93"/>
  <c r="C210" i="98" l="1"/>
  <c r="Q210" i="98" s="1"/>
  <c r="R210" i="98" s="1"/>
  <c r="F210" i="98"/>
  <c r="K210" i="98"/>
  <c r="D214" i="93"/>
  <c r="G214" i="93" s="1"/>
  <c r="D210" i="98" l="1"/>
  <c r="J210" i="98" s="1"/>
  <c r="J214" i="93"/>
  <c r="O214" i="93"/>
  <c r="B215" i="93" s="1"/>
  <c r="S214" i="93"/>
  <c r="O210" i="98" l="1"/>
  <c r="B211" i="98" s="1"/>
  <c r="G210" i="98"/>
  <c r="S210" i="98"/>
  <c r="E215" i="93"/>
  <c r="C215" i="93"/>
  <c r="Q215" i="93" s="1"/>
  <c r="R215" i="93" s="1"/>
  <c r="C211" i="98" l="1"/>
  <c r="Q211" i="98" s="1"/>
  <c r="E211" i="98"/>
  <c r="D211" i="98"/>
  <c r="S211" i="98" s="1"/>
  <c r="K211" i="98"/>
  <c r="F211" i="98"/>
  <c r="R211" i="98"/>
  <c r="F215" i="93"/>
  <c r="K215" i="93"/>
  <c r="D215" i="93"/>
  <c r="J211" i="98" l="1"/>
  <c r="O211" i="98"/>
  <c r="P211" i="98" s="1"/>
  <c r="G211" i="98"/>
  <c r="O215" i="93"/>
  <c r="B216" i="93" s="1"/>
  <c r="G215" i="93"/>
  <c r="J215" i="93"/>
  <c r="S215" i="93"/>
  <c r="B213" i="98" l="1"/>
  <c r="E216" i="93"/>
  <c r="C216" i="93"/>
  <c r="E213" i="98" l="1"/>
  <c r="K213" i="98" s="1"/>
  <c r="F213" i="98"/>
  <c r="C213" i="98"/>
  <c r="Q213" i="98" s="1"/>
  <c r="R213" i="98" s="1"/>
  <c r="Q216" i="93"/>
  <c r="R216" i="93" s="1"/>
  <c r="D216" i="93"/>
  <c r="K216" i="93"/>
  <c r="F216" i="93"/>
  <c r="D213" i="98" l="1"/>
  <c r="S213" i="98" s="1"/>
  <c r="O213" i="98"/>
  <c r="B214" i="98" s="1"/>
  <c r="J216" i="93"/>
  <c r="G216" i="93"/>
  <c r="S216" i="93"/>
  <c r="O216" i="93"/>
  <c r="C214" i="98" l="1"/>
  <c r="Q214" i="98" s="1"/>
  <c r="E214" i="98"/>
  <c r="G213" i="98"/>
  <c r="J213" i="98"/>
  <c r="F214" i="98"/>
  <c r="R214" i="98"/>
  <c r="D214" i="98"/>
  <c r="P216" i="93"/>
  <c r="B218" i="93"/>
  <c r="K214" i="98" l="1"/>
  <c r="J214" i="98"/>
  <c r="G214" i="98"/>
  <c r="S214" i="98"/>
  <c r="O214" i="98"/>
  <c r="B215" i="98" s="1"/>
  <c r="E215" i="98" s="1"/>
  <c r="E218" i="93"/>
  <c r="C218" i="93"/>
  <c r="C215" i="98" l="1"/>
  <c r="Q215" i="98" s="1"/>
  <c r="D218" i="93"/>
  <c r="Q218" i="93"/>
  <c r="R218" i="93" s="1"/>
  <c r="K218" i="93"/>
  <c r="F218" i="93"/>
  <c r="D215" i="98" l="1"/>
  <c r="S215" i="98" s="1"/>
  <c r="K215" i="98"/>
  <c r="F215" i="98"/>
  <c r="R215" i="98"/>
  <c r="G218" i="93"/>
  <c r="J218" i="93"/>
  <c r="S218" i="93"/>
  <c r="O218" i="93"/>
  <c r="B219" i="93" s="1"/>
  <c r="G215" i="98" l="1"/>
  <c r="J215" i="98"/>
  <c r="O215" i="98"/>
  <c r="B216" i="98" s="1"/>
  <c r="E219" i="93"/>
  <c r="C219" i="93"/>
  <c r="Q219" i="93" s="1"/>
  <c r="R219" i="93" s="1"/>
  <c r="C216" i="98" l="1"/>
  <c r="Q216" i="98" s="1"/>
  <c r="E216" i="98"/>
  <c r="F216" i="98" s="1"/>
  <c r="R216" i="98"/>
  <c r="D216" i="98"/>
  <c r="D219" i="93"/>
  <c r="F219" i="93"/>
  <c r="K219" i="93"/>
  <c r="K216" i="98" l="1"/>
  <c r="S216" i="98"/>
  <c r="O216" i="98"/>
  <c r="P216" i="98" s="1"/>
  <c r="G216" i="98"/>
  <c r="J216" i="98"/>
  <c r="G219" i="93"/>
  <c r="S219" i="93"/>
  <c r="J219" i="93"/>
  <c r="O219" i="93"/>
  <c r="B220" i="93" s="1"/>
  <c r="B218" i="98" l="1"/>
  <c r="E218" i="98" s="1"/>
  <c r="E220" i="93"/>
  <c r="C220" i="93"/>
  <c r="Q220" i="93" s="1"/>
  <c r="R220" i="93" s="1"/>
  <c r="C218" i="98" l="1"/>
  <c r="Q218" i="98" s="1"/>
  <c r="R218" i="98" s="1"/>
  <c r="K218" i="98"/>
  <c r="F218" i="98"/>
  <c r="D220" i="93"/>
  <c r="K220" i="93"/>
  <c r="F220" i="93"/>
  <c r="D218" i="98" l="1"/>
  <c r="J218" i="98" s="1"/>
  <c r="G220" i="93"/>
  <c r="S220" i="93"/>
  <c r="J220" i="93"/>
  <c r="O220" i="93"/>
  <c r="B221" i="93" s="1"/>
  <c r="G218" i="98" l="1"/>
  <c r="O218" i="98"/>
  <c r="B219" i="98" s="1"/>
  <c r="S218" i="98"/>
  <c r="E221" i="93"/>
  <c r="C221" i="93"/>
  <c r="Q221" i="93" s="1"/>
  <c r="R221" i="93" s="1"/>
  <c r="C219" i="98" l="1"/>
  <c r="Q219" i="98" s="1"/>
  <c r="E219" i="98"/>
  <c r="K219" i="98" s="1"/>
  <c r="F219" i="98"/>
  <c r="R219" i="98"/>
  <c r="D219" i="98"/>
  <c r="D221" i="93"/>
  <c r="K221" i="93"/>
  <c r="F221" i="93"/>
  <c r="S219" i="98" l="1"/>
  <c r="O219" i="98"/>
  <c r="B220" i="98" s="1"/>
  <c r="E220" i="98" s="1"/>
  <c r="J219" i="98"/>
  <c r="G219" i="98"/>
  <c r="G221" i="93"/>
  <c r="J221" i="93"/>
  <c r="O221" i="93"/>
  <c r="P221" i="93" s="1"/>
  <c r="S221" i="93"/>
  <c r="C220" i="98" l="1"/>
  <c r="Q220" i="98" s="1"/>
  <c r="B223" i="93"/>
  <c r="E223" i="93" s="1"/>
  <c r="R220" i="98" l="1"/>
  <c r="F220" i="98"/>
  <c r="K220" i="98"/>
  <c r="D220" i="98"/>
  <c r="C223" i="93"/>
  <c r="Q223" i="93" s="1"/>
  <c r="R223" i="93" s="1"/>
  <c r="K223" i="93"/>
  <c r="F223" i="93"/>
  <c r="G220" i="98" l="1"/>
  <c r="S220" i="98"/>
  <c r="O220" i="98"/>
  <c r="B221" i="98" s="1"/>
  <c r="E221" i="98" s="1"/>
  <c r="J220" i="98"/>
  <c r="D223" i="93"/>
  <c r="S223" i="93" s="1"/>
  <c r="C221" i="98" l="1"/>
  <c r="Q221" i="98" s="1"/>
  <c r="J223" i="93"/>
  <c r="O223" i="93"/>
  <c r="B224" i="93" s="1"/>
  <c r="E224" i="93" s="1"/>
  <c r="G223" i="93"/>
  <c r="C224" i="93" l="1"/>
  <c r="Q224" i="93" s="1"/>
  <c r="R224" i="93" s="1"/>
  <c r="R221" i="98"/>
  <c r="D221" i="98"/>
  <c r="K221" i="98"/>
  <c r="F221" i="98"/>
  <c r="F224" i="93"/>
  <c r="K224" i="93"/>
  <c r="D224" i="93" l="1"/>
  <c r="G224" i="93" s="1"/>
  <c r="O221" i="98"/>
  <c r="P221" i="98" s="1"/>
  <c r="G221" i="98"/>
  <c r="J221" i="98"/>
  <c r="S221" i="98"/>
  <c r="S224" i="93"/>
  <c r="J224" i="93" l="1"/>
  <c r="O224" i="93"/>
  <c r="B225" i="93" s="1"/>
  <c r="E225" i="93" s="1"/>
  <c r="B223" i="98"/>
  <c r="C223" i="98" l="1"/>
  <c r="Q223" i="98" s="1"/>
  <c r="E223" i="98"/>
  <c r="C225" i="93"/>
  <c r="Q225" i="93" s="1"/>
  <c r="R225" i="93" s="1"/>
  <c r="K223" i="98"/>
  <c r="R223" i="98"/>
  <c r="D223" i="98"/>
  <c r="F225" i="93"/>
  <c r="K225" i="93"/>
  <c r="D225" i="93" l="1"/>
  <c r="O225" i="93" s="1"/>
  <c r="B226" i="93" s="1"/>
  <c r="F223" i="98"/>
  <c r="G223" i="98" s="1"/>
  <c r="S223" i="98"/>
  <c r="O223" i="98"/>
  <c r="J223" i="98"/>
  <c r="G225" i="93"/>
  <c r="S225" i="93" l="1"/>
  <c r="J225" i="93"/>
  <c r="B224" i="98"/>
  <c r="E224" i="98" s="1"/>
  <c r="E226" i="93"/>
  <c r="C226" i="93"/>
  <c r="Q226" i="93" s="1"/>
  <c r="R226" i="93" s="1"/>
  <c r="C224" i="98" l="1"/>
  <c r="Q224" i="98" s="1"/>
  <c r="D226" i="93"/>
  <c r="F226" i="93"/>
  <c r="K226" i="93"/>
  <c r="F224" i="98" l="1"/>
  <c r="K224" i="98"/>
  <c r="R224" i="98"/>
  <c r="D224" i="98"/>
  <c r="J226" i="93"/>
  <c r="S226" i="93"/>
  <c r="O226" i="93"/>
  <c r="P226" i="93" s="1"/>
  <c r="G226" i="93"/>
  <c r="G224" i="98" l="1"/>
  <c r="O224" i="98"/>
  <c r="J224" i="98"/>
  <c r="S224" i="98"/>
  <c r="B228" i="93"/>
  <c r="B225" i="98" l="1"/>
  <c r="E225" i="98" s="1"/>
  <c r="E228" i="93"/>
  <c r="C228" i="93"/>
  <c r="Q228" i="93" s="1"/>
  <c r="R228" i="93" s="1"/>
  <c r="C225" i="98" l="1"/>
  <c r="Q225" i="98" s="1"/>
  <c r="D228" i="93"/>
  <c r="K228" i="93"/>
  <c r="F228" i="93"/>
  <c r="K225" i="98" l="1"/>
  <c r="F225" i="98"/>
  <c r="R225" i="98"/>
  <c r="D225" i="98"/>
  <c r="G228" i="93"/>
  <c r="J228" i="93"/>
  <c r="S228" i="93"/>
  <c r="O228" i="93"/>
  <c r="B229" i="93" s="1"/>
  <c r="O225" i="98" l="1"/>
  <c r="B226" i="98" s="1"/>
  <c r="E226" i="98" s="1"/>
  <c r="G225" i="98"/>
  <c r="J225" i="98"/>
  <c r="S225" i="98"/>
  <c r="E229" i="93"/>
  <c r="C229" i="93"/>
  <c r="Q229" i="93" s="1"/>
  <c r="R229" i="93" s="1"/>
  <c r="C226" i="98" l="1"/>
  <c r="Q226" i="98" s="1"/>
  <c r="D229" i="93"/>
  <c r="F229" i="93"/>
  <c r="G229" i="93" s="1"/>
  <c r="K229" i="93"/>
  <c r="R226" i="98" l="1"/>
  <c r="D226" i="98"/>
  <c r="K226" i="98"/>
  <c r="F226" i="98"/>
  <c r="J229" i="93"/>
  <c r="O229" i="93"/>
  <c r="B230" i="93" s="1"/>
  <c r="S229" i="93"/>
  <c r="O226" i="98" l="1"/>
  <c r="P226" i="98" s="1"/>
  <c r="J226" i="98"/>
  <c r="G226" i="98"/>
  <c r="S226" i="98"/>
  <c r="E230" i="93"/>
  <c r="C230" i="93"/>
  <c r="Q230" i="93" s="1"/>
  <c r="R230" i="93" s="1"/>
  <c r="B228" i="98" l="1"/>
  <c r="E228" i="98" s="1"/>
  <c r="D230" i="93"/>
  <c r="F230" i="93"/>
  <c r="K230" i="93"/>
  <c r="C228" i="98" l="1"/>
  <c r="Q228" i="98" s="1"/>
  <c r="R228" i="98" s="1"/>
  <c r="F228" i="98"/>
  <c r="K228" i="98"/>
  <c r="J230" i="93"/>
  <c r="G230" i="93"/>
  <c r="S230" i="93"/>
  <c r="O230" i="93"/>
  <c r="D228" i="98" l="1"/>
  <c r="G228" i="98" s="1"/>
  <c r="B231" i="93"/>
  <c r="S228" i="98" l="1"/>
  <c r="J228" i="98"/>
  <c r="O228" i="98"/>
  <c r="B229" i="98" s="1"/>
  <c r="E229" i="98" s="1"/>
  <c r="E231" i="93"/>
  <c r="C231" i="93"/>
  <c r="Q231" i="93" s="1"/>
  <c r="C229" i="98" l="1"/>
  <c r="Q229" i="98" s="1"/>
  <c r="D231" i="93"/>
  <c r="R231" i="93"/>
  <c r="K231" i="93"/>
  <c r="F231" i="93"/>
  <c r="R229" i="98" l="1"/>
  <c r="D229" i="98"/>
  <c r="K229" i="98"/>
  <c r="F229" i="98"/>
  <c r="S231" i="93"/>
  <c r="J231" i="93"/>
  <c r="G231" i="93"/>
  <c r="O231" i="93"/>
  <c r="P231" i="93" s="1"/>
  <c r="O229" i="98" l="1"/>
  <c r="B230" i="98" s="1"/>
  <c r="E230" i="98" s="1"/>
  <c r="G229" i="98"/>
  <c r="J229" i="98"/>
  <c r="S229" i="98"/>
  <c r="B233" i="93"/>
  <c r="C233" i="93" s="1"/>
  <c r="Q233" i="93" s="1"/>
  <c r="C230" i="98" l="1"/>
  <c r="Q230" i="98" s="1"/>
  <c r="E233" i="93"/>
  <c r="K233" i="93" s="1"/>
  <c r="D233" i="93"/>
  <c r="J233" i="93" s="1"/>
  <c r="R233" i="93"/>
  <c r="S233" i="93" l="1"/>
  <c r="R230" i="98"/>
  <c r="F233" i="93"/>
  <c r="G233" i="93" s="1"/>
  <c r="D230" i="98"/>
  <c r="K230" i="98"/>
  <c r="F230" i="98"/>
  <c r="O233" i="93"/>
  <c r="B234" i="93" s="1"/>
  <c r="C234" i="93" s="1"/>
  <c r="Q234" i="93" s="1"/>
  <c r="R234" i="93" s="1"/>
  <c r="S230" i="98" l="1"/>
  <c r="O230" i="98"/>
  <c r="J230" i="98"/>
  <c r="G230" i="98"/>
  <c r="B231" i="98"/>
  <c r="E231" i="98" s="1"/>
  <c r="E234" i="93"/>
  <c r="K234" i="93" s="1"/>
  <c r="D234" i="93"/>
  <c r="J234" i="93" s="1"/>
  <c r="F234" i="93" l="1"/>
  <c r="G234" i="93" s="1"/>
  <c r="C231" i="98"/>
  <c r="Q231" i="98" s="1"/>
  <c r="O234" i="93"/>
  <c r="B235" i="93" s="1"/>
  <c r="C235" i="93" s="1"/>
  <c r="Q235" i="93" s="1"/>
  <c r="R235" i="93" s="1"/>
  <c r="S234" i="93"/>
  <c r="E235" i="93" l="1"/>
  <c r="K235" i="93" s="1"/>
  <c r="R231" i="98"/>
  <c r="F231" i="98"/>
  <c r="K231" i="98"/>
  <c r="D231" i="98"/>
  <c r="D235" i="93"/>
  <c r="F235" i="93" l="1"/>
  <c r="J231" i="98"/>
  <c r="G231" i="98"/>
  <c r="S231" i="98"/>
  <c r="O231" i="98"/>
  <c r="P231" i="98" s="1"/>
  <c r="O235" i="93"/>
  <c r="B236" i="93" s="1"/>
  <c r="S235" i="93"/>
  <c r="J235" i="93"/>
  <c r="G235" i="93"/>
  <c r="B233" i="98" l="1"/>
  <c r="E233" i="98" s="1"/>
  <c r="E236" i="93"/>
  <c r="C236" i="93"/>
  <c r="Q236" i="93" s="1"/>
  <c r="R236" i="93" s="1"/>
  <c r="C233" i="98" l="1"/>
  <c r="Q233" i="98" s="1"/>
  <c r="D236" i="93"/>
  <c r="J236" i="93" s="1"/>
  <c r="K236" i="93"/>
  <c r="F236" i="93"/>
  <c r="G236" i="93" s="1"/>
  <c r="S236" i="93" l="1"/>
  <c r="D233" i="98"/>
  <c r="R233" i="98"/>
  <c r="K233" i="98"/>
  <c r="F233" i="98"/>
  <c r="O236" i="93"/>
  <c r="P236" i="93" s="1"/>
  <c r="B238" i="93" l="1"/>
  <c r="E238" i="93" s="1"/>
  <c r="O233" i="98"/>
  <c r="B234" i="98" s="1"/>
  <c r="E234" i="98" s="1"/>
  <c r="J233" i="98"/>
  <c r="G233" i="98"/>
  <c r="S233" i="98"/>
  <c r="C238" i="93" l="1"/>
  <c r="Q238" i="93" s="1"/>
  <c r="R238" i="93" s="1"/>
  <c r="C234" i="98"/>
  <c r="Q234" i="98" s="1"/>
  <c r="F238" i="93"/>
  <c r="K238" i="93"/>
  <c r="D238" i="93" l="1"/>
  <c r="R234" i="98"/>
  <c r="D234" i="98"/>
  <c r="K234" i="98"/>
  <c r="F234" i="98"/>
  <c r="G238" i="93"/>
  <c r="J238" i="93"/>
  <c r="O238" i="93"/>
  <c r="B239" i="93" s="1"/>
  <c r="S238" i="93"/>
  <c r="S234" i="98" l="1"/>
  <c r="O234" i="98"/>
  <c r="J234" i="98"/>
  <c r="G234" i="98"/>
  <c r="E239" i="93"/>
  <c r="C239" i="93"/>
  <c r="B235" i="98" l="1"/>
  <c r="E235" i="98" s="1"/>
  <c r="Q239" i="93"/>
  <c r="R239" i="93" s="1"/>
  <c r="D239" i="93"/>
  <c r="K239" i="93"/>
  <c r="F239" i="93"/>
  <c r="C235" i="98" l="1"/>
  <c r="Q235" i="98" s="1"/>
  <c r="O239" i="93"/>
  <c r="B240" i="93" s="1"/>
  <c r="J239" i="93"/>
  <c r="S239" i="93"/>
  <c r="G239" i="93"/>
  <c r="R235" i="98" l="1"/>
  <c r="D235" i="98"/>
  <c r="F235" i="98"/>
  <c r="K235" i="98"/>
  <c r="E240" i="93"/>
  <c r="C240" i="93"/>
  <c r="Q240" i="93" s="1"/>
  <c r="R240" i="93" s="1"/>
  <c r="J235" i="98" l="1"/>
  <c r="G235" i="98"/>
  <c r="S235" i="98"/>
  <c r="O235" i="98"/>
  <c r="B236" i="98" s="1"/>
  <c r="E236" i="98" s="1"/>
  <c r="D240" i="93"/>
  <c r="K240" i="93"/>
  <c r="F240" i="93"/>
  <c r="C236" i="98" l="1"/>
  <c r="Q236" i="98" s="1"/>
  <c r="J240" i="93"/>
  <c r="O240" i="93"/>
  <c r="B241" i="93" s="1"/>
  <c r="S240" i="93"/>
  <c r="G240" i="93"/>
  <c r="D236" i="98" l="1"/>
  <c r="O236" i="98" s="1"/>
  <c r="P236" i="98" s="1"/>
  <c r="K236" i="98"/>
  <c r="F236" i="98"/>
  <c r="R236" i="98"/>
  <c r="E241" i="93"/>
  <c r="C241" i="93"/>
  <c r="G236" i="98" l="1"/>
  <c r="S236" i="98"/>
  <c r="J236" i="98"/>
  <c r="B238" i="98"/>
  <c r="E238" i="98" s="1"/>
  <c r="Q241" i="93"/>
  <c r="R241" i="93" s="1"/>
  <c r="D241" i="93"/>
  <c r="K241" i="93"/>
  <c r="F241" i="93"/>
  <c r="C238" i="98" l="1"/>
  <c r="Q238" i="98" s="1"/>
  <c r="O241" i="93"/>
  <c r="P241" i="93" s="1"/>
  <c r="J241" i="93"/>
  <c r="S241" i="93"/>
  <c r="G241" i="93"/>
  <c r="R238" i="98" l="1"/>
  <c r="D238" i="98"/>
  <c r="K238" i="98"/>
  <c r="F238" i="98"/>
  <c r="B243" i="93"/>
  <c r="E243" i="93" s="1"/>
  <c r="S238" i="98" l="1"/>
  <c r="O238" i="98"/>
  <c r="J238" i="98"/>
  <c r="G238" i="98"/>
  <c r="B239" i="98"/>
  <c r="E239" i="98" s="1"/>
  <c r="C243" i="93"/>
  <c r="Q243" i="93" s="1"/>
  <c r="R243" i="93" s="1"/>
  <c r="F243" i="93"/>
  <c r="K243" i="93"/>
  <c r="C239" i="98" l="1"/>
  <c r="Q239" i="98" s="1"/>
  <c r="D243" i="93"/>
  <c r="S243" i="93" s="1"/>
  <c r="G243" i="93" l="1"/>
  <c r="O243" i="93"/>
  <c r="B244" i="93" s="1"/>
  <c r="C244" i="93" s="1"/>
  <c r="J243" i="93"/>
  <c r="R239" i="98"/>
  <c r="F239" i="98"/>
  <c r="K239" i="98"/>
  <c r="D239" i="98"/>
  <c r="E244" i="93"/>
  <c r="J239" i="98" l="1"/>
  <c r="G239" i="98"/>
  <c r="S239" i="98"/>
  <c r="O239" i="98"/>
  <c r="Q244" i="93"/>
  <c r="R244" i="93" s="1"/>
  <c r="D244" i="93"/>
  <c r="K244" i="93"/>
  <c r="F244" i="93"/>
  <c r="B240" i="98" l="1"/>
  <c r="E240" i="98" s="1"/>
  <c r="J244" i="93"/>
  <c r="G244" i="93"/>
  <c r="S244" i="93"/>
  <c r="O244" i="93"/>
  <c r="B245" i="93" s="1"/>
  <c r="C240" i="98" l="1"/>
  <c r="Q240" i="98" s="1"/>
  <c r="E245" i="93"/>
  <c r="C245" i="93"/>
  <c r="D240" i="98" l="1"/>
  <c r="O240" i="98" s="1"/>
  <c r="K240" i="98"/>
  <c r="F240" i="98"/>
  <c r="R240" i="98"/>
  <c r="Q245" i="93"/>
  <c r="R245" i="93" s="1"/>
  <c r="D245" i="93"/>
  <c r="K245" i="93"/>
  <c r="F245" i="93"/>
  <c r="J240" i="98" l="1"/>
  <c r="G240" i="98"/>
  <c r="S240" i="98"/>
  <c r="B241" i="98"/>
  <c r="S245" i="93"/>
  <c r="J245" i="93"/>
  <c r="O245" i="93"/>
  <c r="B246" i="93" s="1"/>
  <c r="G245" i="93"/>
  <c r="C241" i="98" l="1"/>
  <c r="Q241" i="98" s="1"/>
  <c r="E241" i="98"/>
  <c r="F241" i="98" s="1"/>
  <c r="R241" i="98"/>
  <c r="D241" i="98"/>
  <c r="E246" i="93"/>
  <c r="C246" i="93"/>
  <c r="Q246" i="93" s="1"/>
  <c r="R246" i="93" s="1"/>
  <c r="K241" i="98" l="1"/>
  <c r="S241" i="98"/>
  <c r="O241" i="98"/>
  <c r="P241" i="98" s="1"/>
  <c r="J241" i="98"/>
  <c r="G241" i="98"/>
  <c r="D246" i="93"/>
  <c r="F246" i="93"/>
  <c r="K246" i="93"/>
  <c r="B243" i="98" l="1"/>
  <c r="E243" i="98" s="1"/>
  <c r="G246" i="93"/>
  <c r="J246" i="93"/>
  <c r="S246" i="93"/>
  <c r="O246" i="93"/>
  <c r="C243" i="98" l="1"/>
  <c r="Q243" i="98" s="1"/>
  <c r="B248" i="93"/>
  <c r="P246" i="93"/>
  <c r="R243" i="98" l="1"/>
  <c r="D243" i="98"/>
  <c r="F243" i="98"/>
  <c r="K243" i="98"/>
  <c r="E248" i="93"/>
  <c r="C248" i="93"/>
  <c r="J243" i="98" l="1"/>
  <c r="G243" i="98"/>
  <c r="S243" i="98"/>
  <c r="O243" i="98"/>
  <c r="D248" i="93"/>
  <c r="Q248" i="93"/>
  <c r="R248" i="93" s="1"/>
  <c r="F248" i="93"/>
  <c r="K248" i="93"/>
  <c r="B244" i="98" l="1"/>
  <c r="E244" i="98" s="1"/>
  <c r="S248" i="93"/>
  <c r="G248" i="93"/>
  <c r="O248" i="93"/>
  <c r="B249" i="93" s="1"/>
  <c r="J248" i="93"/>
  <c r="C244" i="98" l="1"/>
  <c r="Q244" i="98" s="1"/>
  <c r="E249" i="93"/>
  <c r="C249" i="93"/>
  <c r="Q249" i="93" s="1"/>
  <c r="R249" i="93" s="1"/>
  <c r="D244" i="98" l="1"/>
  <c r="O244" i="98" s="1"/>
  <c r="B245" i="98" s="1"/>
  <c r="E245" i="98" s="1"/>
  <c r="K244" i="98"/>
  <c r="F244" i="98"/>
  <c r="R244" i="98"/>
  <c r="F249" i="93"/>
  <c r="K249" i="93"/>
  <c r="D249" i="93"/>
  <c r="G244" i="98" l="1"/>
  <c r="S244" i="98"/>
  <c r="J244" i="98"/>
  <c r="C245" i="98"/>
  <c r="Q245" i="98" s="1"/>
  <c r="O249" i="93"/>
  <c r="B250" i="93" s="1"/>
  <c r="J249" i="93"/>
  <c r="G249" i="93"/>
  <c r="S249" i="93"/>
  <c r="D245" i="98" l="1"/>
  <c r="R245" i="98"/>
  <c r="F245" i="98"/>
  <c r="K245" i="98"/>
  <c r="E250" i="93"/>
  <c r="C250" i="93"/>
  <c r="S245" i="98" l="1"/>
  <c r="O245" i="98"/>
  <c r="B246" i="98" s="1"/>
  <c r="E246" i="98" s="1"/>
  <c r="J245" i="98"/>
  <c r="G245" i="98"/>
  <c r="Q250" i="93"/>
  <c r="R250" i="93" s="1"/>
  <c r="D250" i="93"/>
  <c r="K250" i="93"/>
  <c r="F250" i="93"/>
  <c r="C246" i="98" l="1"/>
  <c r="Q246" i="98" s="1"/>
  <c r="G250" i="93"/>
  <c r="O250" i="93"/>
  <c r="B251" i="93" s="1"/>
  <c r="J250" i="93"/>
  <c r="S250" i="93"/>
  <c r="R246" i="98" l="1"/>
  <c r="D246" i="98"/>
  <c r="K246" i="98"/>
  <c r="F246" i="98"/>
  <c r="E251" i="93"/>
  <c r="C251" i="93"/>
  <c r="J246" i="98" l="1"/>
  <c r="G246" i="98"/>
  <c r="S246" i="98"/>
  <c r="O246" i="98"/>
  <c r="P246" i="98" s="1"/>
  <c r="Q251" i="93"/>
  <c r="R251" i="93" s="1"/>
  <c r="D251" i="93"/>
  <c r="F251" i="93"/>
  <c r="K251" i="93"/>
  <c r="B248" i="98" l="1"/>
  <c r="E248" i="98" s="1"/>
  <c r="G251" i="93"/>
  <c r="J251" i="93"/>
  <c r="S251" i="93"/>
  <c r="O251" i="93"/>
  <c r="C248" i="98" l="1"/>
  <c r="Q248" i="98" s="1"/>
  <c r="P251" i="93"/>
  <c r="B253" i="93"/>
  <c r="D248" i="98" l="1"/>
  <c r="S248" i="98" s="1"/>
  <c r="K248" i="98"/>
  <c r="F248" i="98"/>
  <c r="R248" i="98"/>
  <c r="E253" i="93"/>
  <c r="C253" i="93"/>
  <c r="G248" i="98" l="1"/>
  <c r="J248" i="98"/>
  <c r="O248" i="98"/>
  <c r="B249" i="98" s="1"/>
  <c r="E249" i="98" s="1"/>
  <c r="Q253" i="93"/>
  <c r="R253" i="93" s="1"/>
  <c r="D253" i="93"/>
  <c r="F253" i="93"/>
  <c r="K253" i="93"/>
  <c r="C249" i="98" l="1"/>
  <c r="Q249" i="98" s="1"/>
  <c r="R249" i="98" s="1"/>
  <c r="F249" i="98"/>
  <c r="K249" i="98"/>
  <c r="J253" i="93"/>
  <c r="G253" i="93"/>
  <c r="S253" i="93"/>
  <c r="O253" i="93"/>
  <c r="B254" i="93" s="1"/>
  <c r="D249" i="98" l="1"/>
  <c r="S249" i="98" s="1"/>
  <c r="E254" i="93"/>
  <c r="C254" i="93"/>
  <c r="Q254" i="93" s="1"/>
  <c r="R254" i="93" s="1"/>
  <c r="O249" i="98" l="1"/>
  <c r="B250" i="98" s="1"/>
  <c r="E250" i="98" s="1"/>
  <c r="J249" i="98"/>
  <c r="G249" i="98"/>
  <c r="F254" i="93"/>
  <c r="K254" i="93"/>
  <c r="D254" i="93"/>
  <c r="C250" i="98" l="1"/>
  <c r="Q250" i="98" s="1"/>
  <c r="O254" i="93"/>
  <c r="B255" i="93" s="1"/>
  <c r="J254" i="93"/>
  <c r="S254" i="93"/>
  <c r="G254" i="93"/>
  <c r="R250" i="98" l="1"/>
  <c r="D250" i="98"/>
  <c r="K250" i="98"/>
  <c r="F250" i="98"/>
  <c r="C255" i="93"/>
  <c r="Q255" i="93" s="1"/>
  <c r="R255" i="93" s="1"/>
  <c r="E255" i="93"/>
  <c r="J250" i="98" l="1"/>
  <c r="G250" i="98"/>
  <c r="S250" i="98"/>
  <c r="O250" i="98"/>
  <c r="B251" i="98" s="1"/>
  <c r="E251" i="98" s="1"/>
  <c r="D255" i="93"/>
  <c r="K255" i="93"/>
  <c r="F255" i="93"/>
  <c r="C251" i="98" l="1"/>
  <c r="Q251" i="98" s="1"/>
  <c r="G255" i="93"/>
  <c r="S255" i="93"/>
  <c r="J255" i="93"/>
  <c r="O255" i="93"/>
  <c r="B256" i="93" s="1"/>
  <c r="K251" i="98" l="1"/>
  <c r="F251" i="98"/>
  <c r="R251" i="98"/>
  <c r="D251" i="98"/>
  <c r="C256" i="93"/>
  <c r="Q256" i="93" s="1"/>
  <c r="R256" i="93" s="1"/>
  <c r="E256" i="93"/>
  <c r="O251" i="98" l="1"/>
  <c r="P251" i="98" s="1"/>
  <c r="J251" i="98"/>
  <c r="G251" i="98"/>
  <c r="S251" i="98"/>
  <c r="D256" i="93"/>
  <c r="F256" i="93"/>
  <c r="K256" i="93"/>
  <c r="B253" i="98" l="1"/>
  <c r="E253" i="98" s="1"/>
  <c r="J256" i="93"/>
  <c r="G256" i="93"/>
  <c r="O256" i="93"/>
  <c r="P256" i="93" s="1"/>
  <c r="S256" i="93"/>
  <c r="C253" i="98" l="1"/>
  <c r="Q253" i="98" s="1"/>
  <c r="R253" i="98" s="1"/>
  <c r="F253" i="98"/>
  <c r="K253" i="98"/>
  <c r="B258" i="93"/>
  <c r="D253" i="98" l="1"/>
  <c r="S253" i="98" s="1"/>
  <c r="C258" i="93"/>
  <c r="Q258" i="93" s="1"/>
  <c r="R258" i="93" s="1"/>
  <c r="E258" i="93"/>
  <c r="O253" i="98" l="1"/>
  <c r="B254" i="98" s="1"/>
  <c r="E254" i="98" s="1"/>
  <c r="G253" i="98"/>
  <c r="J253" i="98"/>
  <c r="D258" i="93"/>
  <c r="J258" i="93" s="1"/>
  <c r="F258" i="93"/>
  <c r="G258" i="93" s="1"/>
  <c r="K258" i="93"/>
  <c r="O258" i="93" l="1"/>
  <c r="B259" i="93" s="1"/>
  <c r="C254" i="98"/>
  <c r="Q254" i="98" s="1"/>
  <c r="R254" i="98" s="1"/>
  <c r="S258" i="93"/>
  <c r="K254" i="98"/>
  <c r="F254" i="98"/>
  <c r="E259" i="93"/>
  <c r="C259" i="93"/>
  <c r="Q259" i="93" s="1"/>
  <c r="R259" i="93" s="1"/>
  <c r="D254" i="98" l="1"/>
  <c r="J254" i="98" s="1"/>
  <c r="D259" i="93"/>
  <c r="K259" i="93"/>
  <c r="F259" i="93"/>
  <c r="S254" i="98" l="1"/>
  <c r="O254" i="98"/>
  <c r="B255" i="98" s="1"/>
  <c r="E255" i="98" s="1"/>
  <c r="G254" i="98"/>
  <c r="G259" i="93"/>
  <c r="O259" i="93"/>
  <c r="B260" i="93" s="1"/>
  <c r="J259" i="93"/>
  <c r="S259" i="93"/>
  <c r="C255" i="98" l="1"/>
  <c r="Q255" i="98" s="1"/>
  <c r="E260" i="93"/>
  <c r="C260" i="93"/>
  <c r="K255" i="98" l="1"/>
  <c r="F255" i="98"/>
  <c r="R255" i="98"/>
  <c r="D255" i="98"/>
  <c r="Q260" i="93"/>
  <c r="R260" i="93" s="1"/>
  <c r="D260" i="93"/>
  <c r="F260" i="93"/>
  <c r="K260" i="93"/>
  <c r="O255" i="98" l="1"/>
  <c r="B256" i="98" s="1"/>
  <c r="E256" i="98" s="1"/>
  <c r="S255" i="98"/>
  <c r="J255" i="98"/>
  <c r="G255" i="98"/>
  <c r="J260" i="93"/>
  <c r="G260" i="93"/>
  <c r="O260" i="93"/>
  <c r="B261" i="93" s="1"/>
  <c r="S260" i="93"/>
  <c r="C256" i="98" l="1"/>
  <c r="Q256" i="98" s="1"/>
  <c r="C261" i="93"/>
  <c r="Q261" i="93" s="1"/>
  <c r="R261" i="93" s="1"/>
  <c r="E261" i="93"/>
  <c r="R256" i="98" l="1"/>
  <c r="D256" i="98"/>
  <c r="F256" i="98"/>
  <c r="K256" i="98"/>
  <c r="D261" i="93"/>
  <c r="F261" i="93"/>
  <c r="K261" i="93"/>
  <c r="G256" i="98" l="1"/>
  <c r="S256" i="98"/>
  <c r="O256" i="98"/>
  <c r="P256" i="98" s="1"/>
  <c r="J256" i="98"/>
  <c r="G261" i="93"/>
  <c r="O261" i="93"/>
  <c r="S261" i="93"/>
  <c r="J261" i="93"/>
  <c r="B258" i="98" l="1"/>
  <c r="E258" i="98" s="1"/>
  <c r="P261" i="93"/>
  <c r="B263" i="93"/>
  <c r="C258" i="98" l="1"/>
  <c r="Q258" i="98" s="1"/>
  <c r="E263" i="93"/>
  <c r="C263" i="93"/>
  <c r="R258" i="98" l="1"/>
  <c r="D258" i="98"/>
  <c r="K258" i="98"/>
  <c r="F258" i="98"/>
  <c r="Q263" i="93"/>
  <c r="R263" i="93" s="1"/>
  <c r="D263" i="93"/>
  <c r="F263" i="93"/>
  <c r="K263" i="93"/>
  <c r="J258" i="98" l="1"/>
  <c r="G258" i="98"/>
  <c r="S258" i="98"/>
  <c r="O258" i="98"/>
  <c r="O263" i="93"/>
  <c r="B264" i="93" s="1"/>
  <c r="G263" i="93"/>
  <c r="S263" i="93"/>
  <c r="J263" i="93"/>
  <c r="B259" i="98" l="1"/>
  <c r="E259" i="98" s="1"/>
  <c r="C264" i="93"/>
  <c r="E264" i="93"/>
  <c r="C259" i="98" l="1"/>
  <c r="Q259" i="98" s="1"/>
  <c r="F264" i="93"/>
  <c r="K264" i="93"/>
  <c r="Q264" i="93"/>
  <c r="R264" i="93" s="1"/>
  <c r="D264" i="93"/>
  <c r="K259" i="98" l="1"/>
  <c r="F259" i="98"/>
  <c r="R259" i="98"/>
  <c r="D259" i="98"/>
  <c r="S264" i="93"/>
  <c r="G264" i="93"/>
  <c r="O264" i="93"/>
  <c r="B265" i="93" s="1"/>
  <c r="J264" i="93"/>
  <c r="O259" i="98" l="1"/>
  <c r="J259" i="98"/>
  <c r="G259" i="98"/>
  <c r="B260" i="98"/>
  <c r="E260" i="98" s="1"/>
  <c r="S259" i="98"/>
  <c r="E265" i="93"/>
  <c r="C265" i="93"/>
  <c r="C260" i="98" l="1"/>
  <c r="Q260" i="98" s="1"/>
  <c r="Q265" i="93"/>
  <c r="R265" i="93" s="1"/>
  <c r="D265" i="93"/>
  <c r="K265" i="93"/>
  <c r="F265" i="93"/>
  <c r="R260" i="98" l="1"/>
  <c r="D260" i="98"/>
  <c r="F260" i="98"/>
  <c r="K260" i="98"/>
  <c r="J265" i="93"/>
  <c r="O265" i="93"/>
  <c r="B266" i="93" s="1"/>
  <c r="S265" i="93"/>
  <c r="G265" i="93"/>
  <c r="G260" i="98" l="1"/>
  <c r="S260" i="98"/>
  <c r="O260" i="98"/>
  <c r="B261" i="98" s="1"/>
  <c r="E261" i="98" s="1"/>
  <c r="J260" i="98"/>
  <c r="E266" i="93"/>
  <c r="C266" i="93"/>
  <c r="C261" i="98" l="1"/>
  <c r="Q261" i="98" s="1"/>
  <c r="Q266" i="93"/>
  <c r="R266" i="93" s="1"/>
  <c r="D266" i="93"/>
  <c r="F266" i="93"/>
  <c r="K266" i="93"/>
  <c r="D261" i="98" l="1"/>
  <c r="O261" i="98" s="1"/>
  <c r="K261" i="98"/>
  <c r="F261" i="98"/>
  <c r="R261" i="98"/>
  <c r="J266" i="93"/>
  <c r="S266" i="93"/>
  <c r="O266" i="93"/>
  <c r="P266" i="93" s="1"/>
  <c r="G266" i="93"/>
  <c r="G261" i="98" l="1"/>
  <c r="S261" i="98"/>
  <c r="J261" i="98"/>
  <c r="P261" i="98"/>
  <c r="B263" i="98"/>
  <c r="C263" i="98" l="1"/>
  <c r="Q263" i="98" s="1"/>
  <c r="R263" i="98" s="1"/>
  <c r="E263" i="98"/>
  <c r="K263" i="98"/>
  <c r="D263" i="98"/>
  <c r="F263" i="98" l="1"/>
  <c r="G263" i="98" s="1"/>
  <c r="O263" i="98"/>
  <c r="B264" i="98" s="1"/>
  <c r="E264" i="98" s="1"/>
  <c r="S263" i="98"/>
  <c r="J263" i="98"/>
  <c r="C264" i="98" l="1"/>
  <c r="Q264" i="98" s="1"/>
  <c r="R264" i="98" l="1"/>
  <c r="D264" i="98"/>
  <c r="F264" i="98"/>
  <c r="K264" i="98"/>
  <c r="G264" i="98" l="1"/>
  <c r="S264" i="98"/>
  <c r="O264" i="98"/>
  <c r="J264" i="98"/>
  <c r="B265" i="98" l="1"/>
  <c r="E265" i="98" s="1"/>
  <c r="C265" i="98" l="1"/>
  <c r="Q265" i="98" s="1"/>
  <c r="R265" i="98" l="1"/>
  <c r="D265" i="98"/>
  <c r="K265" i="98"/>
  <c r="F265" i="98"/>
  <c r="O265" i="98" l="1"/>
  <c r="B266" i="98" s="1"/>
  <c r="E266" i="98" s="1"/>
  <c r="J265" i="98"/>
  <c r="G265" i="98"/>
  <c r="S265" i="98"/>
  <c r="C266" i="98" l="1"/>
  <c r="Q266" i="98" s="1"/>
  <c r="R266" i="98" s="1"/>
  <c r="D266" i="98" l="1"/>
  <c r="K266" i="98"/>
  <c r="F266" i="98"/>
  <c r="O266" i="98" l="1"/>
  <c r="P266" i="98" s="1"/>
  <c r="J266" i="98"/>
  <c r="G266" i="98"/>
  <c r="S266" i="98"/>
</calcChain>
</file>

<file path=xl/sharedStrings.xml><?xml version="1.0" encoding="utf-8"?>
<sst xmlns="http://schemas.openxmlformats.org/spreadsheetml/2006/main" count="91" uniqueCount="42">
  <si>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</si>
  <si>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</si>
  <si>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</si>
  <si>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</si>
  <si>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</si>
  <si>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</si>
  <si>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</si>
  <si>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</si>
  <si>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</si>
  <si>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</si>
  <si>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</si>
  <si>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</si>
  <si>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</si>
  <si>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</si>
  <si>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</si>
  <si>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</si>
  <si>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</si>
  <si>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</si>
  <si>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</si>
  <si>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</si>
  <si>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</si>
  <si>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</si>
  <si>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</si>
  <si>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</si>
  <si>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</si>
  <si>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</si>
  <si>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</si>
  <si>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</si>
  <si>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</si>
  <si>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</si>
  <si>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</si>
  <si>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</si>
  <si>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</si>
  <si>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</si>
  <si>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</si>
  <si>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</si>
  <si>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</si>
  <si>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</si>
  <si>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</si>
  <si>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Yes</t>
  </si>
  <si>
    <t>Max %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</si>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</sst>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name val="Estrangelo Edessa"/>
      <family val="4"/>
    </font>
    <font>
      <b/>
      <sz val="8"/>
      <color rgb="FFFF0000"/>
      <name val="Calibri"/>
      <family val="2"/>
    </font>
    <font>
      <b/>
      <sz val="8"/>
      <color theme="0"/>
      <name val="Estrangelo Edessa"/>
      <family val="4"/>
    </font>
    <font>
      <b/>
      <sz val="8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7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3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3" fillId="0" borderId="1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4" fillId="0" borderId="5" xfId="3" applyNumberFormat="1" applyFont="1" applyFill="1" applyBorder="1" applyAlignment="1">
      <alignment horizontal="center"/>
    </xf>
    <xf numFmtId="165" fontId="14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4" fillId="0" borderId="1" xfId="3" applyNumberFormat="1" applyFont="1" applyFill="1" applyBorder="1" applyAlignment="1">
      <alignment horizontal="center"/>
    </xf>
    <xf numFmtId="167" fontId="15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4" fontId="16" fillId="3" borderId="2" xfId="3" applyNumberFormat="1" applyFont="1" applyFill="1" applyBorder="1"/>
    <xf numFmtId="165" fontId="16" fillId="3" borderId="3" xfId="3" applyNumberFormat="1" applyFont="1" applyFill="1" applyBorder="1" applyAlignment="1">
      <alignment horizontal="center"/>
    </xf>
    <xf numFmtId="166" fontId="16" fillId="3" borderId="2" xfId="3" applyNumberFormat="1" applyFont="1" applyFill="1" applyBorder="1" applyAlignment="1">
      <alignment horizontal="center"/>
    </xf>
    <xf numFmtId="165" fontId="16" fillId="3" borderId="2" xfId="3" applyNumberFormat="1" applyFont="1" applyFill="1" applyBorder="1" applyAlignment="1">
      <alignment horizontal="center"/>
    </xf>
    <xf numFmtId="10" fontId="16" fillId="3" borderId="2" xfId="3" applyNumberFormat="1" applyFont="1" applyFill="1" applyBorder="1" applyAlignment="1">
      <alignment horizontal="center"/>
    </xf>
    <xf numFmtId="14" fontId="16" fillId="0" borderId="2" xfId="3" applyNumberFormat="1" applyFont="1" applyFill="1" applyBorder="1"/>
    <xf numFmtId="165" fontId="16" fillId="0" borderId="3" xfId="3" applyNumberFormat="1" applyFont="1" applyFill="1" applyBorder="1" applyAlignment="1">
      <alignment horizontal="center"/>
    </xf>
    <xf numFmtId="166" fontId="16" fillId="0" borderId="2" xfId="3" applyNumberFormat="1" applyFont="1" applyFill="1" applyBorder="1" applyAlignment="1">
      <alignment horizontal="center"/>
    </xf>
    <xf numFmtId="165" fontId="16" fillId="0" borderId="2" xfId="3" applyNumberFormat="1" applyFont="1" applyFill="1" applyBorder="1" applyAlignment="1">
      <alignment horizontal="center"/>
    </xf>
    <xf numFmtId="10" fontId="16" fillId="0" borderId="2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4" fontId="16" fillId="2" borderId="1" xfId="3" applyNumberFormat="1" applyFont="1" applyFill="1" applyBorder="1"/>
    <xf numFmtId="165" fontId="16" fillId="2" borderId="6" xfId="3" applyNumberFormat="1" applyFont="1" applyFill="1" applyBorder="1" applyAlignment="1">
      <alignment horizontal="center"/>
    </xf>
    <xf numFmtId="166" fontId="16" fillId="2" borderId="1" xfId="3" applyNumberFormat="1" applyFont="1" applyFill="1" applyBorder="1" applyAlignment="1">
      <alignment horizontal="center"/>
    </xf>
    <xf numFmtId="165" fontId="17" fillId="2" borderId="1" xfId="3" applyNumberFormat="1" applyFont="1" applyFill="1" applyBorder="1" applyAlignment="1">
      <alignment horizontal="center"/>
    </xf>
    <xf numFmtId="3" fontId="17" fillId="2" borderId="1" xfId="3" applyNumberFormat="1" applyFont="1" applyFill="1" applyBorder="1" applyAlignment="1">
      <alignment horizontal="center"/>
    </xf>
    <xf numFmtId="165" fontId="16" fillId="2" borderId="1" xfId="3" applyNumberFormat="1" applyFont="1" applyFill="1" applyBorder="1" applyAlignment="1">
      <alignment horizontal="center"/>
    </xf>
    <xf numFmtId="167" fontId="15" fillId="2" borderId="1" xfId="31" applyNumberFormat="1" applyFont="1" applyFill="1" applyBorder="1" applyAlignment="1">
      <alignment horizontal="center"/>
    </xf>
    <xf numFmtId="10" fontId="17" fillId="2" borderId="1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4" fontId="16" fillId="3" borderId="1" xfId="3" applyNumberFormat="1" applyFont="1" applyFill="1" applyBorder="1"/>
    <xf numFmtId="165" fontId="16" fillId="3" borderId="6" xfId="3" applyNumberFormat="1" applyFont="1" applyFill="1" applyBorder="1" applyAlignment="1">
      <alignment horizontal="center"/>
    </xf>
    <xf numFmtId="165" fontId="19" fillId="4" borderId="1" xfId="3" applyNumberFormat="1" applyFont="1" applyFill="1" applyBorder="1" applyAlignment="1">
      <alignment horizontal="center"/>
    </xf>
    <xf numFmtId="10" fontId="7" fillId="0" borderId="5" xfId="3" applyNumberFormat="1" applyFont="1" applyBorder="1" applyAlignment="1">
      <alignment horizontal="center"/>
    </xf>
    <xf numFmtId="10" fontId="7" fillId="0" borderId="1" xfId="3" applyNumberFormat="1" applyFont="1" applyBorder="1" applyAlignment="1">
      <alignment horizontal="center"/>
    </xf>
    <xf numFmtId="165" fontId="20" fillId="5" borderId="1" xfId="3" applyNumberFormat="1" applyFont="1" applyFill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4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A109E-9FAB-45DB-BFF9-CD529A235632}">
  <dimension ref="A1:S267"/>
  <sheetViews>
    <sheetView tabSelected="1" zoomScale="60" zoomScaleNormal="60" workbookViewId="0">
      <pane ySplit="1" topLeftCell="A2" activePane="bottomLeft" state="frozen"/>
      <selection pane="bottomLeft" activeCell="N277" sqref="N277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6.1796875" customWidth="1"/>
    <col min="14" max="14" width="10.1796875" bestFit="1" customWidth="1"/>
    <col min="15" max="15" width="10.7265625" bestFit="1" customWidth="1"/>
    <col min="16" max="16" width="11.1796875" bestFit="1" customWidth="1"/>
    <col min="17" max="17" width="11.453125" bestFit="1" customWidth="1"/>
    <col min="18" max="19" width="8.36328125" style="27" customWidth="1"/>
  </cols>
  <sheetData>
    <row r="1" spans="1:19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42" t="s">
        <v>40</v>
      </c>
      <c r="N1" s="8" t="s">
        <v>1</v>
      </c>
      <c r="O1" s="8" t="s">
        <v>1</v>
      </c>
      <c r="P1" s="9" t="s">
        <v>6</v>
      </c>
      <c r="Q1" s="9" t="s">
        <v>7</v>
      </c>
      <c r="R1" s="24" t="s">
        <v>2</v>
      </c>
      <c r="S1" s="71" t="s">
        <v>2</v>
      </c>
    </row>
    <row r="2" spans="1:19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9" t="s">
        <v>31</v>
      </c>
      <c r="N2" s="42" t="s">
        <v>19</v>
      </c>
      <c r="O2" s="42" t="s">
        <v>20</v>
      </c>
      <c r="P2" s="9" t="s">
        <v>21</v>
      </c>
      <c r="Q2" s="9" t="s">
        <v>22</v>
      </c>
      <c r="R2" s="24" t="s">
        <v>5</v>
      </c>
      <c r="S2" s="24" t="s">
        <v>33</v>
      </c>
    </row>
    <row r="3" spans="1:19" s="16" customFormat="1" ht="14">
      <c r="A3" s="1">
        <v>44717</v>
      </c>
      <c r="B3" s="17">
        <v>3700</v>
      </c>
      <c r="C3" s="80">
        <f>(B3*-0.022)</f>
        <v>-81.399999999999991</v>
      </c>
      <c r="D3" s="55">
        <f>B3+C3</f>
        <v>3618.6</v>
      </c>
      <c r="E3" s="14">
        <f>B3/3000</f>
        <v>1.2333333333333334</v>
      </c>
      <c r="F3" s="14">
        <f>E3</f>
        <v>1.2333333333333334</v>
      </c>
      <c r="G3" s="53">
        <f>(D3-B3)/F3</f>
        <v>-66.000000000000071</v>
      </c>
      <c r="H3" s="56"/>
      <c r="I3" s="56"/>
      <c r="J3" s="55">
        <f>D3+H3-I3</f>
        <v>3618.6</v>
      </c>
      <c r="K3" s="54">
        <f>E3*75/B3</f>
        <v>2.5000000000000001E-2</v>
      </c>
      <c r="L3" s="83" t="s">
        <v>39</v>
      </c>
      <c r="M3" s="84">
        <v>3.0999999999999999E-3</v>
      </c>
      <c r="N3" s="46"/>
      <c r="O3" s="15"/>
      <c r="P3" s="14"/>
      <c r="Q3" s="14">
        <f>B3+C3</f>
        <v>3618.6</v>
      </c>
      <c r="R3" s="25">
        <f>(Q3-B3)/B3</f>
        <v>-2.2000000000000023E-2</v>
      </c>
      <c r="S3" s="35">
        <f>D3/B3-1</f>
        <v>-2.200000000000002E-2</v>
      </c>
    </row>
    <row r="4" spans="1:19" s="21" customFormat="1">
      <c r="A4" s="1">
        <f>A3+7</f>
        <v>44724</v>
      </c>
      <c r="B4" s="17">
        <f>J3+H3</f>
        <v>3618.6</v>
      </c>
      <c r="C4" s="80">
        <f>(B4*-0.0174)</f>
        <v>-62.963639999999991</v>
      </c>
      <c r="D4" s="18">
        <f>B4+C4</f>
        <v>3555.63636</v>
      </c>
      <c r="E4" s="14">
        <f>B4/3000</f>
        <v>1.2061999999999999</v>
      </c>
      <c r="F4" s="14">
        <f>E4</f>
        <v>1.2061999999999999</v>
      </c>
      <c r="G4" s="52">
        <f t="shared" ref="G4:G6" si="0">(D4-B4)/F4</f>
        <v>-52.199999999999953</v>
      </c>
      <c r="H4" s="19"/>
      <c r="I4" s="19"/>
      <c r="J4" s="18">
        <f>D4+H4-I4</f>
        <v>3555.63636</v>
      </c>
      <c r="K4" s="54">
        <f t="shared" ref="K4:K6" si="1">E4*75/B4</f>
        <v>2.4999999999999998E-2</v>
      </c>
      <c r="L4" s="83" t="s">
        <v>39</v>
      </c>
      <c r="M4" s="85">
        <v>6.0000000000000001E-3</v>
      </c>
      <c r="N4" s="47"/>
      <c r="O4" s="39"/>
      <c r="P4" s="18"/>
      <c r="Q4" s="14">
        <f>Q3+C4+H3</f>
        <v>3555.63636</v>
      </c>
      <c r="R4" s="25">
        <f>(Q4-(B3+SUM(H3:H3)))/(B3+SUM(H3:H3))</f>
        <v>-3.9017200000000009E-2</v>
      </c>
      <c r="S4" s="25">
        <f t="shared" ref="S4:S6" si="2">D4/B4-1</f>
        <v>-1.7399999999999971E-2</v>
      </c>
    </row>
    <row r="5" spans="1:19" s="21" customFormat="1">
      <c r="A5" s="1">
        <f>A4+7</f>
        <v>44731</v>
      </c>
      <c r="B5" s="17">
        <f>D4+H4-O4</f>
        <v>3555.63636</v>
      </c>
      <c r="C5" s="80">
        <f>(B5*-0.1012)</f>
        <v>-359.83039963199997</v>
      </c>
      <c r="D5" s="18">
        <f>B5+C5</f>
        <v>3195.8059603679999</v>
      </c>
      <c r="E5" s="14">
        <f>B5/3000</f>
        <v>1.1852121200000001</v>
      </c>
      <c r="F5" s="14">
        <f>E5</f>
        <v>1.1852121200000001</v>
      </c>
      <c r="G5" s="52">
        <f t="shared" si="0"/>
        <v>-303.60000000000002</v>
      </c>
      <c r="H5" s="19"/>
      <c r="I5" s="23"/>
      <c r="J5" s="18">
        <f>D5+H5-I5</f>
        <v>3195.8059603679999</v>
      </c>
      <c r="K5" s="54">
        <f t="shared" si="1"/>
        <v>2.5000000000000001E-2</v>
      </c>
      <c r="L5" s="86" t="s">
        <v>41</v>
      </c>
      <c r="M5" s="23"/>
      <c r="N5" s="19"/>
      <c r="O5" s="23"/>
      <c r="P5" s="18"/>
      <c r="Q5" s="14">
        <f>Q4+C5+H4</f>
        <v>3195.8059603679999</v>
      </c>
      <c r="R5" s="25">
        <f>(Q5-(B3+SUM(H3:H4)))/(B3+SUM(H3:H4))</f>
        <v>-0.13626865936000004</v>
      </c>
      <c r="S5" s="25">
        <f t="shared" si="2"/>
        <v>-0.10120000000000007</v>
      </c>
    </row>
    <row r="6" spans="1:19" s="21" customFormat="1" ht="15" thickBot="1">
      <c r="A6" s="1">
        <f>A5+7</f>
        <v>44738</v>
      </c>
      <c r="B6" s="17">
        <f>D5+H5-O5</f>
        <v>3195.8059603679999</v>
      </c>
      <c r="C6" s="80">
        <f>(B6*-0.097)</f>
        <v>-309.993178155696</v>
      </c>
      <c r="D6" s="18">
        <f>B6+C6</f>
        <v>2885.8127822123038</v>
      </c>
      <c r="E6" s="14">
        <f>B6/3000</f>
        <v>1.0652686534559999</v>
      </c>
      <c r="F6" s="14">
        <f>E6</f>
        <v>1.0652686534559999</v>
      </c>
      <c r="G6" s="52">
        <f t="shared" si="0"/>
        <v>-291.00000000000017</v>
      </c>
      <c r="H6" s="19"/>
      <c r="I6" s="19"/>
      <c r="J6" s="18">
        <f>D6+H6-I6</f>
        <v>2885.8127822123038</v>
      </c>
      <c r="K6" s="54">
        <f t="shared" si="1"/>
        <v>2.4999999999999994E-2</v>
      </c>
      <c r="L6" s="83" t="s">
        <v>39</v>
      </c>
      <c r="M6" s="85">
        <v>8.0000000000000002E-3</v>
      </c>
      <c r="N6" s="19"/>
      <c r="O6" s="23"/>
      <c r="P6" s="18"/>
      <c r="Q6" s="14">
        <f>Q5+C6+H5</f>
        <v>2885.8127822123038</v>
      </c>
      <c r="R6" s="25">
        <f>(Q6-(B3+SUM(H3:H5)))/(B3+SUM(H3:H5))</f>
        <v>-0.22005059940208005</v>
      </c>
      <c r="S6" s="25">
        <f t="shared" si="2"/>
        <v>-9.7000000000000086E-2</v>
      </c>
    </row>
    <row r="7" spans="1:19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38"/>
      <c r="P7" s="4"/>
      <c r="Q7" s="4"/>
      <c r="R7" s="26"/>
      <c r="S7" s="26"/>
    </row>
    <row r="8" spans="1:19" s="21" customFormat="1">
      <c r="A8" s="1">
        <f>A6+7</f>
        <v>44745</v>
      </c>
      <c r="B8" s="17">
        <f>D6+H6-O6</f>
        <v>2885.8127822123038</v>
      </c>
      <c r="C8" s="80">
        <f>(B8*-0.00459)</f>
        <v>-13.245880670354476</v>
      </c>
      <c r="D8" s="14">
        <f>B8+C8</f>
        <v>2872.5669015419494</v>
      </c>
      <c r="E8" s="14">
        <f>B8/3000</f>
        <v>0.96193759407076795</v>
      </c>
      <c r="F8" s="14">
        <f>E8</f>
        <v>0.96193759407076795</v>
      </c>
      <c r="G8" s="53">
        <f>(D8-B8)/F8</f>
        <v>-13.769999999999904</v>
      </c>
      <c r="H8" s="19"/>
      <c r="I8" s="19"/>
      <c r="J8" s="14">
        <f>D8+H8-I8</f>
        <v>2872.5669015419494</v>
      </c>
      <c r="K8" s="54">
        <f>E8*75/B8</f>
        <v>2.5000000000000001E-2</v>
      </c>
      <c r="L8" s="86" t="s">
        <v>41</v>
      </c>
      <c r="M8" s="23"/>
      <c r="N8" s="47"/>
      <c r="O8" s="39"/>
      <c r="P8" s="18"/>
      <c r="Q8" s="14">
        <f>Q6+C8+H6</f>
        <v>2872.5669015419494</v>
      </c>
      <c r="R8" s="25">
        <f>(Q8-(B3+SUM(H3:H6)))/(B3+SUM(H3:H6))</f>
        <v>-0.22363056715082449</v>
      </c>
      <c r="S8" s="25">
        <f>D8/B8-1</f>
        <v>-4.589999999999983E-3</v>
      </c>
    </row>
    <row r="9" spans="1:19" s="21" customFormat="1">
      <c r="A9" s="1">
        <f>A8+7</f>
        <v>44752</v>
      </c>
      <c r="B9" s="17">
        <f>D8+H8-O8</f>
        <v>2872.5669015419494</v>
      </c>
      <c r="C9" s="80">
        <f>(B9*-0.15)</f>
        <v>-430.88503523129242</v>
      </c>
      <c r="D9" s="18">
        <f>B9+C9</f>
        <v>2441.6818663106569</v>
      </c>
      <c r="E9" s="14">
        <f>B9/3000</f>
        <v>0.95752230051398313</v>
      </c>
      <c r="F9" s="14">
        <f>E9</f>
        <v>0.95752230051398313</v>
      </c>
      <c r="G9" s="52">
        <f t="shared" ref="G9:G11" si="3">(D9-B9)/F9</f>
        <v>-450.00000000000006</v>
      </c>
      <c r="H9" s="19"/>
      <c r="I9" s="19"/>
      <c r="J9" s="18">
        <f>D9+H9-I9</f>
        <v>2441.6818663106569</v>
      </c>
      <c r="K9" s="54">
        <f t="shared" ref="K9:K11" si="4">E9*75/B9</f>
        <v>2.4999999999999998E-2</v>
      </c>
      <c r="L9" s="86" t="s">
        <v>41</v>
      </c>
      <c r="M9" s="45"/>
      <c r="N9" s="47"/>
      <c r="O9" s="39"/>
      <c r="P9" s="18"/>
      <c r="Q9" s="14">
        <f>Q8+C9+H8</f>
        <v>2441.6818663106569</v>
      </c>
      <c r="R9" s="25">
        <f>(Q9-(B3+SUM(H3:H8)))/(B3+SUM(H3:H8))</f>
        <v>-0.34008598207820084</v>
      </c>
      <c r="S9" s="25">
        <f t="shared" ref="S9:S11" si="5">D9/B9-1</f>
        <v>-0.15000000000000002</v>
      </c>
    </row>
    <row r="10" spans="1:19" s="21" customFormat="1">
      <c r="A10" s="81">
        <f>A9+7</f>
        <v>44759</v>
      </c>
      <c r="B10" s="82">
        <f>D9+H9-O9</f>
        <v>2441.6818663106569</v>
      </c>
      <c r="C10" s="44">
        <f>(B10*required_return)</f>
        <v>73.250455989319704</v>
      </c>
      <c r="D10" s="18">
        <f>B10+C10</f>
        <v>2514.9323222999765</v>
      </c>
      <c r="E10" s="14">
        <f>B10/7500</f>
        <v>0.32555758217475428</v>
      </c>
      <c r="F10" s="14">
        <f>E10</f>
        <v>0.32555758217475428</v>
      </c>
      <c r="G10" s="52">
        <f t="shared" si="3"/>
        <v>224.99999999999955</v>
      </c>
      <c r="H10" s="19"/>
      <c r="I10" s="19"/>
      <c r="J10" s="18">
        <f>D10+H10-I10</f>
        <v>2514.9323222999765</v>
      </c>
      <c r="K10" s="54">
        <f>E10*75/B10</f>
        <v>0.01</v>
      </c>
      <c r="L10" s="45"/>
      <c r="M10" s="45"/>
      <c r="N10" s="47"/>
      <c r="O10" s="39"/>
      <c r="P10" s="18"/>
      <c r="Q10" s="14">
        <f>Q9+C10+H9</f>
        <v>2514.9323222999765</v>
      </c>
      <c r="R10" s="25">
        <f>(Q10-(B3+SUM(H3:H9)))/(B3+SUM(H3:H9))</f>
        <v>-0.32028856154054691</v>
      </c>
      <c r="S10" s="25">
        <f t="shared" si="5"/>
        <v>3.0000000000000027E-2</v>
      </c>
    </row>
    <row r="11" spans="1:19" s="21" customFormat="1" ht="15" thickBot="1">
      <c r="A11" s="1">
        <f>A10+7</f>
        <v>44766</v>
      </c>
      <c r="B11" s="17">
        <f>D10+H10-O10</f>
        <v>2514.9323222999765</v>
      </c>
      <c r="C11" s="44">
        <f>(B11*required_return)</f>
        <v>75.447969668999292</v>
      </c>
      <c r="D11" s="18">
        <f>B11+C11</f>
        <v>2590.3802919689756</v>
      </c>
      <c r="E11" s="14">
        <f>B11/7500</f>
        <v>0.33532430963999688</v>
      </c>
      <c r="F11" s="14">
        <f>E11</f>
        <v>0.33532430963999688</v>
      </c>
      <c r="G11" s="52">
        <f t="shared" si="3"/>
        <v>224.99999999999949</v>
      </c>
      <c r="H11" s="19"/>
      <c r="I11" s="19"/>
      <c r="J11" s="18">
        <f>D11+H11-I11</f>
        <v>2590.3802919689756</v>
      </c>
      <c r="K11" s="54">
        <f t="shared" si="4"/>
        <v>0.01</v>
      </c>
      <c r="L11" s="45"/>
      <c r="M11" s="45"/>
      <c r="N11" s="47"/>
      <c r="O11" s="39"/>
      <c r="P11" s="18"/>
      <c r="Q11" s="14">
        <f>Q10+C11+H10</f>
        <v>2590.3802919689756</v>
      </c>
      <c r="R11" s="25">
        <f>(Q11-(B3+SUM(H3:H10)))/(B3+SUM(H3:H10))</f>
        <v>-0.29989721838676336</v>
      </c>
      <c r="S11" s="25">
        <f t="shared" si="5"/>
        <v>3.0000000000000027E-2</v>
      </c>
    </row>
    <row r="12" spans="1:19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38"/>
      <c r="P12" s="4"/>
      <c r="Q12" s="4"/>
      <c r="R12" s="26"/>
      <c r="S12" s="26"/>
    </row>
    <row r="13" spans="1:19" s="21" customFormat="1">
      <c r="A13" s="1">
        <f>A11+7</f>
        <v>44773</v>
      </c>
      <c r="B13" s="17">
        <f>D11+H11-O11</f>
        <v>2590.3802919689756</v>
      </c>
      <c r="C13" s="44">
        <f>(B13*required_return)</f>
        <v>77.711408759069272</v>
      </c>
      <c r="D13" s="14">
        <f>B13+C13</f>
        <v>2668.091700728045</v>
      </c>
      <c r="E13" s="14">
        <f>B13/7500</f>
        <v>0.34538403892919672</v>
      </c>
      <c r="F13" s="14">
        <f>E13</f>
        <v>0.34538403892919672</v>
      </c>
      <c r="G13" s="53">
        <f>(D13-B13)/F13</f>
        <v>225.0000000000004</v>
      </c>
      <c r="H13" s="19"/>
      <c r="I13" s="19"/>
      <c r="J13" s="14">
        <f>D13+H13-I13</f>
        <v>2668.091700728045</v>
      </c>
      <c r="K13" s="54">
        <f>E13*75/B13</f>
        <v>9.9999999999999985E-3</v>
      </c>
      <c r="L13" s="45"/>
      <c r="M13" s="45"/>
      <c r="N13" s="47"/>
      <c r="O13" s="39"/>
      <c r="P13" s="18"/>
      <c r="Q13" s="14">
        <f>Q11+C13+H11</f>
        <v>2668.091700728045</v>
      </c>
      <c r="R13" s="25">
        <f>(Q13-(B3+SUM(H3:H11)))/(B3+SUM(H3:H11))</f>
        <v>-0.27889413493836623</v>
      </c>
      <c r="S13" s="25">
        <f>D13/B13-1</f>
        <v>3.0000000000000027E-2</v>
      </c>
    </row>
    <row r="14" spans="1:19" s="21" customFormat="1">
      <c r="A14" s="1">
        <f>A13+7</f>
        <v>44780</v>
      </c>
      <c r="B14" s="17">
        <f>D13+H13-O13</f>
        <v>2668.091700728045</v>
      </c>
      <c r="C14" s="44">
        <f>(B14*required_return)</f>
        <v>80.04275102184134</v>
      </c>
      <c r="D14" s="18">
        <f>B14+C14</f>
        <v>2748.1344517498865</v>
      </c>
      <c r="E14" s="14">
        <f>B14/7500</f>
        <v>0.35574556009707264</v>
      </c>
      <c r="F14" s="14">
        <f>E14</f>
        <v>0.35574556009707264</v>
      </c>
      <c r="G14" s="52">
        <f t="shared" ref="G14:G16" si="6">(D14-B14)/F14</f>
        <v>225.00000000000034</v>
      </c>
      <c r="H14" s="19"/>
      <c r="I14" s="19"/>
      <c r="J14" s="18">
        <f>D14+H14-I14</f>
        <v>2748.1344517498865</v>
      </c>
      <c r="K14" s="54">
        <f t="shared" ref="K14:K16" si="7">E14*75/B14</f>
        <v>0.01</v>
      </c>
      <c r="L14" s="45"/>
      <c r="M14" s="45"/>
      <c r="N14" s="47"/>
      <c r="O14" s="39"/>
      <c r="P14" s="18"/>
      <c r="Q14" s="14">
        <f>Q13+C14+H13</f>
        <v>2748.1344517498865</v>
      </c>
      <c r="R14" s="25">
        <f>(Q14-(B3+SUM(H3:H13)))/(B3+SUM(H3:H13))</f>
        <v>-0.25726095898651719</v>
      </c>
      <c r="S14" s="25">
        <f t="shared" ref="S14:S16" si="8">D14/B14-1</f>
        <v>3.0000000000000027E-2</v>
      </c>
    </row>
    <row r="15" spans="1:19" s="21" customFormat="1">
      <c r="A15" s="1">
        <f>A14+7</f>
        <v>44787</v>
      </c>
      <c r="B15" s="17">
        <f>D14+H14-O14</f>
        <v>2748.1344517498865</v>
      </c>
      <c r="C15" s="44">
        <f>(B15*required_return)</f>
        <v>82.444033552496592</v>
      </c>
      <c r="D15" s="18">
        <f>B15+C15</f>
        <v>2830.5784853023829</v>
      </c>
      <c r="E15" s="14">
        <f>B15/7500</f>
        <v>0.36641792689998487</v>
      </c>
      <c r="F15" s="14">
        <f>E15</f>
        <v>0.36641792689998487</v>
      </c>
      <c r="G15" s="52">
        <f t="shared" si="6"/>
        <v>224.99999999999952</v>
      </c>
      <c r="H15" s="19"/>
      <c r="I15" s="19"/>
      <c r="J15" s="18">
        <f>D15+H15-I15</f>
        <v>2830.5784853023829</v>
      </c>
      <c r="K15" s="54">
        <f t="shared" si="7"/>
        <v>0.01</v>
      </c>
      <c r="L15" s="45"/>
      <c r="M15" s="45"/>
      <c r="N15" s="47"/>
      <c r="O15" s="39"/>
      <c r="P15" s="18"/>
      <c r="Q15" s="14">
        <f>Q14+C15+H14</f>
        <v>2830.5784853023829</v>
      </c>
      <c r="R15" s="25">
        <f>(Q15-(B3+SUM(H3:H14)))/(B3+SUM(H3:H14))</f>
        <v>-0.23497878775611272</v>
      </c>
      <c r="S15" s="25">
        <f t="shared" si="8"/>
        <v>3.0000000000000027E-2</v>
      </c>
    </row>
    <row r="16" spans="1:19" s="21" customFormat="1" ht="15" thickBot="1">
      <c r="A16" s="1">
        <f>A15+7</f>
        <v>44794</v>
      </c>
      <c r="B16" s="17">
        <f>D15+H15-O15</f>
        <v>2830.5784853023829</v>
      </c>
      <c r="C16" s="44">
        <f>(B16*required_return)</f>
        <v>84.917354559071484</v>
      </c>
      <c r="D16" s="18">
        <f>B16+C16</f>
        <v>2915.4958398614544</v>
      </c>
      <c r="E16" s="14">
        <f>B16/7500</f>
        <v>0.37741046470698436</v>
      </c>
      <c r="F16" s="14">
        <f>E16</f>
        <v>0.37741046470698436</v>
      </c>
      <c r="G16" s="52">
        <f t="shared" si="6"/>
        <v>225.0000000000002</v>
      </c>
      <c r="H16" s="19"/>
      <c r="I16" s="19"/>
      <c r="J16" s="18">
        <f>D16+H16-I16</f>
        <v>2915.4958398614544</v>
      </c>
      <c r="K16" s="54">
        <f t="shared" si="7"/>
        <v>9.9999999999999985E-3</v>
      </c>
      <c r="L16" s="45"/>
      <c r="M16" s="45"/>
      <c r="N16" s="47"/>
      <c r="O16" s="39"/>
      <c r="P16" s="18"/>
      <c r="Q16" s="14">
        <f>Q15+C16+H15</f>
        <v>2915.4958398614544</v>
      </c>
      <c r="R16" s="25">
        <f>(Q16-(B3+SUM(H3:H15)))/(B3+SUM(H3:H15))</f>
        <v>-0.2120281513887961</v>
      </c>
      <c r="S16" s="25">
        <f t="shared" si="8"/>
        <v>3.0000000000000027E-2</v>
      </c>
    </row>
    <row r="17" spans="1:19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38"/>
      <c r="P17" s="4"/>
      <c r="Q17" s="4"/>
      <c r="R17" s="26"/>
      <c r="S17" s="26"/>
    </row>
    <row r="18" spans="1:19" s="21" customFormat="1">
      <c r="A18" s="1">
        <f>A16+7</f>
        <v>44801</v>
      </c>
      <c r="B18" s="17">
        <f>D16+H16-O16</f>
        <v>2915.4958398614544</v>
      </c>
      <c r="C18" s="44">
        <f>(B18*required_return)</f>
        <v>87.464875195843632</v>
      </c>
      <c r="D18" s="14">
        <f>B18+C18</f>
        <v>3002.9607150572979</v>
      </c>
      <c r="E18" s="14">
        <f>B18/7500</f>
        <v>0.38873277864819394</v>
      </c>
      <c r="F18" s="14">
        <f>E18</f>
        <v>0.38873277864819394</v>
      </c>
      <c r="G18" s="53">
        <f>(D18-B18)/F18</f>
        <v>224.99999999999949</v>
      </c>
      <c r="H18" s="19"/>
      <c r="I18" s="19"/>
      <c r="J18" s="14">
        <f>D18+H18-I18</f>
        <v>3002.9607150572979</v>
      </c>
      <c r="K18" s="54">
        <f>E18*75/B18</f>
        <v>0.01</v>
      </c>
      <c r="L18" s="45"/>
      <c r="M18" s="45"/>
      <c r="N18" s="47"/>
      <c r="O18" s="39"/>
      <c r="P18" s="18"/>
      <c r="Q18" s="14">
        <f>Q16+C18+H16</f>
        <v>3002.9607150572979</v>
      </c>
      <c r="R18" s="25">
        <f>(Q18-(B3+SUM(H3:H16)))/(B3+SUM(H3:H16))</f>
        <v>-0.18838899593046005</v>
      </c>
      <c r="S18" s="25">
        <f>D18/B18-1</f>
        <v>3.0000000000000027E-2</v>
      </c>
    </row>
    <row r="19" spans="1:19" s="21" customFormat="1">
      <c r="A19" s="1">
        <f>A18+7</f>
        <v>44808</v>
      </c>
      <c r="B19" s="17">
        <f>D18+H18-O18</f>
        <v>3002.9607150572979</v>
      </c>
      <c r="C19" s="44">
        <f>(B19*required_return)</f>
        <v>90.088821451718928</v>
      </c>
      <c r="D19" s="18">
        <f>B19+C19</f>
        <v>3093.0495365090169</v>
      </c>
      <c r="E19" s="14">
        <f>B19/7500</f>
        <v>0.40039476200763974</v>
      </c>
      <c r="F19" s="14">
        <f>E19</f>
        <v>0.40039476200763974</v>
      </c>
      <c r="G19" s="52">
        <f t="shared" ref="G19:G21" si="9">(D19-B19)/F19</f>
        <v>225.00000000000017</v>
      </c>
      <c r="H19" s="19"/>
      <c r="I19" s="19"/>
      <c r="J19" s="18">
        <f>D19+H19-I19</f>
        <v>3093.0495365090169</v>
      </c>
      <c r="K19" s="54">
        <f t="shared" ref="K19:K21" si="10">E19*75/B19</f>
        <v>1.0000000000000002E-2</v>
      </c>
      <c r="L19" s="45"/>
      <c r="M19" s="45"/>
      <c r="N19" s="47"/>
      <c r="O19" s="39"/>
      <c r="P19" s="18"/>
      <c r="Q19" s="14">
        <f>Q18+C19+H18</f>
        <v>3093.0495365090169</v>
      </c>
      <c r="R19" s="25">
        <f>(Q19-(B3+SUM(H3:H18)))/(B3+SUM(H3:H18))</f>
        <v>-0.16404066580837381</v>
      </c>
      <c r="S19" s="25">
        <f t="shared" ref="S19:S21" si="11">D19/B19-1</f>
        <v>3.0000000000000027E-2</v>
      </c>
    </row>
    <row r="20" spans="1:19" s="21" customFormat="1">
      <c r="A20" s="1">
        <f>A19+7</f>
        <v>44815</v>
      </c>
      <c r="B20" s="17">
        <f>D19+H19-O19</f>
        <v>3093.0495365090169</v>
      </c>
      <c r="C20" s="44">
        <f>(B20*required_return)</f>
        <v>92.7914860952705</v>
      </c>
      <c r="D20" s="18">
        <f>B20+C20</f>
        <v>3185.8410226042874</v>
      </c>
      <c r="E20" s="14">
        <f>B20/7500</f>
        <v>0.4124066048678689</v>
      </c>
      <c r="F20" s="14">
        <f>E20</f>
        <v>0.4124066048678689</v>
      </c>
      <c r="G20" s="52">
        <f t="shared" si="9"/>
        <v>225.00000000000014</v>
      </c>
      <c r="H20" s="19"/>
      <c r="I20" s="19"/>
      <c r="J20" s="18">
        <f>D20+H20-I20</f>
        <v>3185.8410226042874</v>
      </c>
      <c r="K20" s="54">
        <f t="shared" si="10"/>
        <v>9.9999999999999985E-3</v>
      </c>
      <c r="L20" s="45"/>
      <c r="M20" s="45"/>
      <c r="N20" s="47"/>
      <c r="O20" s="39"/>
      <c r="P20" s="18"/>
      <c r="Q20" s="14">
        <f>Q19+C20+H19</f>
        <v>3185.8410226042874</v>
      </c>
      <c r="R20" s="25">
        <f>(Q20-(B3+SUM(H3:H19)))/(B3+SUM(H3:H19))</f>
        <v>-0.13896188578262503</v>
      </c>
      <c r="S20" s="25">
        <f t="shared" si="11"/>
        <v>3.0000000000000027E-2</v>
      </c>
    </row>
    <row r="21" spans="1:19" s="21" customFormat="1" ht="15" thickBot="1">
      <c r="A21" s="1">
        <f>A20+7</f>
        <v>44822</v>
      </c>
      <c r="B21" s="17">
        <f>D20+H20-O20</f>
        <v>3185.8410226042874</v>
      </c>
      <c r="C21" s="44">
        <f>(B21*required_return)</f>
        <v>95.575230678128619</v>
      </c>
      <c r="D21" s="18">
        <f>B21+C21</f>
        <v>3281.4162532824162</v>
      </c>
      <c r="E21" s="14">
        <f>B21/7500</f>
        <v>0.42477880301390497</v>
      </c>
      <c r="F21" s="14">
        <f>E21</f>
        <v>0.42477880301390497</v>
      </c>
      <c r="G21" s="52">
        <f t="shared" si="9"/>
        <v>225.00000000000023</v>
      </c>
      <c r="H21" s="19"/>
      <c r="I21" s="19"/>
      <c r="J21" s="18">
        <f>D21+H21-I21</f>
        <v>3281.4162532824162</v>
      </c>
      <c r="K21" s="54">
        <f t="shared" si="10"/>
        <v>0.01</v>
      </c>
      <c r="L21" s="45"/>
      <c r="M21" s="45"/>
      <c r="N21" s="47"/>
      <c r="O21" s="39"/>
      <c r="P21" s="18"/>
      <c r="Q21" s="14">
        <f>Q20+C21+H20</f>
        <v>3281.4162532824162</v>
      </c>
      <c r="R21" s="25">
        <f>(Q21-(B3+SUM(H3:H20)))/(B3+SUM(H3:H20))</f>
        <v>-0.11313074235610374</v>
      </c>
      <c r="S21" s="25">
        <f t="shared" si="11"/>
        <v>3.0000000000000027E-2</v>
      </c>
    </row>
    <row r="22" spans="1:19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38"/>
      <c r="P22" s="4"/>
      <c r="Q22" s="4"/>
      <c r="R22" s="26"/>
      <c r="S22" s="26"/>
    </row>
    <row r="23" spans="1:19" s="21" customFormat="1">
      <c r="A23" s="1">
        <f>A21+7</f>
        <v>44829</v>
      </c>
      <c r="B23" s="17">
        <f>D21+H21-O21</f>
        <v>3281.4162532824162</v>
      </c>
      <c r="C23" s="44">
        <f>(B23*required_return)</f>
        <v>98.442487598472482</v>
      </c>
      <c r="D23" s="14">
        <f>B23+C23</f>
        <v>3379.8587408808885</v>
      </c>
      <c r="E23" s="14">
        <f>B23/7500</f>
        <v>0.43752216710432218</v>
      </c>
      <c r="F23" s="14">
        <f>E23</f>
        <v>0.43752216710432218</v>
      </c>
      <c r="G23" s="53">
        <f>(D23-B23)/F23</f>
        <v>224.99999999999963</v>
      </c>
      <c r="H23" s="19"/>
      <c r="I23" s="19"/>
      <c r="J23" s="14">
        <f>D23+H23-I23</f>
        <v>3379.8587408808885</v>
      </c>
      <c r="K23" s="54">
        <f>E23*75/B23</f>
        <v>0.01</v>
      </c>
      <c r="L23" s="45"/>
      <c r="M23" s="45"/>
      <c r="N23" s="47"/>
      <c r="O23" s="39"/>
      <c r="P23" s="18"/>
      <c r="Q23" s="14">
        <f>Q21+C23+H21</f>
        <v>3379.8587408808885</v>
      </c>
      <c r="R23" s="25">
        <f>(Q23-(B3+SUM(H3:H21)))/(B3+SUM(H3:H21))</f>
        <v>-8.6524664626786901E-2</v>
      </c>
      <c r="S23" s="25">
        <f>D23/B23-1</f>
        <v>3.0000000000000027E-2</v>
      </c>
    </row>
    <row r="24" spans="1:19" s="21" customFormat="1">
      <c r="A24" s="1">
        <f>A23+7</f>
        <v>44836</v>
      </c>
      <c r="B24" s="17">
        <f>D23+H23-O23</f>
        <v>3379.8587408808885</v>
      </c>
      <c r="C24" s="44">
        <f>(B24*required_return)</f>
        <v>101.39576222642665</v>
      </c>
      <c r="D24" s="18">
        <f>B24+C24</f>
        <v>3481.254503107315</v>
      </c>
      <c r="E24" s="14">
        <f>B24/7500</f>
        <v>0.4506478321174518</v>
      </c>
      <c r="F24" s="14">
        <f>E24</f>
        <v>0.4506478321174518</v>
      </c>
      <c r="G24" s="52">
        <f t="shared" ref="G24:G26" si="12">(D24-B24)/F24</f>
        <v>224.99999999999974</v>
      </c>
      <c r="H24" s="19"/>
      <c r="I24" s="19"/>
      <c r="J24" s="18">
        <f>D24+H24-I24</f>
        <v>3481.254503107315</v>
      </c>
      <c r="K24" s="54">
        <f t="shared" ref="K24:K26" si="13">E24*75/B24</f>
        <v>0.01</v>
      </c>
      <c r="L24" s="45"/>
      <c r="M24" s="45"/>
      <c r="N24" s="47"/>
      <c r="O24" s="39"/>
      <c r="P24" s="18"/>
      <c r="Q24" s="14">
        <f>Q23+C24+H23</f>
        <v>3481.254503107315</v>
      </c>
      <c r="R24" s="25">
        <f>(Q24-(B3+SUM(H3:H23)))/(B3+SUM(H3:H23))</f>
        <v>-5.9120404565590534E-2</v>
      </c>
      <c r="S24" s="25">
        <f t="shared" ref="S24:S26" si="14">D24/B24-1</f>
        <v>3.0000000000000027E-2</v>
      </c>
    </row>
    <row r="25" spans="1:19" s="21" customFormat="1">
      <c r="A25" s="1">
        <f>A24+7</f>
        <v>44843</v>
      </c>
      <c r="B25" s="17">
        <f>D24+H24-O24</f>
        <v>3481.254503107315</v>
      </c>
      <c r="C25" s="44">
        <f>(B25*required_return)</f>
        <v>104.43763509321944</v>
      </c>
      <c r="D25" s="18">
        <f>B25+C25</f>
        <v>3585.6921382005344</v>
      </c>
      <c r="E25" s="14">
        <f>B25/7500</f>
        <v>0.46416726708097533</v>
      </c>
      <c r="F25" s="14">
        <f>E25</f>
        <v>0.46416726708097533</v>
      </c>
      <c r="G25" s="52">
        <f t="shared" si="12"/>
        <v>224.99999999999977</v>
      </c>
      <c r="H25" s="19"/>
      <c r="I25" s="19"/>
      <c r="J25" s="18">
        <f>D25+H25-I25</f>
        <v>3585.6921382005344</v>
      </c>
      <c r="K25" s="54">
        <f t="shared" si="13"/>
        <v>0.01</v>
      </c>
      <c r="L25" s="45"/>
      <c r="M25" s="45"/>
      <c r="N25" s="47"/>
      <c r="O25" s="20"/>
      <c r="P25" s="18"/>
      <c r="Q25" s="14">
        <f>Q24+C25+H24</f>
        <v>3585.6921382005344</v>
      </c>
      <c r="R25" s="25">
        <f>(Q25-(B3+SUM(H3:H24)))/(B3+SUM(H3:H24))</f>
        <v>-3.0894016702558279E-2</v>
      </c>
      <c r="S25" s="25">
        <f t="shared" si="14"/>
        <v>3.0000000000000027E-2</v>
      </c>
    </row>
    <row r="26" spans="1:19" s="21" customFormat="1" ht="15" thickBot="1">
      <c r="A26" s="1">
        <f>A25+7</f>
        <v>44850</v>
      </c>
      <c r="B26" s="17">
        <f>D25+H25-O25</f>
        <v>3585.6921382005344</v>
      </c>
      <c r="C26" s="44">
        <f>(B26*required_return)</f>
        <v>107.57076414601603</v>
      </c>
      <c r="D26" s="18">
        <f>B26+C26</f>
        <v>3693.2629023465506</v>
      </c>
      <c r="E26" s="14">
        <f>B26/7500</f>
        <v>0.47809228509340457</v>
      </c>
      <c r="F26" s="14">
        <f>E26</f>
        <v>0.47809228509340457</v>
      </c>
      <c r="G26" s="52">
        <f t="shared" si="12"/>
        <v>225.00000000000045</v>
      </c>
      <c r="H26" s="19"/>
      <c r="I26" s="19"/>
      <c r="J26" s="18">
        <f>D26+H26-I26</f>
        <v>3693.2629023465506</v>
      </c>
      <c r="K26" s="54">
        <f t="shared" si="13"/>
        <v>9.9999999999999985E-3</v>
      </c>
      <c r="L26" s="45"/>
      <c r="M26" s="45"/>
      <c r="N26" s="47"/>
      <c r="O26" s="20"/>
      <c r="P26" s="18"/>
      <c r="Q26" s="14">
        <f>Q25+C26+H25</f>
        <v>3693.2629023465506</v>
      </c>
      <c r="R26" s="25">
        <f>(Q26-(B3+SUM(H3:H25)))/(B3+SUM(H3:H25))</f>
        <v>-1.8208372036349681E-3</v>
      </c>
      <c r="S26" s="25">
        <f t="shared" si="14"/>
        <v>3.0000000000000027E-2</v>
      </c>
    </row>
    <row r="27" spans="1:19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26"/>
      <c r="S27" s="26"/>
    </row>
    <row r="28" spans="1:19" s="21" customFormat="1">
      <c r="A28" s="1">
        <f>A26+7</f>
        <v>44857</v>
      </c>
      <c r="B28" s="17">
        <f>D26+H26-O26</f>
        <v>3693.2629023465506</v>
      </c>
      <c r="C28" s="44">
        <f>(B28*required_return)</f>
        <v>110.79788707039651</v>
      </c>
      <c r="D28" s="14">
        <f>B28+C28</f>
        <v>3804.060789416947</v>
      </c>
      <c r="E28" s="14">
        <f>B28/7500</f>
        <v>0.49243505364620677</v>
      </c>
      <c r="F28" s="14">
        <f>E28</f>
        <v>0.49243505364620677</v>
      </c>
      <c r="G28" s="53">
        <f>(D28-B28)/F28</f>
        <v>224.9999999999998</v>
      </c>
      <c r="H28" s="19"/>
      <c r="I28" s="19"/>
      <c r="J28" s="14">
        <f>D28+H28-I28</f>
        <v>3804.060789416947</v>
      </c>
      <c r="K28" s="54">
        <f>E28*75/B28</f>
        <v>0.01</v>
      </c>
      <c r="L28" s="45"/>
      <c r="M28" s="45"/>
      <c r="N28" s="47"/>
      <c r="O28" s="20"/>
      <c r="P28" s="18"/>
      <c r="Q28" s="14">
        <f>Q26+C28+H26</f>
        <v>3804.060789416947</v>
      </c>
      <c r="R28" s="25">
        <f>(Q28-(B3+SUM(H3:H26)))/(B3+SUM(H3:H26))</f>
        <v>2.8124537680255957E-2</v>
      </c>
      <c r="S28" s="25">
        <f>D28/B28-1</f>
        <v>3.0000000000000027E-2</v>
      </c>
    </row>
    <row r="29" spans="1:19" s="21" customFormat="1">
      <c r="A29" s="1">
        <f>A28+7</f>
        <v>44864</v>
      </c>
      <c r="B29" s="17">
        <f>D28+H28-O28</f>
        <v>3804.060789416947</v>
      </c>
      <c r="C29" s="44">
        <f>(B29*required_return)</f>
        <v>114.12182368250841</v>
      </c>
      <c r="D29" s="18">
        <f>B29+C29</f>
        <v>3918.1826130994555</v>
      </c>
      <c r="E29" s="14">
        <f>B29/7500</f>
        <v>0.5072081052555929</v>
      </c>
      <c r="F29" s="14">
        <f>E29</f>
        <v>0.5072081052555929</v>
      </c>
      <c r="G29" s="52">
        <f t="shared" ref="G29:G31" si="15">(D29-B29)/F29</f>
        <v>225.00000000000003</v>
      </c>
      <c r="H29" s="19"/>
      <c r="I29" s="19"/>
      <c r="J29" s="18">
        <f>D29+H29-I29</f>
        <v>3918.1826130994555</v>
      </c>
      <c r="K29" s="54">
        <f t="shared" ref="K29:K31" si="16">E29*75/B29</f>
        <v>0.01</v>
      </c>
      <c r="L29" s="45"/>
      <c r="M29" s="45"/>
      <c r="N29" s="47"/>
      <c r="O29" s="20"/>
      <c r="P29" s="18"/>
      <c r="Q29" s="14">
        <f>Q28+C29+H28</f>
        <v>3918.1826130994555</v>
      </c>
      <c r="R29" s="25">
        <f>(Q29-(B3+SUM(H3:H28)))/(B3+SUM(H3:H28))</f>
        <v>5.8968273810663642E-2</v>
      </c>
      <c r="S29" s="25">
        <f t="shared" ref="S29:S31" si="17">D29/B29-1</f>
        <v>3.0000000000000027E-2</v>
      </c>
    </row>
    <row r="30" spans="1:19" s="21" customFormat="1">
      <c r="A30" s="1">
        <f>A29+7</f>
        <v>44871</v>
      </c>
      <c r="B30" s="17">
        <f>D29+H29-O29</f>
        <v>3918.1826130994555</v>
      </c>
      <c r="C30" s="44">
        <f>(B30*required_return)</f>
        <v>117.54547839298365</v>
      </c>
      <c r="D30" s="18">
        <f>B30+C30</f>
        <v>4035.728091492439</v>
      </c>
      <c r="E30" s="14">
        <f>B30/7500</f>
        <v>0.52242434841326069</v>
      </c>
      <c r="F30" s="14">
        <f>E30</f>
        <v>0.52242434841326069</v>
      </c>
      <c r="G30" s="52">
        <f t="shared" si="15"/>
        <v>224.99999999999983</v>
      </c>
      <c r="H30" s="19"/>
      <c r="I30" s="19"/>
      <c r="J30" s="18">
        <f>D30+H30-I30</f>
        <v>4035.728091492439</v>
      </c>
      <c r="K30" s="54">
        <f t="shared" si="16"/>
        <v>9.9999999999999985E-3</v>
      </c>
      <c r="L30" s="45"/>
      <c r="M30" s="45"/>
      <c r="N30" s="47"/>
      <c r="O30" s="20"/>
      <c r="P30" s="18"/>
      <c r="Q30" s="14">
        <f>Q29+C30+H29</f>
        <v>4035.728091492439</v>
      </c>
      <c r="R30" s="25">
        <f>(Q30-(B3+SUM(H3:H29)))/(B3+SUM(H3:H29))</f>
        <v>9.0737322024983524E-2</v>
      </c>
      <c r="S30" s="25">
        <f t="shared" si="17"/>
        <v>3.0000000000000027E-2</v>
      </c>
    </row>
    <row r="31" spans="1:19" s="21" customFormat="1" ht="15" thickBot="1">
      <c r="A31" s="1">
        <f>A30+7</f>
        <v>44878</v>
      </c>
      <c r="B31" s="17">
        <f>D30+H30-O30</f>
        <v>4035.728091492439</v>
      </c>
      <c r="C31" s="44">
        <f>(B31*required_return)</f>
        <v>121.07184274477316</v>
      </c>
      <c r="D31" s="18">
        <f>B31+C31</f>
        <v>4156.7999342372123</v>
      </c>
      <c r="E31" s="14">
        <f>B31/7500</f>
        <v>0.5380970788656585</v>
      </c>
      <c r="F31" s="14">
        <f>E31</f>
        <v>0.5380970788656585</v>
      </c>
      <c r="G31" s="52">
        <f t="shared" si="15"/>
        <v>225.00000000000011</v>
      </c>
      <c r="H31" s="19"/>
      <c r="I31" s="19"/>
      <c r="J31" s="18">
        <f>D31+H31-I31</f>
        <v>4156.7999342372123</v>
      </c>
      <c r="K31" s="54">
        <f t="shared" si="16"/>
        <v>0.01</v>
      </c>
      <c r="L31" s="45"/>
      <c r="M31" s="45"/>
      <c r="N31" s="47"/>
      <c r="O31" s="20"/>
      <c r="P31" s="18"/>
      <c r="Q31" s="14">
        <f>Q30+C31+H30</f>
        <v>4156.7999342372123</v>
      </c>
      <c r="R31" s="25">
        <f>(Q31-(B3+SUM(H3:H30)))/(B3+SUM(H3:H30))</f>
        <v>0.12345944168573304</v>
      </c>
      <c r="S31" s="25">
        <f t="shared" si="17"/>
        <v>3.0000000000000027E-2</v>
      </c>
    </row>
    <row r="32" spans="1:19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26"/>
      <c r="S32" s="26"/>
    </row>
    <row r="33" spans="1:19" s="21" customFormat="1">
      <c r="A33" s="1">
        <f>A31+7</f>
        <v>44885</v>
      </c>
      <c r="B33" s="17">
        <f>D31+H31-O31</f>
        <v>4156.7999342372123</v>
      </c>
      <c r="C33" s="44">
        <f>(B33*required_return)</f>
        <v>124.70399802711637</v>
      </c>
      <c r="D33" s="14">
        <f>B33+C33</f>
        <v>4281.5039322643288</v>
      </c>
      <c r="E33" s="14">
        <f>B33/7500</f>
        <v>0.55423999123162826</v>
      </c>
      <c r="F33" s="14">
        <f>E33</f>
        <v>0.55423999123162826</v>
      </c>
      <c r="G33" s="53">
        <f>(D33-B33)/F33</f>
        <v>225.00000000000034</v>
      </c>
      <c r="H33" s="19"/>
      <c r="I33" s="19"/>
      <c r="J33" s="14">
        <f>D33+H33-I33</f>
        <v>4281.5039322643288</v>
      </c>
      <c r="K33" s="54">
        <f>E33*75/B33</f>
        <v>9.9999999999999985E-3</v>
      </c>
      <c r="L33" s="45"/>
      <c r="M33" s="45"/>
      <c r="N33" s="47"/>
      <c r="O33" s="20"/>
      <c r="P33" s="18"/>
      <c r="Q33" s="14">
        <f>Q31+C33+H31</f>
        <v>4281.5039322643288</v>
      </c>
      <c r="R33" s="25">
        <f>(Q33-(B3+SUM(H3:H31)))/(B3+SUM(H3:H31))</f>
        <v>0.15716322493630508</v>
      </c>
      <c r="S33" s="25">
        <f>D33/B33-1</f>
        <v>3.0000000000000027E-2</v>
      </c>
    </row>
    <row r="34" spans="1:19" s="21" customFormat="1">
      <c r="A34" s="1">
        <f>A33+7</f>
        <v>44892</v>
      </c>
      <c r="B34" s="17">
        <f>D33+H33-O33</f>
        <v>4281.5039322643288</v>
      </c>
      <c r="C34" s="44">
        <f>(B34*required_return)</f>
        <v>128.44511796792986</v>
      </c>
      <c r="D34" s="18">
        <f>B34+C34</f>
        <v>4409.9490502322587</v>
      </c>
      <c r="E34" s="14">
        <f>B34/7500</f>
        <v>0.57086719096857719</v>
      </c>
      <c r="F34" s="14">
        <f>E34</f>
        <v>0.57086719096857719</v>
      </c>
      <c r="G34" s="52">
        <f t="shared" ref="G34:G36" si="18">(D34-B34)/F34</f>
        <v>225.00000000000014</v>
      </c>
      <c r="H34" s="19"/>
      <c r="I34" s="19"/>
      <c r="J34" s="18">
        <f>D34+H34-I34</f>
        <v>4409.9490502322587</v>
      </c>
      <c r="K34" s="54">
        <f t="shared" ref="K34:K36" si="19">E34*75/B34</f>
        <v>0.01</v>
      </c>
      <c r="L34" s="45"/>
      <c r="M34" s="45"/>
      <c r="N34" s="47"/>
      <c r="O34" s="20"/>
      <c r="P34" s="18"/>
      <c r="Q34" s="14">
        <f>Q33+C34+H33</f>
        <v>4409.9490502322587</v>
      </c>
      <c r="R34" s="25">
        <f>(Q34-(B3+SUM(H3:H33)))/(B3+SUM(H3:H33))</f>
        <v>0.19187812168439425</v>
      </c>
      <c r="S34" s="25">
        <f t="shared" ref="S34:S36" si="20">D34/B34-1</f>
        <v>3.0000000000000027E-2</v>
      </c>
    </row>
    <row r="35" spans="1:19" s="21" customFormat="1">
      <c r="A35" s="1">
        <f>A34+7</f>
        <v>44899</v>
      </c>
      <c r="B35" s="17">
        <f>D34+H34-O34</f>
        <v>4409.9490502322587</v>
      </c>
      <c r="C35" s="44">
        <f>(B35*required_return)</f>
        <v>132.29847150696776</v>
      </c>
      <c r="D35" s="18">
        <f>B35+C35</f>
        <v>4542.2475217392266</v>
      </c>
      <c r="E35" s="14">
        <f>B35/7500</f>
        <v>0.58799320669763455</v>
      </c>
      <c r="F35" s="14">
        <f>E35</f>
        <v>0.58799320669763455</v>
      </c>
      <c r="G35" s="52">
        <f t="shared" si="18"/>
        <v>225.00000000000017</v>
      </c>
      <c r="H35" s="19"/>
      <c r="I35" s="19"/>
      <c r="J35" s="18">
        <f>D35+H35-I35</f>
        <v>4542.2475217392266</v>
      </c>
      <c r="K35" s="54">
        <f t="shared" si="19"/>
        <v>0.01</v>
      </c>
      <c r="L35" s="45"/>
      <c r="M35" s="45"/>
      <c r="N35" s="47"/>
      <c r="O35" s="20"/>
      <c r="P35" s="18"/>
      <c r="Q35" s="14">
        <f>Q34+C35+H34</f>
        <v>4542.2475217392266</v>
      </c>
      <c r="R35" s="25">
        <f>(Q35-(B3+SUM(H3:H34)))/(B3+SUM(H3:H34))</f>
        <v>0.22763446533492612</v>
      </c>
      <c r="S35" s="25">
        <f t="shared" si="20"/>
        <v>3.0000000000000027E-2</v>
      </c>
    </row>
    <row r="36" spans="1:19" s="21" customFormat="1" ht="15" thickBot="1">
      <c r="A36" s="1">
        <f>A35+7</f>
        <v>44906</v>
      </c>
      <c r="B36" s="17">
        <f>D35+H35-O35</f>
        <v>4542.2475217392266</v>
      </c>
      <c r="C36" s="44">
        <f>(B36*required_return)</f>
        <v>136.2674256521768</v>
      </c>
      <c r="D36" s="18">
        <f>B36+C36</f>
        <v>4678.5149473914034</v>
      </c>
      <c r="E36" s="14">
        <f>B36/7500</f>
        <v>0.60563300289856359</v>
      </c>
      <c r="F36" s="14">
        <f>E36</f>
        <v>0.60563300289856359</v>
      </c>
      <c r="G36" s="52">
        <f t="shared" si="18"/>
        <v>225.00000000000003</v>
      </c>
      <c r="H36" s="19"/>
      <c r="I36" s="19"/>
      <c r="J36" s="18">
        <f>D36+H36-I36</f>
        <v>4678.5149473914034</v>
      </c>
      <c r="K36" s="54">
        <f t="shared" si="19"/>
        <v>0.01</v>
      </c>
      <c r="L36" s="45"/>
      <c r="M36" s="45"/>
      <c r="N36" s="47"/>
      <c r="O36" s="20"/>
      <c r="P36" s="18"/>
      <c r="Q36" s="14">
        <f>Q35+C36+H35</f>
        <v>4678.5149473914034</v>
      </c>
      <c r="R36" s="25">
        <f>(Q36-(B3+SUM(H3:H35)))/(B3+SUM(H3:H35))</f>
        <v>0.26446349929497392</v>
      </c>
      <c r="S36" s="25">
        <f t="shared" si="20"/>
        <v>3.0000000000000027E-2</v>
      </c>
    </row>
    <row r="37" spans="1:19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26"/>
      <c r="S37" s="26"/>
    </row>
    <row r="38" spans="1:19" s="21" customFormat="1">
      <c r="A38" s="1">
        <f>A36+7</f>
        <v>44913</v>
      </c>
      <c r="B38" s="17">
        <f>D36+H36-O36</f>
        <v>4678.5149473914034</v>
      </c>
      <c r="C38" s="44">
        <f>(B38*required_return)</f>
        <v>140.3554484217421</v>
      </c>
      <c r="D38" s="14">
        <f>B38+C38</f>
        <v>4818.8703958131455</v>
      </c>
      <c r="E38" s="14">
        <f>B38/7500</f>
        <v>0.62380199298552041</v>
      </c>
      <c r="F38" s="14">
        <f>E38</f>
        <v>0.62380199298552041</v>
      </c>
      <c r="G38" s="53">
        <f>(D38-B38)/F38</f>
        <v>224.99999999999991</v>
      </c>
      <c r="H38" s="19"/>
      <c r="I38" s="19"/>
      <c r="J38" s="14">
        <f>D38+H38-I38</f>
        <v>4818.8703958131455</v>
      </c>
      <c r="K38" s="54">
        <f>E38*75/B38</f>
        <v>0.01</v>
      </c>
      <c r="L38" s="45"/>
      <c r="M38" s="45"/>
      <c r="N38" s="47"/>
      <c r="O38" s="20"/>
      <c r="P38" s="18"/>
      <c r="Q38" s="14">
        <f>Q36+C38+H36</f>
        <v>4818.8703958131455</v>
      </c>
      <c r="R38" s="25">
        <f>(Q38-(B3+SUM(H3:H36)))/(B3+SUM(H3:H36))</f>
        <v>0.30239740427382311</v>
      </c>
      <c r="S38" s="25">
        <f>D38/B38-1</f>
        <v>3.0000000000000027E-2</v>
      </c>
    </row>
    <row r="39" spans="1:19" s="21" customFormat="1">
      <c r="A39" s="1">
        <f>A38+7</f>
        <v>44920</v>
      </c>
      <c r="B39" s="17">
        <f>D38+H38-O38</f>
        <v>4818.8703958131455</v>
      </c>
      <c r="C39" s="44">
        <f>(B39*required_return)</f>
        <v>144.56611187439435</v>
      </c>
      <c r="D39" s="18">
        <f>B39+C39</f>
        <v>4963.4365076875401</v>
      </c>
      <c r="E39" s="14">
        <f>B39/7500</f>
        <v>0.64251605277508606</v>
      </c>
      <c r="F39" s="14">
        <f>E39</f>
        <v>0.64251605277508606</v>
      </c>
      <c r="G39" s="52">
        <f t="shared" ref="G39:G41" si="21">(D39-B39)/F39</f>
        <v>225.00000000000048</v>
      </c>
      <c r="H39" s="19"/>
      <c r="I39" s="19"/>
      <c r="J39" s="18">
        <f>D39+H39-I39</f>
        <v>4963.4365076875401</v>
      </c>
      <c r="K39" s="54">
        <f t="shared" ref="K39:K41" si="22">E39*75/B39</f>
        <v>0.01</v>
      </c>
      <c r="L39" s="45"/>
      <c r="M39" s="45"/>
      <c r="N39" s="47"/>
      <c r="O39" s="20"/>
      <c r="P39" s="18"/>
      <c r="Q39" s="14">
        <f>Q38+C39+H38</f>
        <v>4963.4365076875401</v>
      </c>
      <c r="R39" s="25">
        <f>(Q39-(B3+SUM(H3:H38)))/(B3+SUM(H3:H38))</f>
        <v>0.34146932640203786</v>
      </c>
      <c r="S39" s="25">
        <f t="shared" ref="S39:S41" si="23">D39/B39-1</f>
        <v>3.0000000000000027E-2</v>
      </c>
    </row>
    <row r="40" spans="1:19" s="21" customFormat="1">
      <c r="A40" s="1">
        <f>A39+7</f>
        <v>44927</v>
      </c>
      <c r="B40" s="17">
        <f>D39+H39-O39</f>
        <v>4963.4365076875401</v>
      </c>
      <c r="C40" s="44">
        <f>(B40*required_return)</f>
        <v>148.90309523062621</v>
      </c>
      <c r="D40" s="18">
        <f>B40+C40</f>
        <v>5112.3396029181667</v>
      </c>
      <c r="E40" s="14">
        <f>B40/7500</f>
        <v>0.66179153435833871</v>
      </c>
      <c r="F40" s="14">
        <f>E40</f>
        <v>0.66179153435833871</v>
      </c>
      <c r="G40" s="52">
        <f t="shared" si="21"/>
        <v>225.0000000000006</v>
      </c>
      <c r="H40" s="19"/>
      <c r="I40" s="19"/>
      <c r="J40" s="18">
        <f>D40+H40-I40</f>
        <v>5112.3396029181667</v>
      </c>
      <c r="K40" s="54">
        <f t="shared" si="22"/>
        <v>0.01</v>
      </c>
      <c r="L40" s="45"/>
      <c r="M40" s="45"/>
      <c r="N40" s="47"/>
      <c r="O40" s="20"/>
      <c r="P40" s="18"/>
      <c r="Q40" s="14">
        <f>Q39+C40+H39</f>
        <v>5112.3396029181667</v>
      </c>
      <c r="R40" s="25">
        <f>(Q40-(B3+SUM(H3:H39)))/(B3+SUM(H3:H39))</f>
        <v>0.3817134061940991</v>
      </c>
      <c r="S40" s="25">
        <f t="shared" si="23"/>
        <v>3.0000000000000027E-2</v>
      </c>
    </row>
    <row r="41" spans="1:19" s="21" customFormat="1" ht="15" thickBot="1">
      <c r="A41" s="1">
        <f>A40+7</f>
        <v>44934</v>
      </c>
      <c r="B41" s="17">
        <f>D40+H40-O40</f>
        <v>5112.3396029181667</v>
      </c>
      <c r="C41" s="44">
        <f>(B41*required_return)</f>
        <v>153.37018808754499</v>
      </c>
      <c r="D41" s="18">
        <f>B41+C41</f>
        <v>5265.7097910057118</v>
      </c>
      <c r="E41" s="14">
        <f>B41/7500</f>
        <v>0.68164528038908889</v>
      </c>
      <c r="F41" s="14">
        <f>E41</f>
        <v>0.68164528038908889</v>
      </c>
      <c r="G41" s="52">
        <f t="shared" si="21"/>
        <v>225.00000000000014</v>
      </c>
      <c r="H41" s="19"/>
      <c r="I41" s="19"/>
      <c r="J41" s="18">
        <f>D41+H41-I41</f>
        <v>5265.7097910057118</v>
      </c>
      <c r="K41" s="54">
        <f t="shared" si="22"/>
        <v>0.01</v>
      </c>
      <c r="L41" s="45"/>
      <c r="M41" s="45"/>
      <c r="N41" s="47"/>
      <c r="O41" s="20"/>
      <c r="P41" s="18"/>
      <c r="Q41" s="14">
        <f>Q40+C41+H40</f>
        <v>5265.7097910057118</v>
      </c>
      <c r="R41" s="25">
        <f>(Q41-(B3+SUM(H3:H40)))/(B3+SUM(H3:H40))</f>
        <v>0.4231648083799221</v>
      </c>
      <c r="S41" s="25">
        <f t="shared" si="23"/>
        <v>3.0000000000000027E-2</v>
      </c>
    </row>
    <row r="42" spans="1:19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26"/>
      <c r="S42" s="26"/>
    </row>
    <row r="43" spans="1:19" s="21" customFormat="1">
      <c r="A43" s="1">
        <f>A41+7</f>
        <v>44941</v>
      </c>
      <c r="B43" s="17">
        <f>D41+H41-O41</f>
        <v>5265.7097910057118</v>
      </c>
      <c r="C43" s="44">
        <f>(B43*required_return)</f>
        <v>157.97129373017134</v>
      </c>
      <c r="D43" s="14">
        <f>B43+C43</f>
        <v>5423.6810847358829</v>
      </c>
      <c r="E43" s="14">
        <f>B43/7500</f>
        <v>0.70209463880076162</v>
      </c>
      <c r="F43" s="14">
        <f>E43</f>
        <v>0.70209463880076162</v>
      </c>
      <c r="G43" s="53">
        <f>(D43-B43)/F43</f>
        <v>224.99999999999957</v>
      </c>
      <c r="H43" s="19"/>
      <c r="I43" s="19"/>
      <c r="J43" s="14">
        <f>D43+H43-I43</f>
        <v>5423.6810847358829</v>
      </c>
      <c r="K43" s="54">
        <f>E43*75/B43</f>
        <v>0.01</v>
      </c>
      <c r="L43" s="45"/>
      <c r="M43" s="45"/>
      <c r="N43" s="47"/>
      <c r="O43" s="20"/>
      <c r="P43" s="18"/>
      <c r="Q43" s="14">
        <f>Q41+C43+H41</f>
        <v>5423.6810847358829</v>
      </c>
      <c r="R43" s="25">
        <f>(Q43-(B3+SUM(H3:H41)))/(B3+SUM(H3:H41))</f>
        <v>0.46585975263131968</v>
      </c>
      <c r="S43" s="25">
        <f>D43/B43-1</f>
        <v>3.0000000000000027E-2</v>
      </c>
    </row>
    <row r="44" spans="1:19" s="21" customFormat="1">
      <c r="A44" s="1">
        <f>A43+7</f>
        <v>44948</v>
      </c>
      <c r="B44" s="17">
        <f>D43+H43-O43</f>
        <v>5423.6810847358829</v>
      </c>
      <c r="C44" s="44">
        <f>(B44*required_return)</f>
        <v>162.71043254207649</v>
      </c>
      <c r="D44" s="18">
        <f>B44+C44</f>
        <v>5586.3915172779598</v>
      </c>
      <c r="E44" s="14">
        <f>B44/7500</f>
        <v>0.72315747796478436</v>
      </c>
      <c r="F44" s="14">
        <f>E44</f>
        <v>0.72315747796478436</v>
      </c>
      <c r="G44" s="52">
        <f t="shared" ref="G44:G46" si="24">(D44-B44)/F44</f>
        <v>225.00000000000057</v>
      </c>
      <c r="H44" s="19"/>
      <c r="I44" s="19"/>
      <c r="J44" s="18">
        <f>D44+H44-I44</f>
        <v>5586.3915172779598</v>
      </c>
      <c r="K44" s="54">
        <f t="shared" ref="K44:K46" si="25">E44*75/B44</f>
        <v>9.9999999999999985E-3</v>
      </c>
      <c r="L44" s="45"/>
      <c r="M44" s="45"/>
      <c r="N44" s="47"/>
      <c r="O44" s="20"/>
      <c r="P44" s="18"/>
      <c r="Q44" s="14">
        <f>Q43+C44+H43</f>
        <v>5586.3915172779598</v>
      </c>
      <c r="R44" s="25">
        <f>(Q44-(B3+SUM(H3:H43)))/(B3+SUM(H3:H43))</f>
        <v>0.50983554521025942</v>
      </c>
      <c r="S44" s="25">
        <f t="shared" ref="S44:S46" si="26">D44/B44-1</f>
        <v>3.0000000000000027E-2</v>
      </c>
    </row>
    <row r="45" spans="1:19" s="21" customFormat="1">
      <c r="A45" s="1">
        <f>A44+7</f>
        <v>44955</v>
      </c>
      <c r="B45" s="17">
        <f>D44+H44-O44</f>
        <v>5586.3915172779598</v>
      </c>
      <c r="C45" s="44">
        <f>(B45*required_return)</f>
        <v>167.5917455183388</v>
      </c>
      <c r="D45" s="18">
        <f>B45+C45</f>
        <v>5753.9832627962987</v>
      </c>
      <c r="E45" s="14">
        <f>B45/7500</f>
        <v>0.74485220230372795</v>
      </c>
      <c r="F45" s="14">
        <f>E45</f>
        <v>0.74485220230372795</v>
      </c>
      <c r="G45" s="52">
        <f t="shared" si="24"/>
        <v>225.0000000000002</v>
      </c>
      <c r="H45" s="19"/>
      <c r="I45" s="19"/>
      <c r="J45" s="18">
        <f>D45+H45-I45</f>
        <v>5753.9832627962987</v>
      </c>
      <c r="K45" s="54">
        <f t="shared" si="25"/>
        <v>0.01</v>
      </c>
      <c r="L45" s="45"/>
      <c r="M45" s="45"/>
      <c r="N45" s="47"/>
      <c r="O45" s="20"/>
      <c r="P45" s="18"/>
      <c r="Q45" s="14">
        <f>Q44+C45+H44</f>
        <v>5753.9832627962987</v>
      </c>
      <c r="R45" s="25">
        <f>(Q45-(B3+SUM(H3:H44)))/(B3+SUM(H3:H44))</f>
        <v>0.55513061156656718</v>
      </c>
      <c r="S45" s="25">
        <f t="shared" si="26"/>
        <v>3.0000000000000027E-2</v>
      </c>
    </row>
    <row r="46" spans="1:19" s="21" customFormat="1" ht="15" thickBot="1">
      <c r="A46" s="1">
        <f>A45+7</f>
        <v>44962</v>
      </c>
      <c r="B46" s="17">
        <f>D45+H45-O45</f>
        <v>5753.9832627962987</v>
      </c>
      <c r="C46" s="44">
        <f>(B46*required_return)</f>
        <v>172.61949788388895</v>
      </c>
      <c r="D46" s="18">
        <f>B46+C46</f>
        <v>5926.6027606801881</v>
      </c>
      <c r="E46" s="14">
        <f>B46/7500</f>
        <v>0.76719776837283982</v>
      </c>
      <c r="F46" s="14">
        <f>E46</f>
        <v>0.76719776837283982</v>
      </c>
      <c r="G46" s="52">
        <f t="shared" si="24"/>
        <v>225.00000000000054</v>
      </c>
      <c r="H46" s="19"/>
      <c r="I46" s="19"/>
      <c r="J46" s="18">
        <f>D46+H46-I46</f>
        <v>5926.6027606801881</v>
      </c>
      <c r="K46" s="54">
        <f t="shared" si="25"/>
        <v>0.01</v>
      </c>
      <c r="L46" s="45"/>
      <c r="M46" s="45"/>
      <c r="N46" s="47"/>
      <c r="O46" s="20"/>
      <c r="P46" s="18"/>
      <c r="Q46" s="14">
        <f>Q45+C46+H45</f>
        <v>5926.6027606801881</v>
      </c>
      <c r="R46" s="25">
        <f>(Q46-(B3+SUM(H3:H45)))/(B3+SUM(H3:H45))</f>
        <v>0.60178452991356435</v>
      </c>
      <c r="S46" s="25">
        <f t="shared" si="26"/>
        <v>3.0000000000000027E-2</v>
      </c>
    </row>
    <row r="47" spans="1:19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26"/>
      <c r="S47" s="26"/>
    </row>
    <row r="48" spans="1:19" s="21" customFormat="1">
      <c r="A48" s="1">
        <f>A46+7</f>
        <v>44969</v>
      </c>
      <c r="B48" s="17">
        <f>D46+H46-O46</f>
        <v>5926.6027606801881</v>
      </c>
      <c r="C48" s="44">
        <f>(B48*required_return)</f>
        <v>177.79808282040563</v>
      </c>
      <c r="D48" s="14">
        <f>B48+C48</f>
        <v>6104.4008435005935</v>
      </c>
      <c r="E48" s="14">
        <f>B48/7500</f>
        <v>0.79021370142402503</v>
      </c>
      <c r="F48" s="14">
        <f>E48</f>
        <v>0.79021370142402503</v>
      </c>
      <c r="G48" s="53">
        <f>(D48-B48)/F48</f>
        <v>224.99999999999972</v>
      </c>
      <c r="H48" s="19"/>
      <c r="I48" s="19"/>
      <c r="J48" s="14">
        <f>D48+H48-I48</f>
        <v>6104.4008435005935</v>
      </c>
      <c r="K48" s="54">
        <f>E48*75/B48</f>
        <v>0.01</v>
      </c>
      <c r="L48" s="45"/>
      <c r="M48" s="45"/>
      <c r="N48" s="47"/>
      <c r="O48" s="20"/>
      <c r="P48" s="18"/>
      <c r="Q48" s="14">
        <f>Q46+C48+H46</f>
        <v>6104.4008435005935</v>
      </c>
      <c r="R48" s="25">
        <f>(Q48-(B3+SUM(H3:H46)))/(B3+SUM(H3:H46))</f>
        <v>0.64983806581097125</v>
      </c>
      <c r="S48" s="25">
        <f>D48/B48-1</f>
        <v>3.0000000000000027E-2</v>
      </c>
    </row>
    <row r="49" spans="1:19" s="21" customFormat="1">
      <c r="A49" s="1">
        <f>A48+7</f>
        <v>44976</v>
      </c>
      <c r="B49" s="17">
        <f>D48+H48-O48</f>
        <v>6104.4008435005935</v>
      </c>
      <c r="C49" s="44">
        <f>(B49*required_return)</f>
        <v>183.13202530501781</v>
      </c>
      <c r="D49" s="18">
        <f>B49+C49</f>
        <v>6287.5328688056115</v>
      </c>
      <c r="E49" s="14">
        <f>B49/7500</f>
        <v>0.81392011246674578</v>
      </c>
      <c r="F49" s="14">
        <f>E49</f>
        <v>0.81392011246674578</v>
      </c>
      <c r="G49" s="52">
        <f t="shared" ref="G49:G51" si="27">(D49-B49)/F49</f>
        <v>225.00000000000028</v>
      </c>
      <c r="H49" s="19"/>
      <c r="I49" s="19"/>
      <c r="J49" s="18">
        <f>D49+H49-I49</f>
        <v>6287.5328688056115</v>
      </c>
      <c r="K49" s="54">
        <f t="shared" ref="K49:K51" si="28">E49*75/B49</f>
        <v>0.01</v>
      </c>
      <c r="L49" s="45"/>
      <c r="M49" s="45"/>
      <c r="N49" s="47"/>
      <c r="O49" s="20"/>
      <c r="P49" s="18"/>
      <c r="Q49" s="14">
        <f>Q48+C49+H48</f>
        <v>6287.5328688056115</v>
      </c>
      <c r="R49" s="25">
        <f>(Q49-(B3+SUM(H3:H48)))/(B3+SUM(H3:H48))</f>
        <v>0.69933320778530039</v>
      </c>
      <c r="S49" s="25">
        <f t="shared" ref="S49:S51" si="29">D49/B49-1</f>
        <v>3.0000000000000027E-2</v>
      </c>
    </row>
    <row r="50" spans="1:19" s="21" customFormat="1">
      <c r="A50" s="1">
        <f>A49+7</f>
        <v>44983</v>
      </c>
      <c r="B50" s="17">
        <f>D49+H49-O49</f>
        <v>6287.5328688056115</v>
      </c>
      <c r="C50" s="44">
        <f>(B50*required_return)</f>
        <v>188.62598606416833</v>
      </c>
      <c r="D50" s="18">
        <f>B50+C50</f>
        <v>6476.15885486978</v>
      </c>
      <c r="E50" s="14">
        <f>B50/7500</f>
        <v>0.83833771584074823</v>
      </c>
      <c r="F50" s="14">
        <f>E50</f>
        <v>0.83833771584074823</v>
      </c>
      <c r="G50" s="52">
        <f t="shared" si="27"/>
        <v>225.00000000000017</v>
      </c>
      <c r="H50" s="19"/>
      <c r="I50" s="19"/>
      <c r="J50" s="18">
        <f>D50+H50-I50</f>
        <v>6476.15885486978</v>
      </c>
      <c r="K50" s="54">
        <f t="shared" si="28"/>
        <v>0.01</v>
      </c>
      <c r="L50" s="45"/>
      <c r="M50" s="45"/>
      <c r="N50" s="47"/>
      <c r="O50" s="20"/>
      <c r="P50" s="18"/>
      <c r="Q50" s="14">
        <f>Q49+C50+H49</f>
        <v>6476.15885486978</v>
      </c>
      <c r="R50" s="25">
        <f>(Q50-(B3+SUM(H3:H49)))/(B3+SUM(H3:H49))</f>
        <v>0.75031320401885948</v>
      </c>
      <c r="S50" s="25">
        <f t="shared" si="29"/>
        <v>3.0000000000000027E-2</v>
      </c>
    </row>
    <row r="51" spans="1:19" s="21" customFormat="1" ht="15" thickBot="1">
      <c r="A51" s="1">
        <f>A50+7</f>
        <v>44990</v>
      </c>
      <c r="B51" s="17">
        <f>D50+H50-O50</f>
        <v>6476.15885486978</v>
      </c>
      <c r="C51" s="44">
        <f>(B51*required_return)</f>
        <v>194.2847656460934</v>
      </c>
      <c r="D51" s="18">
        <f>B51+C51</f>
        <v>6670.4436205158736</v>
      </c>
      <c r="E51" s="14">
        <f>B51/7500</f>
        <v>0.86348784731597072</v>
      </c>
      <c r="F51" s="14">
        <f>E51</f>
        <v>0.86348784731597072</v>
      </c>
      <c r="G51" s="52">
        <f t="shared" si="27"/>
        <v>225.00000000000014</v>
      </c>
      <c r="H51" s="19"/>
      <c r="I51" s="19"/>
      <c r="J51" s="18">
        <f>D51+H51-I51</f>
        <v>6670.4436205158736</v>
      </c>
      <c r="K51" s="54">
        <f t="shared" si="28"/>
        <v>0.01</v>
      </c>
      <c r="L51" s="45"/>
      <c r="M51" s="45"/>
      <c r="N51" s="48"/>
      <c r="O51" s="20"/>
      <c r="P51" s="18"/>
      <c r="Q51" s="14">
        <f>Q50+C51+H50</f>
        <v>6670.4436205158736</v>
      </c>
      <c r="R51" s="25">
        <f>(Q51-(B3+SUM(H3:H50)))/(B3+SUM(H3:H50))</f>
        <v>0.8028226001394253</v>
      </c>
      <c r="S51" s="25">
        <f t="shared" si="29"/>
        <v>3.0000000000000027E-2</v>
      </c>
    </row>
    <row r="52" spans="1:19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26"/>
      <c r="S52" s="26"/>
    </row>
    <row r="53" spans="1:19" s="21" customFormat="1">
      <c r="A53" s="1">
        <f>A51+7</f>
        <v>44997</v>
      </c>
      <c r="B53" s="17">
        <f>D51+H51-O51</f>
        <v>6670.4436205158736</v>
      </c>
      <c r="C53" s="44">
        <f>(B53*required_return)</f>
        <v>200.1133086154762</v>
      </c>
      <c r="D53" s="14">
        <f>B53+C53</f>
        <v>6870.5569291313495</v>
      </c>
      <c r="E53" s="14">
        <f>B53/7500</f>
        <v>0.8893924827354498</v>
      </c>
      <c r="F53" s="14">
        <f>E53</f>
        <v>0.8893924827354498</v>
      </c>
      <c r="G53" s="53">
        <f>(D53-B53)/F53</f>
        <v>224.99999999999972</v>
      </c>
      <c r="H53" s="19"/>
      <c r="I53" s="19"/>
      <c r="J53" s="14">
        <f>D53+H53-I53</f>
        <v>6870.5569291313495</v>
      </c>
      <c r="K53" s="54">
        <f>E53*75/B53</f>
        <v>9.9999999999999985E-3</v>
      </c>
      <c r="L53" s="45"/>
      <c r="M53" s="45"/>
      <c r="N53" s="47"/>
      <c r="O53" s="20"/>
      <c r="P53" s="18"/>
      <c r="Q53" s="14">
        <f>Q51+C53+H51</f>
        <v>6870.5569291313495</v>
      </c>
      <c r="R53" s="25">
        <f>(Q53-(B3+SUM(H3:H51)))/(B3+SUM(H3:H51))</f>
        <v>0.85690727814360801</v>
      </c>
      <c r="S53" s="25">
        <f>D53/B53-1</f>
        <v>3.0000000000000027E-2</v>
      </c>
    </row>
    <row r="54" spans="1:19" s="21" customFormat="1">
      <c r="A54" s="1">
        <f>A53+7</f>
        <v>45004</v>
      </c>
      <c r="B54" s="17">
        <f>D53+H53-O53</f>
        <v>6870.5569291313495</v>
      </c>
      <c r="C54" s="44">
        <f>(B54*required_return)</f>
        <v>206.11670787394047</v>
      </c>
      <c r="D54" s="18">
        <f>B54+C54</f>
        <v>7076.6736370052904</v>
      </c>
      <c r="E54" s="14">
        <f>B54/7500</f>
        <v>0.91607425721751323</v>
      </c>
      <c r="F54" s="14">
        <f>E54</f>
        <v>0.91607425721751323</v>
      </c>
      <c r="G54" s="52">
        <f t="shared" ref="G54:G56" si="30">(D54-B54)/F54</f>
        <v>225.00000000000043</v>
      </c>
      <c r="H54" s="19"/>
      <c r="I54" s="19"/>
      <c r="J54" s="18">
        <f>D54+H54-I54</f>
        <v>7076.6736370052904</v>
      </c>
      <c r="K54" s="54">
        <f t="shared" ref="K54:K56" si="31">E54*75/B54</f>
        <v>0.01</v>
      </c>
      <c r="L54" s="45"/>
      <c r="M54" s="45"/>
      <c r="N54" s="47"/>
      <c r="O54" s="20"/>
      <c r="P54" s="18"/>
      <c r="Q54" s="14">
        <f>Q53+C54+H53</f>
        <v>7076.6736370052904</v>
      </c>
      <c r="R54" s="25">
        <f>(Q54-(B3+SUM(H3:H53)))/(B3+SUM(H3:H53))</f>
        <v>0.91261449648791637</v>
      </c>
      <c r="S54" s="25">
        <f t="shared" ref="S54:S56" si="32">D54/B54-1</f>
        <v>3.0000000000000027E-2</v>
      </c>
    </row>
    <row r="55" spans="1:19" s="21" customFormat="1">
      <c r="A55" s="1">
        <f>A54+7</f>
        <v>45011</v>
      </c>
      <c r="B55" s="17">
        <f>D54+H54-O54</f>
        <v>7076.6736370052904</v>
      </c>
      <c r="C55" s="44">
        <f>(B55*required_return)</f>
        <v>212.3002091101587</v>
      </c>
      <c r="D55" s="18">
        <f>B55+C55</f>
        <v>7288.9738461154493</v>
      </c>
      <c r="E55" s="14">
        <f>B55/7500</f>
        <v>0.94355648493403876</v>
      </c>
      <c r="F55" s="14">
        <f>E55</f>
        <v>0.94355648493403876</v>
      </c>
      <c r="G55" s="52">
        <f t="shared" si="30"/>
        <v>225.0000000000002</v>
      </c>
      <c r="H55" s="19"/>
      <c r="I55" s="19"/>
      <c r="J55" s="18">
        <f>D55+H55-I55</f>
        <v>7288.9738461154493</v>
      </c>
      <c r="K55" s="54">
        <f t="shared" si="31"/>
        <v>0.01</v>
      </c>
      <c r="L55" s="45"/>
      <c r="M55" s="45"/>
      <c r="N55" s="47"/>
      <c r="O55" s="20"/>
      <c r="P55" s="18"/>
      <c r="Q55" s="14">
        <f>Q54+C55+H54</f>
        <v>7288.9738461154493</v>
      </c>
      <c r="R55" s="25">
        <f>(Q55-(B3+SUM(H3:H54)))/(B3+SUM(H3:H54))</f>
        <v>0.96999293138255382</v>
      </c>
      <c r="S55" s="25">
        <f t="shared" si="32"/>
        <v>3.0000000000000027E-2</v>
      </c>
    </row>
    <row r="56" spans="1:19" s="21" customFormat="1" ht="15" thickBot="1">
      <c r="A56" s="1">
        <f>A55+7</f>
        <v>45018</v>
      </c>
      <c r="B56" s="17">
        <f>D55+H55-O55</f>
        <v>7288.9738461154493</v>
      </c>
      <c r="C56" s="44">
        <f>(B56*required_return)</f>
        <v>218.66921538346347</v>
      </c>
      <c r="D56" s="18">
        <f>B56+C56</f>
        <v>7507.6430614989131</v>
      </c>
      <c r="E56" s="14">
        <f>B56/7500</f>
        <v>0.97186317948205991</v>
      </c>
      <c r="F56" s="14">
        <f>E56</f>
        <v>0.97186317948205991</v>
      </c>
      <c r="G56" s="52">
        <f t="shared" si="30"/>
        <v>225.00000000000031</v>
      </c>
      <c r="H56" s="19"/>
      <c r="I56" s="19"/>
      <c r="J56" s="18">
        <f>D56+H56-I56</f>
        <v>7507.6430614989131</v>
      </c>
      <c r="K56" s="54">
        <f t="shared" si="31"/>
        <v>0.01</v>
      </c>
      <c r="L56" s="45"/>
      <c r="M56" s="45"/>
      <c r="N56" s="48"/>
      <c r="O56" s="20"/>
      <c r="P56" s="18"/>
      <c r="Q56" s="14">
        <f>Q55+C56+H55</f>
        <v>7507.6430614989131</v>
      </c>
      <c r="R56" s="25">
        <f>(Q56-(B3+SUM(H3:H55)))/(B3+SUM(H3:H55))</f>
        <v>1.0290927193240305</v>
      </c>
      <c r="S56" s="25">
        <f t="shared" si="32"/>
        <v>3.0000000000000027E-2</v>
      </c>
    </row>
    <row r="57" spans="1:19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26"/>
      <c r="S57" s="26"/>
    </row>
    <row r="58" spans="1:19" s="21" customFormat="1">
      <c r="A58" s="72">
        <f>A56+7</f>
        <v>45025</v>
      </c>
      <c r="B58" s="73">
        <f>D56+H56-O56</f>
        <v>7507.6430614989131</v>
      </c>
      <c r="C58" s="74">
        <v>0</v>
      </c>
      <c r="D58" s="75">
        <f>B58+C58</f>
        <v>7507.6430614989131</v>
      </c>
      <c r="E58" s="14">
        <f>B58/7500</f>
        <v>1.0010190748665218</v>
      </c>
      <c r="F58" s="75">
        <f>E58</f>
        <v>1.0010190748665218</v>
      </c>
      <c r="G58" s="76">
        <f>(D58-B58)/F58</f>
        <v>0</v>
      </c>
      <c r="H58" s="77"/>
      <c r="I58" s="77"/>
      <c r="J58" s="75">
        <f>D58+H58-I58</f>
        <v>7507.6430614989131</v>
      </c>
      <c r="K58" s="78">
        <f>E58*75/B58</f>
        <v>0.01</v>
      </c>
      <c r="L58" s="75"/>
      <c r="M58" s="75"/>
      <c r="N58" s="77"/>
      <c r="O58" s="73"/>
      <c r="P58" s="77"/>
      <c r="Q58" s="75">
        <f>Q56+C58+H56</f>
        <v>7507.6430614989131</v>
      </c>
      <c r="R58" s="79">
        <f>(Q58-(B3+SUM(H3:H56)))/(B3+SUM(H3:H56))</f>
        <v>1.0290927193240305</v>
      </c>
      <c r="S58" s="79">
        <f>D58/B58-1</f>
        <v>0</v>
      </c>
    </row>
    <row r="59" spans="1:19" s="21" customFormat="1">
      <c r="A59" s="1">
        <f>A58+7</f>
        <v>45032</v>
      </c>
      <c r="B59" s="17">
        <f>D58+H58-O58</f>
        <v>7507.6430614989131</v>
      </c>
      <c r="C59" s="44">
        <f>(B59*required_return)</f>
        <v>225.22929184496738</v>
      </c>
      <c r="D59" s="18">
        <f>B59+C59</f>
        <v>7732.8723533438806</v>
      </c>
      <c r="E59" s="14">
        <f>B59/7500</f>
        <v>1.0010190748665218</v>
      </c>
      <c r="F59" s="14">
        <f>E59</f>
        <v>1.0010190748665218</v>
      </c>
      <c r="G59" s="52">
        <f t="shared" ref="G59:G61" si="33">(D59-B59)/F59</f>
        <v>225.00000000000011</v>
      </c>
      <c r="H59" s="19"/>
      <c r="I59" s="19"/>
      <c r="J59" s="18">
        <f>D59+H59-I59</f>
        <v>7732.8723533438806</v>
      </c>
      <c r="K59" s="54">
        <f t="shared" ref="K59:K61" si="34">E59*75/B59</f>
        <v>0.01</v>
      </c>
      <c r="L59" s="45"/>
      <c r="M59" s="45"/>
      <c r="N59" s="47"/>
      <c r="O59" s="20"/>
      <c r="P59" s="18"/>
      <c r="Q59" s="14">
        <f>Q58+C59+H58</f>
        <v>7732.8723533438806</v>
      </c>
      <c r="R59" s="25">
        <f>(Q59-(B3+SUM(H3:H58)))/(B3+SUM(H3:H58))</f>
        <v>1.0899655009037514</v>
      </c>
      <c r="S59" s="25">
        <f t="shared" ref="S59:S61" si="35">D59/B59-1</f>
        <v>3.0000000000000027E-2</v>
      </c>
    </row>
    <row r="60" spans="1:19" s="21" customFormat="1">
      <c r="A60" s="1">
        <f>A59+7</f>
        <v>45039</v>
      </c>
      <c r="B60" s="17">
        <f>D59+H59-O59</f>
        <v>7732.8723533438806</v>
      </c>
      <c r="C60" s="44">
        <f>(B60*required_return)</f>
        <v>231.9861706003164</v>
      </c>
      <c r="D60" s="18">
        <f>B60+C60</f>
        <v>7964.8585239441973</v>
      </c>
      <c r="E60" s="14">
        <f>B60/7500</f>
        <v>1.0310496471125175</v>
      </c>
      <c r="F60" s="14">
        <f>E60</f>
        <v>1.0310496471125175</v>
      </c>
      <c r="G60" s="52">
        <f t="shared" si="33"/>
        <v>225.00000000000023</v>
      </c>
      <c r="H60" s="19"/>
      <c r="I60" s="19"/>
      <c r="J60" s="18">
        <f>D60+H60-I60</f>
        <v>7964.8585239441973</v>
      </c>
      <c r="K60" s="54">
        <f t="shared" si="34"/>
        <v>0.01</v>
      </c>
      <c r="L60" s="45"/>
      <c r="M60" s="45"/>
      <c r="N60" s="47"/>
      <c r="O60" s="20"/>
      <c r="P60" s="18"/>
      <c r="Q60" s="14">
        <f>Q59+C60+H59</f>
        <v>7964.8585239441973</v>
      </c>
      <c r="R60" s="25">
        <f>(Q60-(B3+SUM(H3:H59)))/(B3+SUM(H3:H59))</f>
        <v>1.152664465930864</v>
      </c>
      <c r="S60" s="25">
        <f t="shared" si="35"/>
        <v>3.0000000000000027E-2</v>
      </c>
    </row>
    <row r="61" spans="1:19" s="21" customFormat="1" ht="15" thickBot="1">
      <c r="A61" s="1">
        <f>A60+7</f>
        <v>45046</v>
      </c>
      <c r="B61" s="17">
        <f>D60+H60-O60</f>
        <v>7964.8585239441973</v>
      </c>
      <c r="C61" s="44">
        <f>(B61*required_return)</f>
        <v>238.9457557183259</v>
      </c>
      <c r="D61" s="18">
        <f>B61+C61</f>
        <v>8203.8042796625232</v>
      </c>
      <c r="E61" s="14">
        <f>B61/7500</f>
        <v>1.0619811365258929</v>
      </c>
      <c r="F61" s="14">
        <f>E61</f>
        <v>1.0619811365258929</v>
      </c>
      <c r="G61" s="52">
        <f t="shared" si="33"/>
        <v>225.00000000000003</v>
      </c>
      <c r="H61" s="19"/>
      <c r="I61" s="19"/>
      <c r="J61" s="18">
        <f>D61+H61-I61</f>
        <v>8203.8042796625232</v>
      </c>
      <c r="K61" s="54">
        <f t="shared" si="34"/>
        <v>0.01</v>
      </c>
      <c r="L61" s="45"/>
      <c r="M61" s="45"/>
      <c r="N61" s="48"/>
      <c r="O61" s="20"/>
      <c r="P61" s="18"/>
      <c r="Q61" s="14">
        <f>Q60+C61+H60</f>
        <v>8203.8042796625232</v>
      </c>
      <c r="R61" s="25">
        <f>(Q61-(B3+SUM(H3:H60)))/(B3+SUM(H3:H60))</f>
        <v>1.2172443999087901</v>
      </c>
      <c r="S61" s="25">
        <f t="shared" si="35"/>
        <v>3.0000000000000027E-2</v>
      </c>
    </row>
    <row r="62" spans="1:19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26"/>
      <c r="S62" s="26"/>
    </row>
    <row r="63" spans="1:19" s="21" customFormat="1">
      <c r="A63" s="1">
        <f>A61+7</f>
        <v>45053</v>
      </c>
      <c r="B63" s="17">
        <f>D61+H61-O61</f>
        <v>8203.8042796625232</v>
      </c>
      <c r="C63" s="44">
        <f>(B63*required_return)</f>
        <v>246.11412838987567</v>
      </c>
      <c r="D63" s="14">
        <f>B63+C63</f>
        <v>8449.9184080523992</v>
      </c>
      <c r="E63" s="14">
        <f>B63/7500</f>
        <v>1.0938405706216698</v>
      </c>
      <c r="F63" s="14">
        <f>E63</f>
        <v>1.0938405706216698</v>
      </c>
      <c r="G63" s="53">
        <f>(D63-B63)/F63</f>
        <v>225.00000000000026</v>
      </c>
      <c r="H63" s="19"/>
      <c r="I63" s="19"/>
      <c r="J63" s="14">
        <f>D63+H63-I63</f>
        <v>8449.9184080523992</v>
      </c>
      <c r="K63" s="54">
        <f>E63*75/B63</f>
        <v>0.01</v>
      </c>
      <c r="L63" s="45"/>
      <c r="M63" s="45"/>
      <c r="N63" s="47"/>
      <c r="O63" s="20"/>
      <c r="P63" s="18"/>
      <c r="Q63" s="14">
        <f>Q61+C63+H61</f>
        <v>8449.9184080523992</v>
      </c>
      <c r="R63" s="25">
        <f>(Q63-(B3+SUM(H3:H61)))/(B3+SUM(H3:H61))</f>
        <v>1.2837617319060539</v>
      </c>
      <c r="S63" s="25">
        <f>D63/B63-1</f>
        <v>3.0000000000000027E-2</v>
      </c>
    </row>
    <row r="64" spans="1:19" s="21" customFormat="1">
      <c r="A64" s="1">
        <f>A63+7</f>
        <v>45060</v>
      </c>
      <c r="B64" s="17">
        <f>D63+H63-O63</f>
        <v>8449.9184080523992</v>
      </c>
      <c r="C64" s="44">
        <f>(B64*required_return)</f>
        <v>253.49755224157195</v>
      </c>
      <c r="D64" s="18">
        <f>B64+C64</f>
        <v>8703.4159602939708</v>
      </c>
      <c r="E64" s="14">
        <f>B64/7500</f>
        <v>1.1266557877403198</v>
      </c>
      <c r="F64" s="14">
        <f>E64</f>
        <v>1.1266557877403198</v>
      </c>
      <c r="G64" s="52">
        <f t="shared" ref="G64:G66" si="36">(D64-B64)/F64</f>
        <v>224.99999999999969</v>
      </c>
      <c r="H64" s="19"/>
      <c r="I64" s="19"/>
      <c r="J64" s="18">
        <f>D64+H64-I64</f>
        <v>8703.4159602939708</v>
      </c>
      <c r="K64" s="54">
        <f t="shared" ref="K64:K66" si="37">E64*75/B64</f>
        <v>0.01</v>
      </c>
      <c r="L64" s="45"/>
      <c r="M64" s="45"/>
      <c r="N64" s="47"/>
      <c r="O64" s="20"/>
      <c r="P64" s="18"/>
      <c r="Q64" s="14">
        <f>Q63+C64+H63</f>
        <v>8703.4159602939708</v>
      </c>
      <c r="R64" s="25">
        <f>(Q64-(B3+SUM(H3:H63)))/(B3+SUM(H3:H63))</f>
        <v>1.3522745838632353</v>
      </c>
      <c r="S64" s="25">
        <f t="shared" ref="S64:S66" si="38">D64/B64-1</f>
        <v>3.0000000000000027E-2</v>
      </c>
    </row>
    <row r="65" spans="1:19" s="21" customFormat="1">
      <c r="A65" s="1">
        <f>A64+7</f>
        <v>45067</v>
      </c>
      <c r="B65" s="17">
        <f>D64+H64-O64</f>
        <v>8703.4159602939708</v>
      </c>
      <c r="C65" s="44">
        <f>(B65*required_return)</f>
        <v>261.10247880881911</v>
      </c>
      <c r="D65" s="18">
        <f>B65+C65</f>
        <v>8964.5184391027906</v>
      </c>
      <c r="E65" s="14">
        <f>B65/7500</f>
        <v>1.1604554613725295</v>
      </c>
      <c r="F65" s="14">
        <f>E65</f>
        <v>1.1604554613725295</v>
      </c>
      <c r="G65" s="52">
        <f t="shared" si="36"/>
        <v>225.00000000000057</v>
      </c>
      <c r="H65" s="19"/>
      <c r="I65" s="19"/>
      <c r="J65" s="18">
        <f>D65+H65-I65</f>
        <v>8964.5184391027906</v>
      </c>
      <c r="K65" s="54">
        <f t="shared" si="37"/>
        <v>0.01</v>
      </c>
      <c r="L65" s="45"/>
      <c r="M65" s="45"/>
      <c r="N65" s="47"/>
      <c r="O65" s="20"/>
      <c r="P65" s="18"/>
      <c r="Q65" s="14">
        <f>Q64+C65+H64</f>
        <v>8964.5184391027906</v>
      </c>
      <c r="R65" s="25">
        <f>(Q65-(B3+SUM(H3:H64)))/(B3+SUM(H3:H64))</f>
        <v>1.4228428213791326</v>
      </c>
      <c r="S65" s="25">
        <f t="shared" si="38"/>
        <v>3.0000000000000027E-2</v>
      </c>
    </row>
    <row r="66" spans="1:19" s="21" customFormat="1" ht="15" thickBot="1">
      <c r="A66" s="5">
        <f>A65+7</f>
        <v>45074</v>
      </c>
      <c r="B66" s="17">
        <f>D65+H65-O65</f>
        <v>8964.5184391027906</v>
      </c>
      <c r="C66" s="44">
        <f>(B66*required_return)</f>
        <v>268.93555317308369</v>
      </c>
      <c r="D66" s="18">
        <f>B66+C66</f>
        <v>9233.453992275874</v>
      </c>
      <c r="E66" s="14">
        <f>B66/7500</f>
        <v>1.1952691252137053</v>
      </c>
      <c r="F66" s="14">
        <f>E66</f>
        <v>1.1952691252137053</v>
      </c>
      <c r="G66" s="52">
        <f t="shared" si="36"/>
        <v>224.9999999999998</v>
      </c>
      <c r="H66" s="19"/>
      <c r="I66" s="19"/>
      <c r="J66" s="18">
        <f>D66+H66-I66</f>
        <v>9233.453992275874</v>
      </c>
      <c r="K66" s="54">
        <f t="shared" si="37"/>
        <v>9.9999999999999985E-3</v>
      </c>
      <c r="L66" s="45"/>
      <c r="M66" s="45"/>
      <c r="N66" s="48"/>
      <c r="O66" s="20"/>
      <c r="P66" s="18"/>
      <c r="Q66" s="14">
        <f>Q65+C66+H65</f>
        <v>9233.453992275874</v>
      </c>
      <c r="R66" s="25">
        <f>(Q66-(B3+SUM(H3:H65)))/(B3+SUM(H3:H65))</f>
        <v>1.4955281060205066</v>
      </c>
      <c r="S66" s="25">
        <f t="shared" si="38"/>
        <v>3.0000000000000027E-2</v>
      </c>
    </row>
    <row r="67" spans="1:19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26"/>
      <c r="S67" s="26"/>
    </row>
    <row r="68" spans="1:19" s="21" customFormat="1">
      <c r="A68" s="1">
        <f>A66+7</f>
        <v>45081</v>
      </c>
      <c r="B68" s="17">
        <f>D66+H66-O66</f>
        <v>9233.453992275874</v>
      </c>
      <c r="C68" s="44">
        <f>(B68*required_return)</f>
        <v>277.00361976827622</v>
      </c>
      <c r="D68" s="14">
        <f>B68+C68</f>
        <v>9510.4576120441507</v>
      </c>
      <c r="E68" s="14">
        <f>B68/7500</f>
        <v>1.2311271989701165</v>
      </c>
      <c r="F68" s="14">
        <f>E68</f>
        <v>1.2311271989701165</v>
      </c>
      <c r="G68" s="53">
        <f>(D68-B68)/F68</f>
        <v>225.00000000000034</v>
      </c>
      <c r="H68" s="19"/>
      <c r="I68" s="19"/>
      <c r="J68" s="14">
        <f>D68+H68-I68</f>
        <v>9510.4576120441507</v>
      </c>
      <c r="K68" s="54">
        <f>E68*75/B68</f>
        <v>0.01</v>
      </c>
      <c r="L68" s="45"/>
      <c r="M68" s="45"/>
      <c r="N68" s="47"/>
      <c r="O68" s="20"/>
      <c r="P68" s="18"/>
      <c r="Q68" s="14">
        <f>Q66+C68+H66</f>
        <v>9510.4576120441507</v>
      </c>
      <c r="R68" s="25">
        <f>(Q68-(B3+SUM(H3:H66)))/(B3+SUM(H3:H66))</f>
        <v>1.5703939492011219</v>
      </c>
      <c r="S68" s="25">
        <f>D68/B68-1</f>
        <v>3.0000000000000027E-2</v>
      </c>
    </row>
    <row r="69" spans="1:19" s="21" customFormat="1">
      <c r="A69" s="1">
        <f>A68+7</f>
        <v>45088</v>
      </c>
      <c r="B69" s="17">
        <f>D68+H68-O68</f>
        <v>9510.4576120441507</v>
      </c>
      <c r="C69" s="44">
        <f>(B69*required_return)</f>
        <v>285.31372836132454</v>
      </c>
      <c r="D69" s="18">
        <f>B69+C69</f>
        <v>9795.7713404054757</v>
      </c>
      <c r="E69" s="14">
        <f>B69/7500</f>
        <v>1.2680610149392202</v>
      </c>
      <c r="F69" s="14">
        <f>E69</f>
        <v>1.2680610149392202</v>
      </c>
      <c r="G69" s="52">
        <f t="shared" ref="G69:G71" si="39">(D69-B69)/F69</f>
        <v>225.0000000000004</v>
      </c>
      <c r="H69" s="19"/>
      <c r="I69" s="19"/>
      <c r="J69" s="18">
        <f>D69+H69-I69</f>
        <v>9795.7713404054757</v>
      </c>
      <c r="K69" s="54">
        <f t="shared" ref="K69:K71" si="40">E69*75/B69</f>
        <v>0.01</v>
      </c>
      <c r="L69" s="45"/>
      <c r="M69" s="45"/>
      <c r="N69" s="47"/>
      <c r="O69" s="20"/>
      <c r="P69" s="18"/>
      <c r="Q69" s="14">
        <f>Q68+C69+H68</f>
        <v>9795.7713404054757</v>
      </c>
      <c r="R69" s="25">
        <f>(Q69-(B3+SUM(H3:H68)))/(B3+SUM(H3:H68))</f>
        <v>1.6475057676771556</v>
      </c>
      <c r="S69" s="25">
        <f t="shared" ref="S69:S71" si="41">D69/B69-1</f>
        <v>3.0000000000000027E-2</v>
      </c>
    </row>
    <row r="70" spans="1:19" s="21" customFormat="1">
      <c r="A70" s="1">
        <f>A69+7</f>
        <v>45095</v>
      </c>
      <c r="B70" s="17">
        <f>D69+H69-O69</f>
        <v>9795.7713404054757</v>
      </c>
      <c r="C70" s="44">
        <f>(B70*required_return)</f>
        <v>293.87314021216429</v>
      </c>
      <c r="D70" s="18">
        <f>B70+C70</f>
        <v>10089.644480617641</v>
      </c>
      <c r="E70" s="14">
        <f>B70/7500</f>
        <v>1.3061028453873968</v>
      </c>
      <c r="F70" s="14">
        <f>E70</f>
        <v>1.3061028453873968</v>
      </c>
      <c r="G70" s="52">
        <f t="shared" si="39"/>
        <v>225.0000000000004</v>
      </c>
      <c r="H70" s="19"/>
      <c r="I70" s="19"/>
      <c r="J70" s="18">
        <f>D70+H70-I70</f>
        <v>10089.644480617641</v>
      </c>
      <c r="K70" s="54">
        <f t="shared" si="40"/>
        <v>0.01</v>
      </c>
      <c r="L70" s="45"/>
      <c r="M70" s="45"/>
      <c r="N70" s="47"/>
      <c r="O70" s="20"/>
      <c r="P70" s="18"/>
      <c r="Q70" s="14">
        <f>Q69+C70+H69</f>
        <v>10089.644480617641</v>
      </c>
      <c r="R70" s="25">
        <f>(Q70-(B3+SUM(H3:H69)))/(B3+SUM(H3:H69))</f>
        <v>1.7269309407074704</v>
      </c>
      <c r="S70" s="25">
        <f t="shared" si="41"/>
        <v>3.0000000000000027E-2</v>
      </c>
    </row>
    <row r="71" spans="1:19" s="21" customFormat="1" ht="15" thickBot="1">
      <c r="A71" s="5">
        <f>A70+7</f>
        <v>45102</v>
      </c>
      <c r="B71" s="17">
        <f>D70+H70-O70</f>
        <v>10089.644480617641</v>
      </c>
      <c r="C71" s="44">
        <f>(B71*required_return)</f>
        <v>302.6893344185292</v>
      </c>
      <c r="D71" s="18">
        <f>B71+C71</f>
        <v>10392.333815036171</v>
      </c>
      <c r="E71" s="14">
        <f>B71/7500</f>
        <v>1.3452859307490188</v>
      </c>
      <c r="F71" s="14">
        <f>E71</f>
        <v>1.3452859307490188</v>
      </c>
      <c r="G71" s="52">
        <f t="shared" si="39"/>
        <v>225.0000000000006</v>
      </c>
      <c r="H71" s="19"/>
      <c r="I71" s="19"/>
      <c r="J71" s="18">
        <f>D71+H71-I71</f>
        <v>10392.333815036171</v>
      </c>
      <c r="K71" s="54">
        <f t="shared" si="40"/>
        <v>0.01</v>
      </c>
      <c r="L71" s="45"/>
      <c r="M71" s="45"/>
      <c r="N71" s="48"/>
      <c r="O71" s="20"/>
      <c r="P71" s="18"/>
      <c r="Q71" s="14">
        <f>Q70+C71+H70</f>
        <v>10392.333815036171</v>
      </c>
      <c r="R71" s="25">
        <f>(Q71-(B3+SUM(H3:H70)))/(B3+SUM(H3:H70))</f>
        <v>1.8087388689286947</v>
      </c>
      <c r="S71" s="25">
        <f t="shared" si="41"/>
        <v>3.0000000000000027E-2</v>
      </c>
    </row>
    <row r="72" spans="1:19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26"/>
      <c r="S72" s="26"/>
    </row>
    <row r="73" spans="1:19" s="21" customFormat="1">
      <c r="A73" s="1">
        <f>A71+7</f>
        <v>45109</v>
      </c>
      <c r="B73" s="17">
        <f>D71+H71-O71</f>
        <v>10392.333815036171</v>
      </c>
      <c r="C73" s="44">
        <f>(B73*required_return)</f>
        <v>311.7700144510851</v>
      </c>
      <c r="D73" s="14">
        <f>B73+C73</f>
        <v>10704.103829487256</v>
      </c>
      <c r="E73" s="14">
        <f>B73/7500</f>
        <v>1.3856445086714895</v>
      </c>
      <c r="F73" s="14">
        <f>E73</f>
        <v>1.3856445086714895</v>
      </c>
      <c r="G73" s="53">
        <f>(D73-B73)/F73</f>
        <v>225.00000000000023</v>
      </c>
      <c r="H73" s="19"/>
      <c r="I73" s="19"/>
      <c r="J73" s="14">
        <f>D73+H73-I73</f>
        <v>10704.103829487256</v>
      </c>
      <c r="K73" s="54">
        <f>E73*75/B73</f>
        <v>0.01</v>
      </c>
      <c r="L73" s="45"/>
      <c r="M73" s="45"/>
      <c r="N73" s="47"/>
      <c r="O73" s="20"/>
      <c r="P73" s="18"/>
      <c r="Q73" s="14">
        <f>Q71+C73+H71</f>
        <v>10704.103829487256</v>
      </c>
      <c r="R73" s="25">
        <f>(Q73-(B3+SUM(H3:H71)))/(B3+SUM(H3:H71))</f>
        <v>1.8930010349965556</v>
      </c>
      <c r="S73" s="25">
        <f>D73/B73-1</f>
        <v>3.0000000000000027E-2</v>
      </c>
    </row>
    <row r="74" spans="1:19" s="21" customFormat="1">
      <c r="A74" s="1">
        <f>A73+7</f>
        <v>45116</v>
      </c>
      <c r="B74" s="17">
        <f>D73+H73-O73</f>
        <v>10704.103829487256</v>
      </c>
      <c r="C74" s="44">
        <f>(B74*required_return)</f>
        <v>321.12311488461768</v>
      </c>
      <c r="D74" s="18">
        <f>B74+C74</f>
        <v>11025.226944371874</v>
      </c>
      <c r="E74" s="14">
        <f>B74/7500</f>
        <v>1.4272138439316342</v>
      </c>
      <c r="F74" s="14">
        <f>E74</f>
        <v>1.4272138439316342</v>
      </c>
      <c r="G74" s="52">
        <f t="shared" ref="G74:G76" si="42">(D74-B74)/F74</f>
        <v>225.00000000000034</v>
      </c>
      <c r="H74" s="19"/>
      <c r="I74" s="19"/>
      <c r="J74" s="18">
        <f>D74+H74-I74</f>
        <v>11025.226944371874</v>
      </c>
      <c r="K74" s="54">
        <f t="shared" ref="K74:K76" si="43">E74*75/B74</f>
        <v>0.01</v>
      </c>
      <c r="L74" s="45"/>
      <c r="M74" s="45"/>
      <c r="N74" s="47"/>
      <c r="O74" s="20"/>
      <c r="P74" s="18"/>
      <c r="Q74" s="14">
        <f>Q73+C74+H73</f>
        <v>11025.226944371874</v>
      </c>
      <c r="R74" s="25">
        <f>(Q74-(B3+SUM(H3:H73)))/(B3+SUM(H3:H73))</f>
        <v>1.9797910660464524</v>
      </c>
      <c r="S74" s="25">
        <f t="shared" ref="S74:S76" si="44">D74/B74-1</f>
        <v>3.0000000000000027E-2</v>
      </c>
    </row>
    <row r="75" spans="1:19" s="21" customFormat="1">
      <c r="A75" s="1">
        <f>A74+7</f>
        <v>45123</v>
      </c>
      <c r="B75" s="17">
        <f>D74+H74-O74</f>
        <v>11025.226944371874</v>
      </c>
      <c r="C75" s="44">
        <f>(B75*required_return)</f>
        <v>330.75680833115621</v>
      </c>
      <c r="D75" s="18">
        <f>B75+C75</f>
        <v>11355.98375270303</v>
      </c>
      <c r="E75" s="14">
        <f>B75/7500</f>
        <v>1.4700302592495833</v>
      </c>
      <c r="F75" s="14">
        <f>E75</f>
        <v>1.4700302592495833</v>
      </c>
      <c r="G75" s="52">
        <f t="shared" si="42"/>
        <v>224.99999999999997</v>
      </c>
      <c r="H75" s="19"/>
      <c r="I75" s="19"/>
      <c r="J75" s="18">
        <f>D75+H75-I75</f>
        <v>11355.98375270303</v>
      </c>
      <c r="K75" s="54">
        <f t="shared" si="43"/>
        <v>0.01</v>
      </c>
      <c r="L75" s="45"/>
      <c r="M75" s="45"/>
      <c r="N75" s="47"/>
      <c r="O75" s="20"/>
      <c r="P75" s="18"/>
      <c r="Q75" s="14">
        <f>Q74+C75+H74</f>
        <v>11355.98375270303</v>
      </c>
      <c r="R75" s="25">
        <f>(Q75-(B3+SUM(H3:H74)))/(B3+SUM(H3:H74))</f>
        <v>2.0691847980278459</v>
      </c>
      <c r="S75" s="25">
        <f t="shared" si="44"/>
        <v>3.0000000000000027E-2</v>
      </c>
    </row>
    <row r="76" spans="1:19" s="21" customFormat="1" ht="15" thickBot="1">
      <c r="A76" s="5">
        <f>A75+7</f>
        <v>45130</v>
      </c>
      <c r="B76" s="17">
        <f>D75+H75-O75</f>
        <v>11355.98375270303</v>
      </c>
      <c r="C76" s="44">
        <f>(B76*required_return)</f>
        <v>340.67951258109088</v>
      </c>
      <c r="D76" s="18">
        <f>B76+C76</f>
        <v>11696.663265284122</v>
      </c>
      <c r="E76" s="14">
        <f>B76/7500</f>
        <v>1.5141311670270707</v>
      </c>
      <c r="F76" s="14">
        <f>E76</f>
        <v>1.5141311670270707</v>
      </c>
      <c r="G76" s="52">
        <f t="shared" si="42"/>
        <v>225.00000000000028</v>
      </c>
      <c r="H76" s="19"/>
      <c r="I76" s="19"/>
      <c r="J76" s="18">
        <f>D76+H76-I76</f>
        <v>11696.663265284122</v>
      </c>
      <c r="K76" s="54">
        <f t="shared" si="43"/>
        <v>0.01</v>
      </c>
      <c r="L76" s="45"/>
      <c r="M76" s="45"/>
      <c r="N76" s="48"/>
      <c r="O76" s="20"/>
      <c r="P76" s="18"/>
      <c r="Q76" s="14">
        <f>Q75+C76+H75</f>
        <v>11696.663265284122</v>
      </c>
      <c r="R76" s="25">
        <f>(Q76-(B3+SUM(H3:H75)))/(B3+SUM(H3:H75))</f>
        <v>2.1612603419686813</v>
      </c>
      <c r="S76" s="25">
        <f t="shared" si="44"/>
        <v>3.0000000000000027E-2</v>
      </c>
    </row>
    <row r="77" spans="1:19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26"/>
      <c r="S77" s="26"/>
    </row>
    <row r="78" spans="1:19" s="21" customFormat="1">
      <c r="A78" s="1">
        <f>A76+7</f>
        <v>45137</v>
      </c>
      <c r="B78" s="17">
        <f>D76+H76-O76</f>
        <v>11696.663265284122</v>
      </c>
      <c r="C78" s="44">
        <f>(B78*required_return)</f>
        <v>350.89989795852364</v>
      </c>
      <c r="D78" s="14">
        <f>B78+C78</f>
        <v>12047.563163242645</v>
      </c>
      <c r="E78" s="14">
        <f>B78/7500</f>
        <v>1.5595551020378828</v>
      </c>
      <c r="F78" s="14">
        <f>E78</f>
        <v>1.5595551020378828</v>
      </c>
      <c r="G78" s="53">
        <f>(D78-B78)/F78</f>
        <v>224.99999999999963</v>
      </c>
      <c r="H78" s="19"/>
      <c r="I78" s="19"/>
      <c r="J78" s="14">
        <f>D78+H78-I78</f>
        <v>12047.563163242645</v>
      </c>
      <c r="K78" s="54">
        <f>E78*75/B78</f>
        <v>0.01</v>
      </c>
      <c r="L78" s="45"/>
      <c r="M78" s="45"/>
      <c r="N78" s="47"/>
      <c r="O78" s="20"/>
      <c r="P78" s="18"/>
      <c r="Q78" s="14">
        <f>Q76+C78+H76</f>
        <v>12047.563163242645</v>
      </c>
      <c r="R78" s="25">
        <f>(Q78-(B3+SUM(H3:H76)))/(B3+SUM(H3:H76))</f>
        <v>2.2560981522277417</v>
      </c>
      <c r="S78" s="25">
        <f>D78/B78-1</f>
        <v>3.0000000000000027E-2</v>
      </c>
    </row>
    <row r="79" spans="1:19" s="21" customFormat="1">
      <c r="A79" s="1">
        <f>A78+7</f>
        <v>45144</v>
      </c>
      <c r="B79" s="17">
        <f>D78+H78-O78</f>
        <v>12047.563163242645</v>
      </c>
      <c r="C79" s="44">
        <f>(B79*required_return)</f>
        <v>361.42689489727934</v>
      </c>
      <c r="D79" s="18">
        <f>B79+C79</f>
        <v>12408.990058139923</v>
      </c>
      <c r="E79" s="14">
        <f>B79/7500</f>
        <v>1.6063417550990193</v>
      </c>
      <c r="F79" s="14">
        <f>E79</f>
        <v>1.6063417550990193</v>
      </c>
      <c r="G79" s="52">
        <f t="shared" ref="G79:G81" si="45">(D79-B79)/F79</f>
        <v>224.99999999999949</v>
      </c>
      <c r="H79" s="19"/>
      <c r="I79" s="19"/>
      <c r="J79" s="18">
        <f>D79+H79-I79</f>
        <v>12408.990058139923</v>
      </c>
      <c r="K79" s="54">
        <f t="shared" ref="K79:K81" si="46">E79*75/B79</f>
        <v>0.01</v>
      </c>
      <c r="L79" s="45"/>
      <c r="M79" s="45"/>
      <c r="N79" s="47"/>
      <c r="O79" s="20"/>
      <c r="P79" s="18"/>
      <c r="Q79" s="14">
        <f>Q78+C79+H78</f>
        <v>12408.990058139923</v>
      </c>
      <c r="R79" s="25">
        <f>(Q79-(B3+SUM(H3:H78)))/(B3+SUM(H3:H78))</f>
        <v>2.3537810967945738</v>
      </c>
      <c r="S79" s="25">
        <f t="shared" ref="S79:S81" si="47">D79/B79-1</f>
        <v>3.0000000000000027E-2</v>
      </c>
    </row>
    <row r="80" spans="1:19" s="21" customFormat="1">
      <c r="A80" s="1">
        <f>A79+7</f>
        <v>45151</v>
      </c>
      <c r="B80" s="17">
        <f>D79+H79-O79</f>
        <v>12408.990058139923</v>
      </c>
      <c r="C80" s="44">
        <f>(B80*required_return)</f>
        <v>372.26970174419768</v>
      </c>
      <c r="D80" s="18">
        <f>B80+C80</f>
        <v>12781.25975988412</v>
      </c>
      <c r="E80" s="14">
        <f>B80/7500</f>
        <v>1.6545320077519898</v>
      </c>
      <c r="F80" s="14">
        <f>E80</f>
        <v>1.6545320077519898</v>
      </c>
      <c r="G80" s="52">
        <f t="shared" si="45"/>
        <v>224.99999999999955</v>
      </c>
      <c r="H80" s="19"/>
      <c r="I80" s="19"/>
      <c r="J80" s="18">
        <f>D80+H80-I80</f>
        <v>12781.25975988412</v>
      </c>
      <c r="K80" s="54">
        <f t="shared" si="46"/>
        <v>0.01</v>
      </c>
      <c r="L80" s="45"/>
      <c r="M80" s="45"/>
      <c r="N80" s="47"/>
      <c r="O80" s="20"/>
      <c r="P80" s="18"/>
      <c r="Q80" s="14">
        <f>Q79+C80+H79</f>
        <v>12781.25975988412</v>
      </c>
      <c r="R80" s="25">
        <f>(Q80-(B3+SUM(H3:H79)))/(B3+SUM(H3:H79))</f>
        <v>2.4543945296984111</v>
      </c>
      <c r="S80" s="25">
        <f t="shared" si="47"/>
        <v>3.0000000000000027E-2</v>
      </c>
    </row>
    <row r="81" spans="1:19" s="21" customFormat="1" ht="15" thickBot="1">
      <c r="A81" s="5">
        <f>A80+7</f>
        <v>45158</v>
      </c>
      <c r="B81" s="17">
        <f>D80+H80-O80</f>
        <v>12781.25975988412</v>
      </c>
      <c r="C81" s="44">
        <f>(B81*required_return)</f>
        <v>383.43779279652358</v>
      </c>
      <c r="D81" s="18">
        <f>B81+C81</f>
        <v>13164.697552680644</v>
      </c>
      <c r="E81" s="14">
        <f>B81/7500</f>
        <v>1.7041679679845494</v>
      </c>
      <c r="F81" s="14">
        <f>E81</f>
        <v>1.7041679679845494</v>
      </c>
      <c r="G81" s="52">
        <f t="shared" si="45"/>
        <v>224.99999999999986</v>
      </c>
      <c r="H81" s="19"/>
      <c r="I81" s="19"/>
      <c r="J81" s="18">
        <f>D81+H81-I81</f>
        <v>13164.697552680644</v>
      </c>
      <c r="K81" s="54">
        <f t="shared" si="46"/>
        <v>0.01</v>
      </c>
      <c r="L81" s="45"/>
      <c r="M81" s="45"/>
      <c r="N81" s="48"/>
      <c r="O81" s="20"/>
      <c r="P81" s="18"/>
      <c r="Q81" s="14">
        <f>Q80+C81+H80</f>
        <v>13164.697552680644</v>
      </c>
      <c r="R81" s="25">
        <f>(Q81-(B3+SUM(H3:H80)))/(B3+SUM(H3:H80))</f>
        <v>2.5580263655893631</v>
      </c>
      <c r="S81" s="25">
        <f t="shared" si="47"/>
        <v>3.0000000000000027E-2</v>
      </c>
    </row>
    <row r="82" spans="1:19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26"/>
      <c r="S82" s="26"/>
    </row>
    <row r="83" spans="1:19" s="21" customFormat="1">
      <c r="A83" s="1">
        <f>A81+7</f>
        <v>45165</v>
      </c>
      <c r="B83" s="17">
        <f>D81+H81-O81</f>
        <v>13164.697552680644</v>
      </c>
      <c r="C83" s="44">
        <f>(B83*required_return)</f>
        <v>394.94092658041927</v>
      </c>
      <c r="D83" s="14">
        <f>B83+C83</f>
        <v>13559.638479261062</v>
      </c>
      <c r="E83" s="14">
        <f>B83/7500</f>
        <v>1.7552930070240857</v>
      </c>
      <c r="F83" s="14">
        <f>E83</f>
        <v>1.7552930070240857</v>
      </c>
      <c r="G83" s="53">
        <f>(D83-B83)/F83</f>
        <v>224.99999999999972</v>
      </c>
      <c r="H83" s="19"/>
      <c r="I83" s="19"/>
      <c r="J83" s="14">
        <f>D83+H83-I83</f>
        <v>13559.638479261062</v>
      </c>
      <c r="K83" s="54">
        <f>E83*75/B83</f>
        <v>0.01</v>
      </c>
      <c r="L83" s="45"/>
      <c r="M83" s="45"/>
      <c r="N83" s="47"/>
      <c r="O83" s="20"/>
      <c r="P83" s="18"/>
      <c r="Q83" s="14">
        <f>Q81+C83+H81</f>
        <v>13559.638479261062</v>
      </c>
      <c r="R83" s="25">
        <f>(Q83-(B3+SUM(H3:H81)))/(B3+SUM(H3:H81))</f>
        <v>2.6647671565570441</v>
      </c>
      <c r="S83" s="25">
        <f>D83/B83-1</f>
        <v>3.0000000000000027E-2</v>
      </c>
    </row>
    <row r="84" spans="1:19" s="21" customFormat="1">
      <c r="A84" s="1">
        <f>A83+7</f>
        <v>45172</v>
      </c>
      <c r="B84" s="17">
        <f>D83+H83-O83</f>
        <v>13559.638479261062</v>
      </c>
      <c r="C84" s="44">
        <f>(B84*required_return)</f>
        <v>406.78915437783184</v>
      </c>
      <c r="D84" s="18">
        <f>B84+C84</f>
        <v>13966.427633638894</v>
      </c>
      <c r="E84" s="14">
        <f>B84/7500</f>
        <v>1.8079517972348083</v>
      </c>
      <c r="F84" s="14">
        <f>E84</f>
        <v>1.8079517972348083</v>
      </c>
      <c r="G84" s="52">
        <f t="shared" ref="G84:G86" si="48">(D84-B84)/F84</f>
        <v>224.99999999999977</v>
      </c>
      <c r="H84" s="19"/>
      <c r="I84" s="19"/>
      <c r="J84" s="18">
        <f>D84+H84-I84</f>
        <v>13966.427633638894</v>
      </c>
      <c r="K84" s="54">
        <f t="shared" ref="K84:K86" si="49">E84*75/B84</f>
        <v>0.01</v>
      </c>
      <c r="L84" s="45"/>
      <c r="M84" s="45"/>
      <c r="N84" s="47"/>
      <c r="O84" s="20"/>
      <c r="P84" s="18"/>
      <c r="Q84" s="14">
        <f>Q83+C84+H83</f>
        <v>13966.427633638894</v>
      </c>
      <c r="R84" s="25">
        <f>(Q84-(B3+SUM(H3:H83)))/(B3+SUM(H3:H83))</f>
        <v>2.774710171253755</v>
      </c>
      <c r="S84" s="25">
        <f t="shared" ref="S84:S86" si="50">D84/B84-1</f>
        <v>3.0000000000000027E-2</v>
      </c>
    </row>
    <row r="85" spans="1:19" s="21" customFormat="1">
      <c r="A85" s="1">
        <f>A84+7</f>
        <v>45179</v>
      </c>
      <c r="B85" s="17">
        <f>D84+H84-O84</f>
        <v>13966.427633638894</v>
      </c>
      <c r="C85" s="44">
        <f>(B85*required_return)</f>
        <v>418.99282900916683</v>
      </c>
      <c r="D85" s="18">
        <f>B85+C85</f>
        <v>14385.42046264806</v>
      </c>
      <c r="E85" s="14">
        <f>B85/7500</f>
        <v>1.8621903511518525</v>
      </c>
      <c r="F85" s="14">
        <f>E85</f>
        <v>1.8621903511518525</v>
      </c>
      <c r="G85" s="52">
        <f t="shared" si="48"/>
        <v>224.99999999999989</v>
      </c>
      <c r="H85" s="19"/>
      <c r="I85" s="19"/>
      <c r="J85" s="18">
        <f>D85+H85-I85</f>
        <v>14385.42046264806</v>
      </c>
      <c r="K85" s="54">
        <f t="shared" si="49"/>
        <v>9.9999999999999985E-3</v>
      </c>
      <c r="L85" s="45"/>
      <c r="M85" s="45"/>
      <c r="N85" s="47"/>
      <c r="O85" s="20"/>
      <c r="P85" s="18"/>
      <c r="Q85" s="14">
        <f>Q84+C85+H84</f>
        <v>14385.42046264806</v>
      </c>
      <c r="R85" s="25">
        <f>(Q85-(B3+SUM(H3:H84)))/(B3+SUM(H3:H84))</f>
        <v>2.8879514763913678</v>
      </c>
      <c r="S85" s="25">
        <f t="shared" si="50"/>
        <v>3.0000000000000027E-2</v>
      </c>
    </row>
    <row r="86" spans="1:19" s="21" customFormat="1" ht="15" thickBot="1">
      <c r="A86" s="5">
        <f>A85+7</f>
        <v>45186</v>
      </c>
      <c r="B86" s="17">
        <f>D85+H85-O85</f>
        <v>14385.42046264806</v>
      </c>
      <c r="C86" s="44">
        <f>(B86*required_return)</f>
        <v>431.56261387944181</v>
      </c>
      <c r="D86" s="18">
        <f>B86+C86</f>
        <v>14816.983076527502</v>
      </c>
      <c r="E86" s="14">
        <f>B86/7500</f>
        <v>1.918056061686408</v>
      </c>
      <c r="F86" s="14">
        <f>E86</f>
        <v>1.918056061686408</v>
      </c>
      <c r="G86" s="52">
        <f t="shared" si="48"/>
        <v>224.9999999999998</v>
      </c>
      <c r="H86" s="19"/>
      <c r="I86" s="19"/>
      <c r="J86" s="18">
        <f>D86+H86-I86</f>
        <v>14816.983076527502</v>
      </c>
      <c r="K86" s="54">
        <f t="shared" si="49"/>
        <v>9.9999999999999985E-3</v>
      </c>
      <c r="L86" s="45"/>
      <c r="M86" s="45"/>
      <c r="N86" s="48"/>
      <c r="O86" s="20"/>
      <c r="P86" s="18"/>
      <c r="Q86" s="14">
        <f>Q85+C86+H85</f>
        <v>14816.983076527502</v>
      </c>
      <c r="R86" s="25">
        <f>(Q86-(B3+SUM(H3:H85)))/(B3+SUM(H3:H85))</f>
        <v>3.0045900206831084</v>
      </c>
      <c r="S86" s="25">
        <f t="shared" si="50"/>
        <v>3.0000000000000027E-2</v>
      </c>
    </row>
    <row r="87" spans="1:19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26"/>
      <c r="S87" s="26"/>
    </row>
    <row r="88" spans="1:19" s="21" customFormat="1">
      <c r="A88" s="1">
        <f>A86+7</f>
        <v>45193</v>
      </c>
      <c r="B88" s="17">
        <f>D86+H86-O86</f>
        <v>14816.983076527502</v>
      </c>
      <c r="C88" s="44">
        <f>(B88*required_return)</f>
        <v>444.50949229582505</v>
      </c>
      <c r="D88" s="14">
        <f>B88+C88</f>
        <v>15261.492568823327</v>
      </c>
      <c r="E88" s="14">
        <f>B88/7500</f>
        <v>1.9755977435370002</v>
      </c>
      <c r="F88" s="14">
        <f>E88</f>
        <v>1.9755977435370002</v>
      </c>
      <c r="G88" s="53">
        <f>(D88-B88)/F88</f>
        <v>225.00000000000003</v>
      </c>
      <c r="H88" s="19"/>
      <c r="I88" s="19"/>
      <c r="J88" s="14">
        <f>D88+H88-I88</f>
        <v>15261.492568823327</v>
      </c>
      <c r="K88" s="54">
        <f>E88*75/B88</f>
        <v>9.9999999999999985E-3</v>
      </c>
      <c r="L88" s="45"/>
      <c r="M88" s="45"/>
      <c r="N88" s="47"/>
      <c r="O88" s="20"/>
      <c r="P88" s="18"/>
      <c r="Q88" s="14">
        <f>Q86+C88+H86</f>
        <v>15261.492568823327</v>
      </c>
      <c r="R88" s="25">
        <f>(Q88-(B3+SUM(H3:H86)))/(B3+SUM(H3:H86))</f>
        <v>3.1247277213036018</v>
      </c>
      <c r="S88" s="25">
        <f>D88/B88-1</f>
        <v>3.0000000000000027E-2</v>
      </c>
    </row>
    <row r="89" spans="1:19" s="21" customFormat="1">
      <c r="A89" s="1">
        <f>A88+7</f>
        <v>45200</v>
      </c>
      <c r="B89" s="17">
        <f>D88+H88-O88</f>
        <v>15261.492568823327</v>
      </c>
      <c r="C89" s="44">
        <f>(B89*required_return)</f>
        <v>457.84477706469977</v>
      </c>
      <c r="D89" s="18">
        <f>B89+C89</f>
        <v>15719.337345888027</v>
      </c>
      <c r="E89" s="14">
        <f>B89/7500</f>
        <v>2.0348656758431103</v>
      </c>
      <c r="F89" s="14">
        <f>E89</f>
        <v>2.0348656758431103</v>
      </c>
      <c r="G89" s="52">
        <f t="shared" ref="G89:G91" si="51">(D89-B89)/F89</f>
        <v>225.00000000000003</v>
      </c>
      <c r="H89" s="19"/>
      <c r="I89" s="19"/>
      <c r="J89" s="18">
        <f>D89+H89-I89</f>
        <v>15719.337345888027</v>
      </c>
      <c r="K89" s="54">
        <f t="shared" ref="K89:K91" si="52">E89*75/B89</f>
        <v>0.01</v>
      </c>
      <c r="L89" s="45"/>
      <c r="M89" s="45"/>
      <c r="N89" s="47"/>
      <c r="O89" s="20"/>
      <c r="P89" s="18"/>
      <c r="Q89" s="14">
        <f>Q88+C89+H88</f>
        <v>15719.337345888027</v>
      </c>
      <c r="R89" s="25">
        <f>(Q89-(B3+SUM(H3:H88)))/(B3+SUM(H3:H88))</f>
        <v>3.2484695529427099</v>
      </c>
      <c r="S89" s="25">
        <f t="shared" ref="S89:S91" si="53">D89/B89-1</f>
        <v>3.0000000000000027E-2</v>
      </c>
    </row>
    <row r="90" spans="1:19" s="21" customFormat="1">
      <c r="A90" s="1">
        <f>A89+7</f>
        <v>45207</v>
      </c>
      <c r="B90" s="17">
        <f>D89+H89-O89</f>
        <v>15719.337345888027</v>
      </c>
      <c r="C90" s="44">
        <f>(B90*required_return)</f>
        <v>471.58012037664076</v>
      </c>
      <c r="D90" s="18">
        <f>B90+C90</f>
        <v>16190.917466264667</v>
      </c>
      <c r="E90" s="14">
        <f>B90/7500</f>
        <v>2.0959116461184037</v>
      </c>
      <c r="F90" s="14">
        <f>E90</f>
        <v>2.0959116461184037</v>
      </c>
      <c r="G90" s="52">
        <f t="shared" si="51"/>
        <v>224.99999999999983</v>
      </c>
      <c r="H90" s="19"/>
      <c r="I90" s="19"/>
      <c r="J90" s="18">
        <f>D90+H90-I90</f>
        <v>16190.917466264667</v>
      </c>
      <c r="K90" s="54">
        <f t="shared" si="52"/>
        <v>0.01</v>
      </c>
      <c r="L90" s="45"/>
      <c r="M90" s="45"/>
      <c r="N90" s="47"/>
      <c r="O90" s="20"/>
      <c r="P90" s="18"/>
      <c r="Q90" s="14">
        <f>Q89+C90+H89</f>
        <v>16190.917466264667</v>
      </c>
      <c r="R90" s="25">
        <f>(Q90-(B3+SUM(H3:H89)))/(B3+SUM(H3:H89))</f>
        <v>3.3759236395309911</v>
      </c>
      <c r="S90" s="25">
        <f t="shared" si="53"/>
        <v>3.0000000000000027E-2</v>
      </c>
    </row>
    <row r="91" spans="1:19" s="21" customFormat="1" ht="15" thickBot="1">
      <c r="A91" s="5">
        <f>A90+7</f>
        <v>45214</v>
      </c>
      <c r="B91" s="17">
        <f>D90+H90-O90</f>
        <v>16190.917466264667</v>
      </c>
      <c r="C91" s="44">
        <f>(B91*required_return)</f>
        <v>485.72752398794</v>
      </c>
      <c r="D91" s="18">
        <f>B91+C91</f>
        <v>16676.644990252607</v>
      </c>
      <c r="E91" s="14">
        <f>B91/7500</f>
        <v>2.1587889955019555</v>
      </c>
      <c r="F91" s="14">
        <f>E91</f>
        <v>2.1587889955019555</v>
      </c>
      <c r="G91" s="52">
        <f t="shared" si="51"/>
        <v>225</v>
      </c>
      <c r="H91" s="19"/>
      <c r="I91" s="19"/>
      <c r="J91" s="18">
        <f>D91+H91-I91</f>
        <v>16676.644990252607</v>
      </c>
      <c r="K91" s="54">
        <f t="shared" si="52"/>
        <v>9.9999999999999985E-3</v>
      </c>
      <c r="L91" s="45"/>
      <c r="M91" s="45"/>
      <c r="N91" s="48"/>
      <c r="O91" s="20"/>
      <c r="P91" s="18"/>
      <c r="Q91" s="14">
        <f>Q90+C91+H90</f>
        <v>16676.644990252607</v>
      </c>
      <c r="R91" s="25">
        <f>(Q91-(B3+SUM(H3:H90)))/(B3+SUM(H3:H90))</f>
        <v>3.5072013487169209</v>
      </c>
      <c r="S91" s="25">
        <f t="shared" si="53"/>
        <v>3.0000000000000027E-2</v>
      </c>
    </row>
    <row r="92" spans="1:19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26"/>
      <c r="S92" s="26"/>
    </row>
    <row r="93" spans="1:19" s="21" customFormat="1">
      <c r="A93" s="1">
        <f>A91+7</f>
        <v>45221</v>
      </c>
      <c r="B93" s="17">
        <f>D91+H91-O91</f>
        <v>16676.644990252607</v>
      </c>
      <c r="C93" s="44">
        <f>(B93*required_return)</f>
        <v>500.29934970757819</v>
      </c>
      <c r="D93" s="14">
        <f>B93+C93</f>
        <v>17176.944339960184</v>
      </c>
      <c r="E93" s="14">
        <f>B93/7500</f>
        <v>2.2235526653670141</v>
      </c>
      <c r="F93" s="14">
        <f>E93</f>
        <v>2.2235526653670141</v>
      </c>
      <c r="G93" s="53">
        <f>(D93-B93)/F93</f>
        <v>224.99999999999937</v>
      </c>
      <c r="H93" s="19"/>
      <c r="I93" s="19"/>
      <c r="J93" s="14">
        <f>D93+H93-I93</f>
        <v>17176.944339960184</v>
      </c>
      <c r="K93" s="54">
        <f>E93*75/B93</f>
        <v>9.9999999999999985E-3</v>
      </c>
      <c r="L93" s="45"/>
      <c r="M93" s="45"/>
      <c r="N93" s="47"/>
      <c r="O93" s="20"/>
      <c r="P93" s="18"/>
      <c r="Q93" s="14">
        <f>Q91+C93+H91</f>
        <v>17176.944339960184</v>
      </c>
      <c r="R93" s="25">
        <f>(Q93-(B3+SUM(H3:H91)))/(B3+SUM(H3:H91))</f>
        <v>3.6424173891784282</v>
      </c>
      <c r="S93" s="25">
        <f>D93/B93-1</f>
        <v>2.9999999999999805E-2</v>
      </c>
    </row>
    <row r="94" spans="1:19" s="21" customFormat="1">
      <c r="A94" s="1">
        <f>A93+7</f>
        <v>45228</v>
      </c>
      <c r="B94" s="17">
        <f>D93+H93-O93</f>
        <v>17176.944339960184</v>
      </c>
      <c r="C94" s="44">
        <f>(B94*required_return)</f>
        <v>515.30833019880549</v>
      </c>
      <c r="D94" s="18">
        <f>B94+C94</f>
        <v>17692.252670158989</v>
      </c>
      <c r="E94" s="14">
        <f>B94/7500</f>
        <v>2.2902592453280244</v>
      </c>
      <c r="F94" s="14">
        <f>E94</f>
        <v>2.2902592453280244</v>
      </c>
      <c r="G94" s="52">
        <f t="shared" ref="G94:G96" si="54">(D94-B94)/F94</f>
        <v>224.99999999999955</v>
      </c>
      <c r="H94" s="19"/>
      <c r="I94" s="19"/>
      <c r="J94" s="18">
        <f>D94+H94-I94</f>
        <v>17692.252670158989</v>
      </c>
      <c r="K94" s="54">
        <f t="shared" ref="K94:K96" si="55">E94*75/B94</f>
        <v>0.01</v>
      </c>
      <c r="L94" s="45"/>
      <c r="M94" s="45"/>
      <c r="N94" s="47"/>
      <c r="O94" s="20"/>
      <c r="P94" s="18"/>
      <c r="Q94" s="14">
        <f>Q93+C94+H93</f>
        <v>17692.252670158989</v>
      </c>
      <c r="R94" s="25">
        <f>(Q94-(B3+SUM(H3:H93)))/(B3+SUM(H3:H93))</f>
        <v>3.7816899108537809</v>
      </c>
      <c r="S94" s="25">
        <f t="shared" ref="S94:S96" si="56">D94/B94-1</f>
        <v>3.0000000000000027E-2</v>
      </c>
    </row>
    <row r="95" spans="1:19" s="21" customFormat="1">
      <c r="A95" s="1">
        <f>A94+7</f>
        <v>45235</v>
      </c>
      <c r="B95" s="17">
        <f>D94+H94-O94</f>
        <v>17692.252670158989</v>
      </c>
      <c r="C95" s="44">
        <f>(B95*required_return)</f>
        <v>530.76758010476965</v>
      </c>
      <c r="D95" s="18">
        <f>B95+C95</f>
        <v>18223.020250263758</v>
      </c>
      <c r="E95" s="14">
        <f>B95/7500</f>
        <v>2.3589670226878652</v>
      </c>
      <c r="F95" s="14">
        <f>E95</f>
        <v>2.3589670226878652</v>
      </c>
      <c r="G95" s="52">
        <f t="shared" si="54"/>
        <v>225.00000000000009</v>
      </c>
      <c r="H95" s="19"/>
      <c r="I95" s="19"/>
      <c r="J95" s="18">
        <f>D95+H95-I95</f>
        <v>18223.020250263758</v>
      </c>
      <c r="K95" s="54">
        <f t="shared" si="55"/>
        <v>0.01</v>
      </c>
      <c r="L95" s="45"/>
      <c r="M95" s="45"/>
      <c r="N95" s="47"/>
      <c r="O95" s="20"/>
      <c r="P95" s="18"/>
      <c r="Q95" s="14">
        <f>Q94+C95+H94</f>
        <v>18223.020250263758</v>
      </c>
      <c r="R95" s="25">
        <f>(Q95-(B3+SUM(H3:H94)))/(B3+SUM(H3:H94))</f>
        <v>3.9251406081793943</v>
      </c>
      <c r="S95" s="25">
        <f t="shared" si="56"/>
        <v>3.0000000000000027E-2</v>
      </c>
    </row>
    <row r="96" spans="1:19" s="21" customFormat="1" ht="15" thickBot="1">
      <c r="A96" s="5">
        <f>A95+7</f>
        <v>45242</v>
      </c>
      <c r="B96" s="17">
        <f>D95+H95-O95</f>
        <v>18223.020250263758</v>
      </c>
      <c r="C96" s="44">
        <f>(B96*required_return)</f>
        <v>546.69060750791277</v>
      </c>
      <c r="D96" s="18">
        <f>B96+C96</f>
        <v>18769.710857771672</v>
      </c>
      <c r="E96" s="14">
        <f>B96/7500</f>
        <v>2.429736033368501</v>
      </c>
      <c r="F96" s="14">
        <f>E96</f>
        <v>2.429736033368501</v>
      </c>
      <c r="G96" s="52">
        <f t="shared" si="54"/>
        <v>225.0000000000002</v>
      </c>
      <c r="H96" s="19"/>
      <c r="I96" s="19"/>
      <c r="J96" s="18">
        <f>D96+H96-I96</f>
        <v>18769.710857771672</v>
      </c>
      <c r="K96" s="54">
        <f t="shared" si="55"/>
        <v>0.01</v>
      </c>
      <c r="L96" s="45"/>
      <c r="M96" s="45"/>
      <c r="N96" s="48"/>
      <c r="O96" s="20"/>
      <c r="P96" s="18"/>
      <c r="Q96" s="14">
        <f>Q95+C96+H95</f>
        <v>18769.710857771672</v>
      </c>
      <c r="R96" s="25">
        <f>(Q96-(B3+SUM(H3:H95)))/(B3+SUM(H3:H95))</f>
        <v>4.0728948264247764</v>
      </c>
      <c r="S96" s="25">
        <f t="shared" si="56"/>
        <v>3.0000000000000027E-2</v>
      </c>
    </row>
    <row r="97" spans="1:19" ht="15" thickBot="1">
      <c r="A97" s="61"/>
      <c r="B97" s="62"/>
      <c r="C97" s="63"/>
      <c r="D97" s="64"/>
      <c r="E97" s="4"/>
      <c r="F97" s="4"/>
      <c r="G97" s="4"/>
      <c r="H97" s="4"/>
      <c r="I97" s="4"/>
      <c r="J97" s="4"/>
      <c r="K97" s="4"/>
      <c r="L97" s="64"/>
      <c r="M97" s="64"/>
      <c r="N97" s="64"/>
      <c r="O97" s="64"/>
      <c r="P97" s="64"/>
      <c r="Q97" s="64"/>
      <c r="R97" s="65"/>
      <c r="S97" s="65"/>
    </row>
    <row r="98" spans="1:19" s="21" customFormat="1">
      <c r="A98" s="1">
        <f>A96+7</f>
        <v>45249</v>
      </c>
      <c r="B98" s="17">
        <f>D96+H96-O96</f>
        <v>18769.710857771672</v>
      </c>
      <c r="C98" s="44">
        <f>(B98*required_return)</f>
        <v>563.09132573315014</v>
      </c>
      <c r="D98" s="14">
        <f>B98+C98</f>
        <v>19332.80218350482</v>
      </c>
      <c r="E98" s="14">
        <f>B98/7500</f>
        <v>2.5026281143695561</v>
      </c>
      <c r="F98" s="14">
        <f>E98</f>
        <v>2.5026281143695561</v>
      </c>
      <c r="G98" s="53">
        <f>(D98-B98)/F98</f>
        <v>224.99999999999937</v>
      </c>
      <c r="H98" s="19"/>
      <c r="I98" s="19"/>
      <c r="J98" s="14">
        <f>D98+H98-I98</f>
        <v>19332.80218350482</v>
      </c>
      <c r="K98" s="54">
        <f>E98*75/B98</f>
        <v>9.9999999999999985E-3</v>
      </c>
      <c r="L98" s="45"/>
      <c r="M98" s="45"/>
      <c r="N98" s="47"/>
      <c r="O98" s="20"/>
      <c r="P98" s="18"/>
      <c r="Q98" s="14">
        <f>Q96+C98+H96</f>
        <v>19332.80218350482</v>
      </c>
      <c r="R98" s="25">
        <f>(Q98-(B3+SUM(H3:H96)))/(B3+SUM(H3:H96))</f>
        <v>4.2250816712175192</v>
      </c>
      <c r="S98" s="25">
        <f>D98/B98-1</f>
        <v>2.9999999999999805E-2</v>
      </c>
    </row>
    <row r="99" spans="1:19" s="21" customFormat="1">
      <c r="A99" s="1">
        <f>A98+7</f>
        <v>45256</v>
      </c>
      <c r="B99" s="17">
        <f>D98+H98-O98</f>
        <v>19332.80218350482</v>
      </c>
      <c r="C99" s="44">
        <f>(B99*required_return)</f>
        <v>579.9840655051446</v>
      </c>
      <c r="D99" s="18">
        <f>B99+C99</f>
        <v>19912.786249009965</v>
      </c>
      <c r="E99" s="14">
        <f>B99/7500</f>
        <v>2.5777069578006429</v>
      </c>
      <c r="F99" s="14">
        <f>E99</f>
        <v>2.5777069578006429</v>
      </c>
      <c r="G99" s="52">
        <f t="shared" ref="G99:G101" si="57">(D99-B99)/F99</f>
        <v>225.00000000000009</v>
      </c>
      <c r="H99" s="19"/>
      <c r="I99" s="19"/>
      <c r="J99" s="18">
        <f>D99+H99-I99</f>
        <v>19912.786249009965</v>
      </c>
      <c r="K99" s="54">
        <f t="shared" ref="K99:K101" si="58">E99*75/B99</f>
        <v>0.01</v>
      </c>
      <c r="L99" s="45"/>
      <c r="M99" s="45"/>
      <c r="N99" s="47"/>
      <c r="O99" s="20"/>
      <c r="P99" s="18"/>
      <c r="Q99" s="14">
        <f>Q98+C99+H98</f>
        <v>19912.786249009965</v>
      </c>
      <c r="R99" s="25">
        <f>(Q99-(B3+SUM(H3:H98)))/(B3+SUM(H3:H98))</f>
        <v>4.3818341213540446</v>
      </c>
      <c r="S99" s="25">
        <f t="shared" ref="S99:S101" si="59">D99/B99-1</f>
        <v>3.0000000000000027E-2</v>
      </c>
    </row>
    <row r="100" spans="1:19" s="21" customFormat="1">
      <c r="A100" s="1">
        <f>A99+7</f>
        <v>45263</v>
      </c>
      <c r="B100" s="17">
        <f>D99+H99-O99</f>
        <v>19912.786249009965</v>
      </c>
      <c r="C100" s="44">
        <f>(B100*required_return)</f>
        <v>597.38358747029895</v>
      </c>
      <c r="D100" s="18">
        <f>B100+C100</f>
        <v>20510.169836480265</v>
      </c>
      <c r="E100" s="14">
        <f>B100/7500</f>
        <v>2.6550381665346618</v>
      </c>
      <c r="F100" s="14">
        <f>E100</f>
        <v>2.6550381665346618</v>
      </c>
      <c r="G100" s="52">
        <f t="shared" si="57"/>
        <v>225.0000000000004</v>
      </c>
      <c r="H100" s="19"/>
      <c r="I100" s="19"/>
      <c r="J100" s="18">
        <f>D100+H100-I100</f>
        <v>20510.169836480265</v>
      </c>
      <c r="K100" s="54">
        <f t="shared" si="58"/>
        <v>9.9999999999999985E-3</v>
      </c>
      <c r="L100" s="45"/>
      <c r="M100" s="45"/>
      <c r="N100" s="47"/>
      <c r="O100" s="20"/>
      <c r="P100" s="18"/>
      <c r="Q100" s="14">
        <f>Q99+C100+H99</f>
        <v>20510.169836480265</v>
      </c>
      <c r="R100" s="25">
        <f>(Q100-(B3+SUM(H3:H99)))/(B3+SUM(H3:H99))</f>
        <v>4.5432891449946666</v>
      </c>
      <c r="S100" s="25">
        <f t="shared" si="59"/>
        <v>3.0000000000000027E-2</v>
      </c>
    </row>
    <row r="101" spans="1:19" s="21" customFormat="1" ht="15" thickBot="1">
      <c r="A101" s="5">
        <f>A100+7</f>
        <v>45270</v>
      </c>
      <c r="B101" s="17">
        <f>D100+H100-O100</f>
        <v>20510.169836480265</v>
      </c>
      <c r="C101" s="44">
        <f>(B101*required_return)</f>
        <v>615.30509509440787</v>
      </c>
      <c r="D101" s="18">
        <f>B101+C101</f>
        <v>21125.474931574674</v>
      </c>
      <c r="E101" s="14">
        <f>B101/7500</f>
        <v>2.734689311530702</v>
      </c>
      <c r="F101" s="14">
        <f>E101</f>
        <v>2.734689311530702</v>
      </c>
      <c r="G101" s="52">
        <f t="shared" si="57"/>
        <v>225.00000000000034</v>
      </c>
      <c r="H101" s="19"/>
      <c r="I101" s="19"/>
      <c r="J101" s="18">
        <f>D101+H101-I101</f>
        <v>21125.474931574674</v>
      </c>
      <c r="K101" s="54">
        <f t="shared" si="58"/>
        <v>0.01</v>
      </c>
      <c r="L101" s="45"/>
      <c r="M101" s="45"/>
      <c r="N101" s="48"/>
      <c r="O101" s="20"/>
      <c r="P101" s="18"/>
      <c r="Q101" s="14">
        <f>Q100+C101+H100</f>
        <v>21125.474931574674</v>
      </c>
      <c r="R101" s="25">
        <f>(Q101-(B3+SUM(H3:H100)))/(B3+SUM(H3:H100))</f>
        <v>4.7095878193445069</v>
      </c>
      <c r="S101" s="25">
        <f t="shared" si="59"/>
        <v>3.0000000000000027E-2</v>
      </c>
    </row>
    <row r="102" spans="1:19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26"/>
      <c r="S102" s="26"/>
    </row>
    <row r="103" spans="1:19" s="21" customFormat="1">
      <c r="A103" s="1">
        <f>A101+7</f>
        <v>45277</v>
      </c>
      <c r="B103" s="17">
        <f>D101+H101-O101</f>
        <v>21125.474931574674</v>
      </c>
      <c r="C103" s="44">
        <f>(B103*required_return)</f>
        <v>633.76424794724016</v>
      </c>
      <c r="D103" s="14">
        <f>B103+C103</f>
        <v>21759.239179521916</v>
      </c>
      <c r="E103" s="14">
        <f>B103/7500</f>
        <v>2.816729990876623</v>
      </c>
      <c r="F103" s="14">
        <f>E103</f>
        <v>2.816729990876623</v>
      </c>
      <c r="G103" s="53">
        <f>(D103-B103)/F103</f>
        <v>225.00000000000048</v>
      </c>
      <c r="H103" s="19"/>
      <c r="I103" s="19"/>
      <c r="J103" s="14">
        <f>D103+H103-I103</f>
        <v>21759.239179521916</v>
      </c>
      <c r="K103" s="54">
        <f>E103*75/B103</f>
        <v>9.9999999999999985E-3</v>
      </c>
      <c r="L103" s="45"/>
      <c r="M103" s="45"/>
      <c r="N103" s="19"/>
      <c r="O103" s="20"/>
      <c r="P103" s="18"/>
      <c r="Q103" s="14">
        <f>Q101+C103+H101</f>
        <v>21759.239179521916</v>
      </c>
      <c r="R103" s="25">
        <f>(Q103-(B3+SUM(H3:H101)))/(B3+SUM(H3:H101))</f>
        <v>4.8808754539248422</v>
      </c>
      <c r="S103" s="25">
        <f>D103/B103-1</f>
        <v>3.0000000000000027E-2</v>
      </c>
    </row>
    <row r="104" spans="1:19" s="21" customFormat="1">
      <c r="A104" s="1">
        <f>A103+7</f>
        <v>45284</v>
      </c>
      <c r="B104" s="17">
        <f>D103+H103-O103</f>
        <v>21759.239179521916</v>
      </c>
      <c r="C104" s="44">
        <f>(B104*required_return)</f>
        <v>652.77717538565742</v>
      </c>
      <c r="D104" s="18">
        <f>B104+C104</f>
        <v>22412.016354907573</v>
      </c>
      <c r="E104" s="14">
        <f>B104/7500</f>
        <v>2.9012318906029222</v>
      </c>
      <c r="F104" s="14">
        <f>E104</f>
        <v>2.9012318906029222</v>
      </c>
      <c r="G104" s="52">
        <f t="shared" ref="G104:G106" si="60">(D104-B104)/F104</f>
        <v>225.00000000000009</v>
      </c>
      <c r="H104" s="19"/>
      <c r="I104" s="19"/>
      <c r="J104" s="18">
        <f>D104+H104-I104</f>
        <v>22412.016354907573</v>
      </c>
      <c r="K104" s="54">
        <f t="shared" ref="K104:K106" si="61">E104*75/B104</f>
        <v>0.01</v>
      </c>
      <c r="L104" s="45"/>
      <c r="M104" s="45"/>
      <c r="N104" s="19"/>
      <c r="O104" s="20"/>
      <c r="P104" s="18"/>
      <c r="Q104" s="14">
        <f>Q103+C104+H103</f>
        <v>22412.016354907573</v>
      </c>
      <c r="R104" s="25">
        <f>(Q104-(B3+SUM(H3:H103)))/(B3+SUM(H3:H103))</f>
        <v>5.0573017175425869</v>
      </c>
      <c r="S104" s="25">
        <f t="shared" ref="S104:S106" si="62">D104/B104-1</f>
        <v>3.0000000000000027E-2</v>
      </c>
    </row>
    <row r="105" spans="1:19" s="21" customFormat="1">
      <c r="A105" s="1">
        <f>A104+7</f>
        <v>45291</v>
      </c>
      <c r="B105" s="17">
        <f>D104+H104-O104</f>
        <v>22412.016354907573</v>
      </c>
      <c r="C105" s="44">
        <f>(B105*required_return)</f>
        <v>672.36049064722715</v>
      </c>
      <c r="D105" s="18">
        <f>B105+C105</f>
        <v>23084.376845554802</v>
      </c>
      <c r="E105" s="14">
        <f>B105/7500</f>
        <v>2.9882688473210099</v>
      </c>
      <c r="F105" s="14">
        <f>E105</f>
        <v>2.9882688473210099</v>
      </c>
      <c r="G105" s="52">
        <f t="shared" si="60"/>
        <v>225.00000000000034</v>
      </c>
      <c r="H105" s="19"/>
      <c r="I105" s="19"/>
      <c r="J105" s="18">
        <f>D105+H105-I105</f>
        <v>23084.376845554802</v>
      </c>
      <c r="K105" s="54">
        <f t="shared" si="61"/>
        <v>0.01</v>
      </c>
      <c r="L105" s="45"/>
      <c r="M105" s="45"/>
      <c r="N105" s="19"/>
      <c r="O105" s="20"/>
      <c r="P105" s="18"/>
      <c r="Q105" s="14">
        <f>Q104+C105+H104</f>
        <v>23084.376845554802</v>
      </c>
      <c r="R105" s="25">
        <f>(Q105-(B3+SUM(H3:H104)))/(B3+SUM(H3:H104))</f>
        <v>5.2390207690688655</v>
      </c>
      <c r="S105" s="25">
        <f t="shared" si="62"/>
        <v>3.0000000000000027E-2</v>
      </c>
    </row>
    <row r="106" spans="1:19" s="21" customFormat="1" ht="15" thickBot="1">
      <c r="A106" s="1">
        <f>A105+7</f>
        <v>45298</v>
      </c>
      <c r="B106" s="17">
        <f>D105+H105-O105</f>
        <v>23084.376845554802</v>
      </c>
      <c r="C106" s="44">
        <f>(B106*required_return)</f>
        <v>692.53130536664401</v>
      </c>
      <c r="D106" s="18">
        <f>B106+C106</f>
        <v>23776.908150921445</v>
      </c>
      <c r="E106" s="14">
        <f>B106/7500</f>
        <v>3.0779169127406401</v>
      </c>
      <c r="F106" s="14">
        <f>E106</f>
        <v>3.0779169127406401</v>
      </c>
      <c r="G106" s="52">
        <f t="shared" si="60"/>
        <v>224.99999999999974</v>
      </c>
      <c r="H106" s="19"/>
      <c r="I106" s="19"/>
      <c r="J106" s="18">
        <f>D106+H106-I106</f>
        <v>23776.908150921445</v>
      </c>
      <c r="K106" s="54">
        <f t="shared" si="61"/>
        <v>0.01</v>
      </c>
      <c r="L106" s="45"/>
      <c r="M106" s="45"/>
      <c r="N106" s="23"/>
      <c r="O106" s="20"/>
      <c r="P106" s="18"/>
      <c r="Q106" s="14">
        <f>Q105+C106+H105</f>
        <v>23776.908150921445</v>
      </c>
      <c r="R106" s="25">
        <f>(Q106-(B3+SUM(H3:H105)))/(B3+SUM(H3:H105))</f>
        <v>5.4261913921409306</v>
      </c>
      <c r="S106" s="25">
        <f t="shared" si="62"/>
        <v>3.0000000000000027E-2</v>
      </c>
    </row>
    <row r="107" spans="1:19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26"/>
      <c r="S107" s="26"/>
    </row>
    <row r="108" spans="1:19" s="21" customFormat="1">
      <c r="A108" s="1">
        <f>A106+7</f>
        <v>45305</v>
      </c>
      <c r="B108" s="17">
        <f>D106+H106-O106</f>
        <v>23776.908150921445</v>
      </c>
      <c r="C108" s="44">
        <f>(B108*required_return)</f>
        <v>713.30724452764332</v>
      </c>
      <c r="D108" s="14">
        <f>B108+C108</f>
        <v>24490.21539544909</v>
      </c>
      <c r="E108" s="14">
        <f>B108/7500</f>
        <v>3.1702544201228595</v>
      </c>
      <c r="F108" s="14">
        <f>E108</f>
        <v>3.1702544201228595</v>
      </c>
      <c r="G108" s="53">
        <f>(D108-B108)/F108</f>
        <v>225.00000000000045</v>
      </c>
      <c r="H108" s="19"/>
      <c r="I108" s="19"/>
      <c r="J108" s="14">
        <f>D108+H108-I108</f>
        <v>24490.21539544909</v>
      </c>
      <c r="K108" s="54">
        <f>E108*75/B108</f>
        <v>0.01</v>
      </c>
      <c r="L108" s="45"/>
      <c r="M108" s="45"/>
      <c r="N108" s="47"/>
      <c r="O108" s="20"/>
      <c r="P108" s="18"/>
      <c r="Q108" s="14">
        <f>Q106+C108+H106</f>
        <v>24490.21539544909</v>
      </c>
      <c r="R108" s="25">
        <f>(Q108-(B3+SUM(H3:H106)))/(B3+SUM(H3:H106))</f>
        <v>5.6189771339051591</v>
      </c>
      <c r="S108" s="25">
        <f>D108/B108-1</f>
        <v>3.0000000000000027E-2</v>
      </c>
    </row>
    <row r="109" spans="1:19" s="21" customFormat="1">
      <c r="A109" s="1">
        <f>A108+7</f>
        <v>45312</v>
      </c>
      <c r="B109" s="17">
        <f>D108+H108-O108</f>
        <v>24490.21539544909</v>
      </c>
      <c r="C109" s="44">
        <f>(B109*required_return)</f>
        <v>734.70646186347267</v>
      </c>
      <c r="D109" s="18">
        <f>B109+C109</f>
        <v>25224.921857312562</v>
      </c>
      <c r="E109" s="14">
        <f>B109/7500</f>
        <v>3.2653620527265454</v>
      </c>
      <c r="F109" s="14">
        <f>E109</f>
        <v>3.2653620527265454</v>
      </c>
      <c r="G109" s="52">
        <f t="shared" ref="G109:G111" si="63">(D109-B109)/F109</f>
        <v>224.99999999999983</v>
      </c>
      <c r="H109" s="19"/>
      <c r="I109" s="19"/>
      <c r="J109" s="18">
        <f>D109+H109-I109</f>
        <v>25224.921857312562</v>
      </c>
      <c r="K109" s="54">
        <f t="shared" ref="K109:K111" si="64">E109*75/B109</f>
        <v>0.01</v>
      </c>
      <c r="L109" s="45"/>
      <c r="M109" s="45"/>
      <c r="N109" s="47"/>
      <c r="O109" s="20"/>
      <c r="P109" s="18"/>
      <c r="Q109" s="14">
        <f>Q108+C109+H108</f>
        <v>25224.921857312562</v>
      </c>
      <c r="R109" s="25">
        <f>(Q109-(B3+SUM(H3:H108)))/(B3+SUM(H3:H108))</f>
        <v>5.8175464479223136</v>
      </c>
      <c r="S109" s="25">
        <f t="shared" ref="S109:S111" si="65">D109/B109-1</f>
        <v>3.0000000000000027E-2</v>
      </c>
    </row>
    <row r="110" spans="1:19" s="21" customFormat="1">
      <c r="A110" s="1">
        <f>A109+7</f>
        <v>45319</v>
      </c>
      <c r="B110" s="17">
        <f>D109+H109-O109</f>
        <v>25224.921857312562</v>
      </c>
      <c r="C110" s="44">
        <f>(B110*required_return)</f>
        <v>756.74765571937678</v>
      </c>
      <c r="D110" s="18">
        <f>B110+C110</f>
        <v>25981.669513031939</v>
      </c>
      <c r="E110" s="14">
        <f>B110/7500</f>
        <v>3.3633229143083416</v>
      </c>
      <c r="F110" s="14">
        <f>E110</f>
        <v>3.3633229143083416</v>
      </c>
      <c r="G110" s="52">
        <f t="shared" si="63"/>
        <v>224.99999999999997</v>
      </c>
      <c r="H110" s="19"/>
      <c r="I110" s="19"/>
      <c r="J110" s="18">
        <f>D110+H110-I110</f>
        <v>25981.669513031939</v>
      </c>
      <c r="K110" s="54">
        <f t="shared" si="64"/>
        <v>0.01</v>
      </c>
      <c r="L110" s="45"/>
      <c r="M110" s="45"/>
      <c r="N110" s="47"/>
      <c r="O110" s="20"/>
      <c r="P110" s="18"/>
      <c r="Q110" s="14">
        <f>Q109+C110+H109</f>
        <v>25981.669513031939</v>
      </c>
      <c r="R110" s="25">
        <f>(Q110-(B3+SUM(H3:H109)))/(B3+SUM(H3:H109))</f>
        <v>6.0220728413599831</v>
      </c>
      <c r="S110" s="25">
        <f t="shared" si="65"/>
        <v>3.0000000000000027E-2</v>
      </c>
    </row>
    <row r="111" spans="1:19" s="21" customFormat="1" ht="15" thickBot="1">
      <c r="A111" s="5">
        <f>A110+7</f>
        <v>45326</v>
      </c>
      <c r="B111" s="17">
        <f>D110+H110-O110</f>
        <v>25981.669513031939</v>
      </c>
      <c r="C111" s="44">
        <f>(B111*required_return)</f>
        <v>779.45008539095818</v>
      </c>
      <c r="D111" s="18">
        <f>B111+C111</f>
        <v>26761.119598422898</v>
      </c>
      <c r="E111" s="14">
        <f>B111/7500</f>
        <v>3.4642226017375917</v>
      </c>
      <c r="F111" s="14">
        <f>E111</f>
        <v>3.4642226017375917</v>
      </c>
      <c r="G111" s="52">
        <f t="shared" si="63"/>
        <v>225.00000000000037</v>
      </c>
      <c r="H111" s="19"/>
      <c r="I111" s="19"/>
      <c r="J111" s="18">
        <f>D111+H111-I111</f>
        <v>26761.119598422898</v>
      </c>
      <c r="K111" s="54">
        <f t="shared" si="64"/>
        <v>0.01</v>
      </c>
      <c r="L111" s="45"/>
      <c r="M111" s="45"/>
      <c r="N111" s="48"/>
      <c r="O111" s="20"/>
      <c r="P111" s="18"/>
      <c r="Q111" s="14">
        <f>Q110+C111+H110</f>
        <v>26761.119598422898</v>
      </c>
      <c r="R111" s="25">
        <f>(Q111-(B3+SUM(H3:H110)))/(B3+SUM(H3:H110))</f>
        <v>6.2327350266007828</v>
      </c>
      <c r="S111" s="25">
        <f t="shared" si="65"/>
        <v>3.0000000000000027E-2</v>
      </c>
    </row>
    <row r="112" spans="1:19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26"/>
      <c r="S112" s="26"/>
    </row>
    <row r="113" spans="1:19" s="21" customFormat="1">
      <c r="A113" s="1">
        <f>A111+7</f>
        <v>45333</v>
      </c>
      <c r="B113" s="17">
        <f>D111+H111-O111</f>
        <v>26761.119598422898</v>
      </c>
      <c r="C113" s="44">
        <f>(B113*required_return)</f>
        <v>802.83358795268691</v>
      </c>
      <c r="D113" s="14">
        <f>B113+C113</f>
        <v>27563.953186375584</v>
      </c>
      <c r="E113" s="14">
        <f>B113/7500</f>
        <v>3.5681492797897199</v>
      </c>
      <c r="F113" s="14">
        <f>E113</f>
        <v>3.5681492797897199</v>
      </c>
      <c r="G113" s="53">
        <f>(D113-B113)/F113</f>
        <v>224.99999999999966</v>
      </c>
      <c r="H113" s="19"/>
      <c r="I113" s="19"/>
      <c r="J113" s="14">
        <f>D113+H113-I113</f>
        <v>27563.953186375584</v>
      </c>
      <c r="K113" s="54">
        <f>E113*75/B113</f>
        <v>0.01</v>
      </c>
      <c r="L113" s="45"/>
      <c r="M113" s="45"/>
      <c r="N113" s="47"/>
      <c r="O113" s="20"/>
      <c r="P113" s="18"/>
      <c r="Q113" s="14">
        <f>Q111+C113+H111</f>
        <v>27563.953186375584</v>
      </c>
      <c r="R113" s="25">
        <f>(Q113-(B3+SUM(H3:H111)))/(B3+SUM(H3:H111))</f>
        <v>6.4497170773988062</v>
      </c>
      <c r="S113" s="25">
        <f>D113/B113-1</f>
        <v>3.0000000000000027E-2</v>
      </c>
    </row>
    <row r="114" spans="1:19" s="21" customFormat="1">
      <c r="A114" s="1">
        <f>A113+7</f>
        <v>45340</v>
      </c>
      <c r="B114" s="17">
        <f>D113+H113-O113</f>
        <v>27563.953186375584</v>
      </c>
      <c r="C114" s="44">
        <f>(B114*required_return)</f>
        <v>826.91859559126749</v>
      </c>
      <c r="D114" s="18">
        <f>B114+C114</f>
        <v>28390.871781966853</v>
      </c>
      <c r="E114" s="14">
        <f>B114/7500</f>
        <v>3.6751937581834113</v>
      </c>
      <c r="F114" s="14">
        <f>E114</f>
        <v>3.6751937581834113</v>
      </c>
      <c r="G114" s="52">
        <f t="shared" ref="G114:G116" si="66">(D114-B114)/F114</f>
        <v>225.0000000000004</v>
      </c>
      <c r="H114" s="19"/>
      <c r="I114" s="19"/>
      <c r="J114" s="18">
        <f>D114+H114-I114</f>
        <v>28390.871781966853</v>
      </c>
      <c r="K114" s="54">
        <f t="shared" ref="K114:K116" si="67">E114*75/B114</f>
        <v>0.01</v>
      </c>
      <c r="L114" s="45"/>
      <c r="M114" s="45"/>
      <c r="N114" s="47"/>
      <c r="O114" s="20"/>
      <c r="P114" s="18"/>
      <c r="Q114" s="14">
        <f>Q113+C114+H113</f>
        <v>28390.871781966853</v>
      </c>
      <c r="R114" s="25">
        <f>(Q114-(B3+SUM(H3:H113)))/(B3+SUM(H3:H113))</f>
        <v>6.6732085897207707</v>
      </c>
      <c r="S114" s="25">
        <f t="shared" ref="S114:S116" si="68">D114/B114-1</f>
        <v>3.0000000000000027E-2</v>
      </c>
    </row>
    <row r="115" spans="1:19" s="21" customFormat="1">
      <c r="A115" s="1">
        <f>A114+7</f>
        <v>45347</v>
      </c>
      <c r="B115" s="17">
        <f>D114+H114-O114</f>
        <v>28390.871781966853</v>
      </c>
      <c r="C115" s="44">
        <f>(B115*required_return)</f>
        <v>851.72615345900556</v>
      </c>
      <c r="D115" s="18">
        <f>B115+C115</f>
        <v>29242.59793542586</v>
      </c>
      <c r="E115" s="14">
        <f>B115/7500</f>
        <v>3.7854495709289138</v>
      </c>
      <c r="F115" s="14">
        <f>E115</f>
        <v>3.7854495709289138</v>
      </c>
      <c r="G115" s="52">
        <f t="shared" si="66"/>
        <v>225.00000000000037</v>
      </c>
      <c r="H115" s="19"/>
      <c r="I115" s="19"/>
      <c r="J115" s="18">
        <f>D115+H115-I115</f>
        <v>29242.59793542586</v>
      </c>
      <c r="K115" s="54">
        <f t="shared" si="67"/>
        <v>0.01</v>
      </c>
      <c r="L115" s="45"/>
      <c r="M115" s="45"/>
      <c r="N115" s="47"/>
      <c r="O115" s="20"/>
      <c r="P115" s="18"/>
      <c r="Q115" s="14">
        <f>Q114+C115+H114</f>
        <v>29242.59793542586</v>
      </c>
      <c r="R115" s="25">
        <f>(Q115-(B3+SUM(H3:H114)))/(B3+SUM(H3:H114))</f>
        <v>6.9034048474123946</v>
      </c>
      <c r="S115" s="25">
        <f t="shared" si="68"/>
        <v>3.0000000000000027E-2</v>
      </c>
    </row>
    <row r="116" spans="1:19" s="21" customFormat="1" ht="15" thickBot="1">
      <c r="A116" s="5">
        <f>A115+7</f>
        <v>45354</v>
      </c>
      <c r="B116" s="17">
        <f>D115+H115-O115</f>
        <v>29242.59793542586</v>
      </c>
      <c r="C116" s="44">
        <f>(B116*required_return)</f>
        <v>877.27793806277577</v>
      </c>
      <c r="D116" s="18">
        <f>B116+C116</f>
        <v>30119.875873488636</v>
      </c>
      <c r="E116" s="14">
        <f>B116/7500</f>
        <v>3.8990130580567812</v>
      </c>
      <c r="F116" s="14">
        <f>E116</f>
        <v>3.8990130580567812</v>
      </c>
      <c r="G116" s="52">
        <f t="shared" si="66"/>
        <v>225.00000000000011</v>
      </c>
      <c r="H116" s="19"/>
      <c r="I116" s="19"/>
      <c r="J116" s="18">
        <f>D116+H116-I116</f>
        <v>30119.875873488636</v>
      </c>
      <c r="K116" s="54">
        <f t="shared" si="67"/>
        <v>9.9999999999999985E-3</v>
      </c>
      <c r="L116" s="45"/>
      <c r="M116" s="45"/>
      <c r="N116" s="48"/>
      <c r="O116" s="20"/>
      <c r="P116" s="18"/>
      <c r="Q116" s="14">
        <f>Q115+C116+H115</f>
        <v>30119.875873488636</v>
      </c>
      <c r="R116" s="25">
        <f>(Q116-(B3+SUM(H3:H115)))/(B3+SUM(H3:H115))</f>
        <v>7.1405069928347666</v>
      </c>
      <c r="S116" s="25">
        <f t="shared" si="68"/>
        <v>3.0000000000000027E-2</v>
      </c>
    </row>
    <row r="117" spans="1:19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26"/>
      <c r="S117" s="26"/>
    </row>
    <row r="118" spans="1:19" s="21" customFormat="1">
      <c r="A118" s="28">
        <f>A116+7</f>
        <v>45361</v>
      </c>
      <c r="B118" s="29">
        <f>D116+H116-O116</f>
        <v>30119.875873488636</v>
      </c>
      <c r="C118" s="44">
        <f>(B118*required_return)</f>
        <v>903.59627620465903</v>
      </c>
      <c r="D118" s="14">
        <f>B118+C118</f>
        <v>31023.472149693294</v>
      </c>
      <c r="E118" s="14">
        <f>B118/7500</f>
        <v>4.015983449798485</v>
      </c>
      <c r="F118" s="14">
        <f>E118</f>
        <v>4.015983449798485</v>
      </c>
      <c r="G118" s="53">
        <f>(D118-B118)/F118</f>
        <v>224.9999999999998</v>
      </c>
      <c r="H118" s="19"/>
      <c r="I118" s="19"/>
      <c r="J118" s="14">
        <f>D118+H118-I118</f>
        <v>31023.472149693294</v>
      </c>
      <c r="K118" s="54">
        <f>E118*75/B118</f>
        <v>0.01</v>
      </c>
      <c r="L118" s="50"/>
      <c r="M118" s="50"/>
      <c r="N118" s="49"/>
      <c r="O118" s="31"/>
      <c r="P118" s="32"/>
      <c r="Q118" s="30">
        <f>Q116+C118+H116</f>
        <v>31023.472149693294</v>
      </c>
      <c r="R118" s="35">
        <f>(Q118-(B3+SUM(H3:H116)))/(B3+SUM(H3:H116))</f>
        <v>7.3847222026198089</v>
      </c>
      <c r="S118" s="25">
        <f>D118/B118-1</f>
        <v>3.0000000000000027E-2</v>
      </c>
    </row>
    <row r="119" spans="1:19" s="21" customFormat="1">
      <c r="A119" s="1">
        <f>A118+7</f>
        <v>45368</v>
      </c>
      <c r="B119" s="17">
        <f>D118+H118-O118</f>
        <v>31023.472149693294</v>
      </c>
      <c r="C119" s="44">
        <f>(B119*required_return)</f>
        <v>930.7041644907988</v>
      </c>
      <c r="D119" s="18">
        <f>B119+C119</f>
        <v>31954.176314184093</v>
      </c>
      <c r="E119" s="14">
        <f>B119/7500</f>
        <v>4.1364629532924395</v>
      </c>
      <c r="F119" s="14">
        <f>E119</f>
        <v>4.1364629532924395</v>
      </c>
      <c r="G119" s="52">
        <f t="shared" ref="G119:G121" si="69">(D119-B119)/F119</f>
        <v>224.99999999999991</v>
      </c>
      <c r="H119" s="19"/>
      <c r="I119" s="19"/>
      <c r="J119" s="18">
        <f>D119+H119-I119</f>
        <v>31954.176314184093</v>
      </c>
      <c r="K119" s="54">
        <f t="shared" ref="K119:K121" si="70">E119*75/B119</f>
        <v>1.0000000000000002E-2</v>
      </c>
      <c r="L119" s="45"/>
      <c r="M119" s="45"/>
      <c r="N119" s="47"/>
      <c r="O119" s="20"/>
      <c r="P119" s="18"/>
      <c r="Q119" s="14">
        <f>Q118+C119+H118</f>
        <v>31954.176314184093</v>
      </c>
      <c r="R119" s="25">
        <f>(Q119-(B3+SUM(H3:H118)))/(B3+SUM(H3:H118))</f>
        <v>7.6362638686984035</v>
      </c>
      <c r="S119" s="25">
        <f t="shared" ref="S119:S121" si="71">D119/B119-1</f>
        <v>3.0000000000000027E-2</v>
      </c>
    </row>
    <row r="120" spans="1:19" s="21" customFormat="1">
      <c r="A120" s="1">
        <f>A119+7</f>
        <v>45375</v>
      </c>
      <c r="B120" s="17">
        <f>D119+H119-O119</f>
        <v>31954.176314184093</v>
      </c>
      <c r="C120" s="44">
        <f>(B120*required_return)</f>
        <v>958.62528942552274</v>
      </c>
      <c r="D120" s="18">
        <f>B120+C120</f>
        <v>32912.801603609616</v>
      </c>
      <c r="E120" s="14">
        <f>B120/7500</f>
        <v>4.2605568418912121</v>
      </c>
      <c r="F120" s="14">
        <f>E120</f>
        <v>4.2605568418912121</v>
      </c>
      <c r="G120" s="52">
        <f t="shared" si="69"/>
        <v>225.00000000000009</v>
      </c>
      <c r="H120" s="19"/>
      <c r="I120" s="19"/>
      <c r="J120" s="18">
        <f>D120+H120-I120</f>
        <v>32912.801603609616</v>
      </c>
      <c r="K120" s="54">
        <f t="shared" si="70"/>
        <v>0.01</v>
      </c>
      <c r="L120" s="45"/>
      <c r="M120" s="45"/>
      <c r="N120" s="47"/>
      <c r="O120" s="20"/>
      <c r="P120" s="18"/>
      <c r="Q120" s="14">
        <f>Q119+C120+H119</f>
        <v>32912.801603609616</v>
      </c>
      <c r="R120" s="25">
        <f>(Q120-(B3+SUM(H3:H119)))/(B3+SUM(H3:H119))</f>
        <v>7.895351784759356</v>
      </c>
      <c r="S120" s="25">
        <f t="shared" si="71"/>
        <v>3.0000000000000027E-2</v>
      </c>
    </row>
    <row r="121" spans="1:19" s="21" customFormat="1" ht="15" thickBot="1">
      <c r="A121" s="5">
        <f>A120+7</f>
        <v>45382</v>
      </c>
      <c r="B121" s="33">
        <f>D120+H120-O120</f>
        <v>32912.801603609616</v>
      </c>
      <c r="C121" s="44">
        <f>(B121*required_return)</f>
        <v>987.38404810828843</v>
      </c>
      <c r="D121" s="18">
        <f>B121+C121</f>
        <v>33900.185651717904</v>
      </c>
      <c r="E121" s="14">
        <f>B121/7500</f>
        <v>4.3883735471479488</v>
      </c>
      <c r="F121" s="14">
        <f>E121</f>
        <v>4.3883735471479488</v>
      </c>
      <c r="G121" s="52">
        <f t="shared" si="69"/>
        <v>224.99999999999989</v>
      </c>
      <c r="H121" s="19"/>
      <c r="I121" s="19"/>
      <c r="J121" s="18">
        <f>D121+H121-I121</f>
        <v>33900.185651717904</v>
      </c>
      <c r="K121" s="54">
        <f t="shared" si="70"/>
        <v>0.01</v>
      </c>
      <c r="L121" s="51"/>
      <c r="M121" s="51"/>
      <c r="N121" s="48"/>
      <c r="O121" s="22"/>
      <c r="P121" s="34"/>
      <c r="Q121" s="36">
        <f>Q120+C121+H120</f>
        <v>33900.185651717904</v>
      </c>
      <c r="R121" s="37">
        <f>(Q121-(B3+SUM(H3:H120)))/(B3+SUM(H3:H120))</f>
        <v>8.1622123383021368</v>
      </c>
      <c r="S121" s="25">
        <f t="shared" si="71"/>
        <v>3.0000000000000027E-2</v>
      </c>
    </row>
    <row r="122" spans="1:19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26"/>
      <c r="S122" s="26"/>
    </row>
    <row r="123" spans="1:19">
      <c r="A123" s="1">
        <f>A121+7</f>
        <v>45389</v>
      </c>
      <c r="B123" s="17">
        <f>D121+H121-O121</f>
        <v>33900.185651717904</v>
      </c>
      <c r="C123" s="44">
        <f>(B123*required_return)</f>
        <v>1017.0055695515371</v>
      </c>
      <c r="D123" s="14">
        <f>B123+C123</f>
        <v>34917.191221269444</v>
      </c>
      <c r="E123" s="14">
        <f>B123/7500</f>
        <v>4.520024753562387</v>
      </c>
      <c r="F123" s="14">
        <f>E123</f>
        <v>4.520024753562387</v>
      </c>
      <c r="G123" s="53">
        <f>(D123-B123)/F123</f>
        <v>225.00000000000071</v>
      </c>
      <c r="H123" s="19"/>
      <c r="I123" s="19"/>
      <c r="J123" s="14">
        <f>D123+H123-I123</f>
        <v>34917.191221269444</v>
      </c>
      <c r="K123" s="54">
        <f>E123*75/B123</f>
        <v>0.01</v>
      </c>
      <c r="L123" s="45"/>
      <c r="M123" s="45"/>
      <c r="N123" s="47"/>
      <c r="O123" s="20"/>
      <c r="P123" s="18"/>
      <c r="Q123" s="14">
        <f>Q121+C123+H121</f>
        <v>34917.191221269444</v>
      </c>
      <c r="R123" s="25">
        <f>(Q123-(B108+SUM(H108:H121)))/(B108+SUM(H108:H121))</f>
        <v>0.46853371345156464</v>
      </c>
      <c r="S123" s="25">
        <f>D123/B123-1</f>
        <v>3.0000000000000027E-2</v>
      </c>
    </row>
    <row r="124" spans="1:19">
      <c r="A124" s="1">
        <f>A123+7</f>
        <v>45396</v>
      </c>
      <c r="B124" s="17">
        <f>D123+H123-O123</f>
        <v>34917.191221269444</v>
      </c>
      <c r="C124" s="44">
        <f>(B124*required_return)</f>
        <v>1047.5157366380834</v>
      </c>
      <c r="D124" s="18">
        <f>B124+C124</f>
        <v>35964.706957907525</v>
      </c>
      <c r="E124" s="14">
        <f>B124/7500</f>
        <v>4.6556254961692591</v>
      </c>
      <c r="F124" s="14">
        <f>E124</f>
        <v>4.6556254961692591</v>
      </c>
      <c r="G124" s="52">
        <f t="shared" ref="G124:G126" si="72">(D124-B124)/F124</f>
        <v>224.99999999999946</v>
      </c>
      <c r="H124" s="19"/>
      <c r="I124" s="19"/>
      <c r="J124" s="18">
        <f>D124+H124-I124</f>
        <v>35964.706957907525</v>
      </c>
      <c r="K124" s="54">
        <f t="shared" ref="K124:K126" si="73">E124*75/B124</f>
        <v>0.01</v>
      </c>
      <c r="L124" s="45"/>
      <c r="M124" s="45"/>
      <c r="N124" s="47"/>
      <c r="O124" s="20"/>
      <c r="P124" s="18"/>
      <c r="Q124" s="14">
        <f>Q123+C124+H123</f>
        <v>35964.706957907525</v>
      </c>
      <c r="R124" s="25">
        <f>(Q124-(B108+SUM(H108:H123)))/(B108+SUM(H108:H123))</f>
        <v>0.51258972485511145</v>
      </c>
      <c r="S124" s="25">
        <f t="shared" ref="S124:S126" si="74">D124/B124-1</f>
        <v>3.0000000000000027E-2</v>
      </c>
    </row>
    <row r="125" spans="1:19">
      <c r="A125" s="1">
        <f>A124+7</f>
        <v>45403</v>
      </c>
      <c r="B125" s="17">
        <f>D124+H124-O124</f>
        <v>35964.706957907525</v>
      </c>
      <c r="C125" s="44">
        <f>(B125*required_return)</f>
        <v>1078.9412087372257</v>
      </c>
      <c r="D125" s="18">
        <f>B125+C125</f>
        <v>37043.648166644751</v>
      </c>
      <c r="E125" s="14">
        <f>B125/7500</f>
        <v>4.7952942610543365</v>
      </c>
      <c r="F125" s="14">
        <f>E125</f>
        <v>4.7952942610543365</v>
      </c>
      <c r="G125" s="52">
        <f t="shared" si="72"/>
        <v>225</v>
      </c>
      <c r="H125" s="19"/>
      <c r="I125" s="19"/>
      <c r="J125" s="18">
        <f>D125+H125-I125</f>
        <v>37043.648166644751</v>
      </c>
      <c r="K125" s="54">
        <f t="shared" si="73"/>
        <v>0.01</v>
      </c>
      <c r="L125" s="45"/>
      <c r="M125" s="45"/>
      <c r="N125" s="47"/>
      <c r="O125" s="20"/>
      <c r="P125" s="18"/>
      <c r="Q125" s="14">
        <f>Q124+C125+H124</f>
        <v>37043.648166644751</v>
      </c>
      <c r="R125" s="25">
        <f>(Q125-(B108+SUM(H108:H124)))/(B108+SUM(H108:H124))</f>
        <v>0.55796741660076477</v>
      </c>
      <c r="S125" s="25">
        <f t="shared" si="74"/>
        <v>3.0000000000000027E-2</v>
      </c>
    </row>
    <row r="126" spans="1:19" ht="15" thickBot="1">
      <c r="A126" s="1">
        <f>A125+7</f>
        <v>45410</v>
      </c>
      <c r="B126" s="17">
        <f>D125+H125-O125</f>
        <v>37043.648166644751</v>
      </c>
      <c r="C126" s="44">
        <f>(B126*required_return)</f>
        <v>1111.3094449993425</v>
      </c>
      <c r="D126" s="18">
        <f>B126+C126</f>
        <v>38154.957611644095</v>
      </c>
      <c r="E126" s="14">
        <f>B126/7500</f>
        <v>4.9391530888859672</v>
      </c>
      <c r="F126" s="14">
        <f>E126</f>
        <v>4.9391530888859672</v>
      </c>
      <c r="G126" s="52">
        <f t="shared" si="72"/>
        <v>225.00000000000031</v>
      </c>
      <c r="H126" s="19"/>
      <c r="I126" s="19"/>
      <c r="J126" s="18">
        <f>D126+H126-I126</f>
        <v>38154.957611644095</v>
      </c>
      <c r="K126" s="54">
        <f t="shared" si="73"/>
        <v>1.0000000000000002E-2</v>
      </c>
      <c r="L126" s="45"/>
      <c r="M126" s="45"/>
      <c r="N126" s="47"/>
      <c r="O126" s="20"/>
      <c r="P126" s="18"/>
      <c r="Q126" s="14">
        <f>Q125+C126+H125</f>
        <v>38154.957611644095</v>
      </c>
      <c r="R126" s="25">
        <f>(Q126-(B108+SUM(H108:H125)))/(B108+SUM(H108:H125))</f>
        <v>0.60470643909878785</v>
      </c>
      <c r="S126" s="25">
        <f t="shared" si="74"/>
        <v>3.0000000000000027E-2</v>
      </c>
    </row>
    <row r="127" spans="1:19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26"/>
      <c r="S127" s="26"/>
    </row>
    <row r="128" spans="1:19">
      <c r="A128" s="1">
        <f>A126+7</f>
        <v>45417</v>
      </c>
      <c r="B128" s="17">
        <f>D126+H126-O126</f>
        <v>38154.957611644095</v>
      </c>
      <c r="C128" s="44">
        <f>(B128*required_return)</f>
        <v>1144.6487283493227</v>
      </c>
      <c r="D128" s="14">
        <f>B128+C128</f>
        <v>39299.606339993421</v>
      </c>
      <c r="E128" s="14">
        <f>B128/7500</f>
        <v>5.0873276815525461</v>
      </c>
      <c r="F128" s="14">
        <f>E128</f>
        <v>5.0873276815525461</v>
      </c>
      <c r="G128" s="53">
        <f>(D128-B128)/F128</f>
        <v>225.00000000000063</v>
      </c>
      <c r="H128" s="19"/>
      <c r="I128" s="19"/>
      <c r="J128" s="14">
        <f>D128+H128-I128</f>
        <v>39299.606339993421</v>
      </c>
      <c r="K128" s="54">
        <f>E128*75/B128</f>
        <v>0.01</v>
      </c>
      <c r="L128" s="45"/>
      <c r="M128" s="45"/>
      <c r="N128" s="47"/>
      <c r="O128" s="20"/>
      <c r="P128" s="18"/>
      <c r="Q128" s="14">
        <f>Q126+C128+H126</f>
        <v>39299.606339993421</v>
      </c>
      <c r="R128" s="25">
        <f>(Q128-(B108+SUM(H108:H126)))/(B108+SUM(H108:H126))</f>
        <v>0.65284763227175158</v>
      </c>
      <c r="S128" s="25">
        <f>D128/B128-1</f>
        <v>3.0000000000000027E-2</v>
      </c>
    </row>
    <row r="129" spans="1:19">
      <c r="A129" s="1">
        <f>A128+7</f>
        <v>45424</v>
      </c>
      <c r="B129" s="17">
        <f>D128+H128-O128</f>
        <v>39299.606339993421</v>
      </c>
      <c r="C129" s="44">
        <f>(B129*required_return)</f>
        <v>1178.9881901998026</v>
      </c>
      <c r="D129" s="18">
        <f>B129+C129</f>
        <v>40478.594530193222</v>
      </c>
      <c r="E129" s="14">
        <f>B129/7500</f>
        <v>5.239947511999123</v>
      </c>
      <c r="F129" s="14">
        <f>E129</f>
        <v>5.239947511999123</v>
      </c>
      <c r="G129" s="52">
        <f t="shared" ref="G129:G131" si="75">(D129-B129)/F129</f>
        <v>224.99999999999977</v>
      </c>
      <c r="H129" s="19"/>
      <c r="I129" s="19"/>
      <c r="J129" s="18">
        <f>D129+H129-I129</f>
        <v>40478.594530193222</v>
      </c>
      <c r="K129" s="54">
        <f t="shared" ref="K129:K131" si="76">E129*75/B129</f>
        <v>0.01</v>
      </c>
      <c r="L129" s="45"/>
      <c r="M129" s="45"/>
      <c r="N129" s="47"/>
      <c r="O129" s="20"/>
      <c r="P129" s="18"/>
      <c r="Q129" s="14">
        <f>Q128+C129+H128</f>
        <v>40478.594530193222</v>
      </c>
      <c r="R129" s="25">
        <f>(Q129-(B108+SUM(H108:H128)))/(B108+SUM(H108:H128))</f>
        <v>0.70243306123990412</v>
      </c>
      <c r="S129" s="25">
        <f t="shared" ref="S129:S131" si="77">D129/B129-1</f>
        <v>3.0000000000000027E-2</v>
      </c>
    </row>
    <row r="130" spans="1:19">
      <c r="A130" s="1">
        <f>A129+7</f>
        <v>45431</v>
      </c>
      <c r="B130" s="17">
        <f>D129+H129-O129</f>
        <v>40478.594530193222</v>
      </c>
      <c r="C130" s="44">
        <f>(B130*required_return)</f>
        <v>1214.3578359057967</v>
      </c>
      <c r="D130" s="18">
        <f>B130+C130</f>
        <v>41692.952366099016</v>
      </c>
      <c r="E130" s="14">
        <f>B130/7500</f>
        <v>5.3971459373590962</v>
      </c>
      <c r="F130" s="14">
        <f>E130</f>
        <v>5.3971459373590962</v>
      </c>
      <c r="G130" s="52">
        <f t="shared" si="75"/>
        <v>224.99999999999946</v>
      </c>
      <c r="H130" s="19"/>
      <c r="I130" s="19"/>
      <c r="J130" s="18">
        <f>D130+H130-I130</f>
        <v>41692.952366099016</v>
      </c>
      <c r="K130" s="54">
        <f t="shared" si="76"/>
        <v>0.01</v>
      </c>
      <c r="L130" s="45"/>
      <c r="M130" s="45"/>
      <c r="N130" s="47"/>
      <c r="O130" s="20"/>
      <c r="P130" s="18"/>
      <c r="Q130" s="14">
        <f>Q129+C130+H129</f>
        <v>41692.952366099016</v>
      </c>
      <c r="R130" s="25">
        <f>(Q130-(B108+SUM(H108:H129)))/(B108+SUM(H108:H129))</f>
        <v>0.75350605307710106</v>
      </c>
      <c r="S130" s="25">
        <f t="shared" si="77"/>
        <v>3.0000000000000027E-2</v>
      </c>
    </row>
    <row r="131" spans="1:19" ht="15" thickBot="1">
      <c r="A131" s="1">
        <f>A130+7</f>
        <v>45438</v>
      </c>
      <c r="B131" s="17">
        <f>D130+H130-O130</f>
        <v>41692.952366099016</v>
      </c>
      <c r="C131" s="44">
        <f>(B131*required_return)</f>
        <v>1250.7885709829704</v>
      </c>
      <c r="D131" s="18">
        <f>B131+C131</f>
        <v>42943.740937081988</v>
      </c>
      <c r="E131" s="14">
        <f>B131/7500</f>
        <v>5.5590603154798686</v>
      </c>
      <c r="F131" s="14">
        <f>E131</f>
        <v>5.5590603154798686</v>
      </c>
      <c r="G131" s="52">
        <f t="shared" si="75"/>
        <v>225.0000000000002</v>
      </c>
      <c r="H131" s="19"/>
      <c r="I131" s="19"/>
      <c r="J131" s="18">
        <f>D131+H131-I131</f>
        <v>42943.740937081988</v>
      </c>
      <c r="K131" s="54">
        <f t="shared" si="76"/>
        <v>9.9999999999999985E-3</v>
      </c>
      <c r="L131" s="45"/>
      <c r="M131" s="45"/>
      <c r="N131" s="47"/>
      <c r="O131" s="20"/>
      <c r="P131" s="18"/>
      <c r="Q131" s="14">
        <f>Q130+C131+H130</f>
        <v>42943.740937081988</v>
      </c>
      <c r="R131" s="25">
        <f>(Q131-(B108+SUM(H108:H130)))/(B108+SUM(H108:H130))</f>
        <v>0.80611123466941415</v>
      </c>
      <c r="S131" s="25">
        <f t="shared" si="77"/>
        <v>3.0000000000000027E-2</v>
      </c>
    </row>
    <row r="132" spans="1:19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26"/>
      <c r="S132" s="26"/>
    </row>
    <row r="133" spans="1:19">
      <c r="A133" s="1">
        <f>A131+7</f>
        <v>45445</v>
      </c>
      <c r="B133" s="17">
        <f>D131+H131-O131</f>
        <v>42943.740937081988</v>
      </c>
      <c r="C133" s="44">
        <f>(B133*required_return)</f>
        <v>1288.3122281124595</v>
      </c>
      <c r="D133" s="14">
        <f>B133+C133</f>
        <v>44232.053165194448</v>
      </c>
      <c r="E133" s="14">
        <f>B133/7500</f>
        <v>5.7258321249442652</v>
      </c>
      <c r="F133" s="14">
        <f>E133</f>
        <v>5.7258321249442652</v>
      </c>
      <c r="G133" s="53">
        <f>(D133-B133)/F133</f>
        <v>225</v>
      </c>
      <c r="H133" s="19"/>
      <c r="I133" s="19"/>
      <c r="J133" s="14">
        <f>D133+H133-I133</f>
        <v>44232.053165194448</v>
      </c>
      <c r="K133" s="54">
        <f>E133*75/B133</f>
        <v>0.01</v>
      </c>
      <c r="L133" s="45"/>
      <c r="M133" s="45"/>
      <c r="N133" s="47"/>
      <c r="O133" s="20"/>
      <c r="P133" s="18"/>
      <c r="Q133" s="14">
        <f>Q131+C133+H131</f>
        <v>44232.053165194448</v>
      </c>
      <c r="R133" s="25">
        <f>(Q133-(B108+SUM(H108:H131)))/(B108+SUM(H108:H131))</f>
        <v>0.86029457170949664</v>
      </c>
      <c r="S133" s="25">
        <f>D133/B133-1</f>
        <v>3.0000000000000027E-2</v>
      </c>
    </row>
    <row r="134" spans="1:19">
      <c r="A134" s="1">
        <f>A133+7</f>
        <v>45452</v>
      </c>
      <c r="B134" s="17">
        <f>D133+H133-O133</f>
        <v>44232.053165194448</v>
      </c>
      <c r="C134" s="44">
        <f>(B134*required_return)</f>
        <v>1326.9615949558333</v>
      </c>
      <c r="D134" s="18">
        <f>B134+C134</f>
        <v>45559.014760150283</v>
      </c>
      <c r="E134" s="14">
        <f>B134/7500</f>
        <v>5.8976070886925926</v>
      </c>
      <c r="F134" s="14">
        <f>E134</f>
        <v>5.8976070886925926</v>
      </c>
      <c r="G134" s="52">
        <f t="shared" ref="G134:G136" si="78">(D134-B134)/F134</f>
        <v>225.00000000000037</v>
      </c>
      <c r="H134" s="19"/>
      <c r="I134" s="19"/>
      <c r="J134" s="18">
        <f>D134+H134-I134</f>
        <v>45559.014760150283</v>
      </c>
      <c r="K134" s="54">
        <f t="shared" ref="K134:K136" si="79">E134*75/B134</f>
        <v>0.01</v>
      </c>
      <c r="L134" s="45"/>
      <c r="M134" s="45"/>
      <c r="N134" s="47"/>
      <c r="O134" s="20"/>
      <c r="P134" s="18"/>
      <c r="Q134" s="14">
        <f>Q133+C134+H133</f>
        <v>45559.014760150283</v>
      </c>
      <c r="R134" s="25">
        <f>(Q134-(B108+SUM(H108:H133)))/(B108+SUM(H108:H133))</f>
        <v>0.91610340886078157</v>
      </c>
      <c r="S134" s="25">
        <f t="shared" ref="S134:S136" si="80">D134/B134-1</f>
        <v>3.0000000000000027E-2</v>
      </c>
    </row>
    <row r="135" spans="1:19">
      <c r="A135" s="1">
        <f>A134+7</f>
        <v>45459</v>
      </c>
      <c r="B135" s="17">
        <f>D134+H134-O134</f>
        <v>45559.014760150283</v>
      </c>
      <c r="C135" s="44">
        <f>(B135*required_return)</f>
        <v>1366.7704428045085</v>
      </c>
      <c r="D135" s="18">
        <f>B135+C135</f>
        <v>46925.785202954794</v>
      </c>
      <c r="E135" s="14">
        <f>B135/7500</f>
        <v>6.0745353013533707</v>
      </c>
      <c r="F135" s="14">
        <f>E135</f>
        <v>6.0745353013533707</v>
      </c>
      <c r="G135" s="52">
        <f t="shared" si="78"/>
        <v>225.0000000000004</v>
      </c>
      <c r="H135" s="19"/>
      <c r="I135" s="19"/>
      <c r="J135" s="18">
        <f>D135+H135-I135</f>
        <v>46925.785202954794</v>
      </c>
      <c r="K135" s="54">
        <f t="shared" si="79"/>
        <v>9.9999999999999985E-3</v>
      </c>
      <c r="L135" s="45"/>
      <c r="M135" s="45"/>
      <c r="N135" s="47"/>
      <c r="O135" s="20"/>
      <c r="P135" s="18"/>
      <c r="Q135" s="14">
        <f>Q134+C135+H134</f>
        <v>46925.785202954794</v>
      </c>
      <c r="R135" s="25">
        <f>(Q135-(B108+SUM(H108:H134)))/(B108+SUM(H108:H134))</f>
        <v>0.9735865111266051</v>
      </c>
      <c r="S135" s="25">
        <f t="shared" si="80"/>
        <v>3.0000000000000027E-2</v>
      </c>
    </row>
    <row r="136" spans="1:19" ht="15" thickBot="1">
      <c r="A136" s="1">
        <f>A135+7</f>
        <v>45466</v>
      </c>
      <c r="B136" s="17">
        <f>D135+H135-O135</f>
        <v>46925.785202954794</v>
      </c>
      <c r="C136" s="44">
        <f>(B136*required_return)</f>
        <v>1407.7735560886438</v>
      </c>
      <c r="D136" s="18">
        <f>B136+C136</f>
        <v>48333.558759043437</v>
      </c>
      <c r="E136" s="14">
        <f>B136/7500</f>
        <v>6.2567713603939721</v>
      </c>
      <c r="F136" s="14">
        <f>E136</f>
        <v>6.2567713603939721</v>
      </c>
      <c r="G136" s="52">
        <f t="shared" si="78"/>
        <v>224.99999999999989</v>
      </c>
      <c r="H136" s="19"/>
      <c r="I136" s="19"/>
      <c r="J136" s="18">
        <f>D136+H136-I136</f>
        <v>48333.558759043437</v>
      </c>
      <c r="K136" s="54">
        <f t="shared" si="79"/>
        <v>9.9999999999999985E-3</v>
      </c>
      <c r="L136" s="45"/>
      <c r="M136" s="45"/>
      <c r="N136" s="47"/>
      <c r="O136" s="20"/>
      <c r="P136" s="18"/>
      <c r="Q136" s="14">
        <f>Q135+C136+H135</f>
        <v>48333.558759043437</v>
      </c>
      <c r="R136" s="25">
        <f>(Q136-(B108+SUM(H108:H135)))/(B108+SUM(H108:H135))</f>
        <v>1.0327941064604031</v>
      </c>
      <c r="S136" s="25">
        <f t="shared" si="80"/>
        <v>3.0000000000000027E-2</v>
      </c>
    </row>
    <row r="137" spans="1:19" ht="15" thickBot="1">
      <c r="A137" s="66"/>
      <c r="B137" s="67"/>
      <c r="C137" s="68"/>
      <c r="D137" s="69"/>
      <c r="E137" s="4"/>
      <c r="F137" s="4"/>
      <c r="G137" s="4"/>
      <c r="H137" s="4"/>
      <c r="I137" s="4"/>
      <c r="J137" s="4"/>
      <c r="K137" s="4"/>
      <c r="L137" s="69"/>
      <c r="M137" s="69"/>
      <c r="N137" s="69"/>
      <c r="O137" s="69"/>
      <c r="P137" s="69"/>
      <c r="Q137" s="69"/>
      <c r="R137" s="70"/>
      <c r="S137" s="70"/>
    </row>
    <row r="138" spans="1:19">
      <c r="A138" s="1">
        <f>A136+7</f>
        <v>45473</v>
      </c>
      <c r="B138" s="17">
        <f>D136+H136-O136</f>
        <v>48333.558759043437</v>
      </c>
      <c r="C138" s="44">
        <f>(B138*required_return)</f>
        <v>1450.0067627713031</v>
      </c>
      <c r="D138" s="14">
        <f>B138+C138</f>
        <v>49783.565521814737</v>
      </c>
      <c r="E138" s="14">
        <f>B138/7500</f>
        <v>6.444474501205792</v>
      </c>
      <c r="F138" s="14">
        <f>E138</f>
        <v>6.444474501205792</v>
      </c>
      <c r="G138" s="53">
        <f>(D138-B138)/F138</f>
        <v>224.99999999999946</v>
      </c>
      <c r="H138" s="19"/>
      <c r="I138" s="19"/>
      <c r="J138" s="14">
        <f>D138+H138-I138</f>
        <v>49783.565521814737</v>
      </c>
      <c r="K138" s="54">
        <f>E138*75/B138</f>
        <v>0.01</v>
      </c>
      <c r="L138" s="45"/>
      <c r="M138" s="45"/>
      <c r="N138" s="47"/>
      <c r="O138" s="20"/>
      <c r="P138" s="18"/>
      <c r="Q138" s="14">
        <f>Q136+C138+H136</f>
        <v>49783.565521814737</v>
      </c>
      <c r="R138" s="25">
        <f>(Q138-(B108+SUM(H108:H136)))/(B108+SUM(H108:H136))</f>
        <v>1.0937779296542152</v>
      </c>
      <c r="S138" s="25">
        <f>D138/B138-1</f>
        <v>3.0000000000000027E-2</v>
      </c>
    </row>
    <row r="139" spans="1:19">
      <c r="A139" s="1">
        <f>A138+7</f>
        <v>45480</v>
      </c>
      <c r="B139" s="17">
        <f>D138+H138-O138</f>
        <v>49783.565521814737</v>
      </c>
      <c r="C139" s="44">
        <f>(B139*required_return)</f>
        <v>1493.506965654442</v>
      </c>
      <c r="D139" s="18">
        <f>B139+C139</f>
        <v>51277.07248746918</v>
      </c>
      <c r="E139" s="14">
        <f>B139/7500</f>
        <v>6.6378087362419649</v>
      </c>
      <c r="F139" s="14">
        <f>E139</f>
        <v>6.6378087362419649</v>
      </c>
      <c r="G139" s="52">
        <f t="shared" ref="G139:G141" si="81">(D139-B139)/F139</f>
        <v>225.00000000000026</v>
      </c>
      <c r="H139" s="19"/>
      <c r="I139" s="19"/>
      <c r="J139" s="18">
        <f>D139+H139-I139</f>
        <v>51277.07248746918</v>
      </c>
      <c r="K139" s="54">
        <f t="shared" ref="K139:K141" si="82">E139*75/B139</f>
        <v>0.01</v>
      </c>
      <c r="L139" s="45"/>
      <c r="M139" s="45"/>
      <c r="N139" s="47"/>
      <c r="O139" s="20"/>
      <c r="P139" s="18"/>
      <c r="Q139" s="14">
        <f>Q138+C139+H138</f>
        <v>51277.07248746918</v>
      </c>
      <c r="R139" s="25">
        <f>(Q139-(B108+SUM(H108:H138)))/(B108+SUM(H108:H138))</f>
        <v>1.1565912675438417</v>
      </c>
      <c r="S139" s="25">
        <f t="shared" ref="S139:S141" si="83">D139/B139-1</f>
        <v>3.0000000000000027E-2</v>
      </c>
    </row>
    <row r="140" spans="1:19">
      <c r="A140" s="1">
        <f>A139+7</f>
        <v>45487</v>
      </c>
      <c r="B140" s="17">
        <f>D139+H139-O139</f>
        <v>51277.07248746918</v>
      </c>
      <c r="C140" s="44">
        <f>(B140*required_return)</f>
        <v>1538.3121746240754</v>
      </c>
      <c r="D140" s="18">
        <f>B140+C140</f>
        <v>52815.384662093253</v>
      </c>
      <c r="E140" s="14">
        <f>B140/7500</f>
        <v>6.8369429983292243</v>
      </c>
      <c r="F140" s="14">
        <f>E140</f>
        <v>6.8369429983292243</v>
      </c>
      <c r="G140" s="52">
        <f t="shared" si="81"/>
        <v>224.99999999999952</v>
      </c>
      <c r="H140" s="19"/>
      <c r="I140" s="19"/>
      <c r="J140" s="18">
        <f>D140+H140-I140</f>
        <v>52815.384662093253</v>
      </c>
      <c r="K140" s="54">
        <f t="shared" si="82"/>
        <v>0.01</v>
      </c>
      <c r="L140" s="45"/>
      <c r="M140" s="45"/>
      <c r="N140" s="47"/>
      <c r="O140" s="20"/>
      <c r="P140" s="18"/>
      <c r="Q140" s="14">
        <f>Q139+C140+H139</f>
        <v>52815.384662093253</v>
      </c>
      <c r="R140" s="25">
        <f>(Q140-(B108+SUM(H108:H139)))/(B108+SUM(H108:H139))</f>
        <v>1.2212890055701568</v>
      </c>
      <c r="S140" s="25">
        <f t="shared" si="83"/>
        <v>3.0000000000000027E-2</v>
      </c>
    </row>
    <row r="141" spans="1:19" ht="15" thickBot="1">
      <c r="A141" s="1">
        <f>A140+7</f>
        <v>45494</v>
      </c>
      <c r="B141" s="17">
        <f>D140+H140-O140</f>
        <v>52815.384662093253</v>
      </c>
      <c r="C141" s="44">
        <f>(B141*required_return)</f>
        <v>1584.4615398627975</v>
      </c>
      <c r="D141" s="18">
        <f>B141+C141</f>
        <v>54399.846201956054</v>
      </c>
      <c r="E141" s="14">
        <f>B141/7500</f>
        <v>7.0420512882791</v>
      </c>
      <c r="F141" s="14">
        <f>E141</f>
        <v>7.0420512882791</v>
      </c>
      <c r="G141" s="52">
        <f t="shared" si="81"/>
        <v>225.00000000000051</v>
      </c>
      <c r="H141" s="19"/>
      <c r="I141" s="19"/>
      <c r="J141" s="18">
        <f>D141+H141-I141</f>
        <v>54399.846201956054</v>
      </c>
      <c r="K141" s="54">
        <f t="shared" si="82"/>
        <v>0.01</v>
      </c>
      <c r="L141" s="45"/>
      <c r="M141" s="45"/>
      <c r="N141" s="47"/>
      <c r="O141" s="20"/>
      <c r="P141" s="18"/>
      <c r="Q141" s="14">
        <f>Q140+C141+H140</f>
        <v>54399.846201956054</v>
      </c>
      <c r="R141" s="25">
        <f>(Q141-(B108+SUM(H108:H140)))/(B108+SUM(H108:H140))</f>
        <v>1.2879276757372617</v>
      </c>
      <c r="S141" s="25">
        <f t="shared" si="83"/>
        <v>3.0000000000000027E-2</v>
      </c>
    </row>
    <row r="142" spans="1:19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26"/>
      <c r="S142" s="26"/>
    </row>
    <row r="143" spans="1:19">
      <c r="A143" s="1">
        <f>A141+7</f>
        <v>45501</v>
      </c>
      <c r="B143" s="17">
        <f>D141+H141-O141</f>
        <v>54399.846201956054</v>
      </c>
      <c r="C143" s="44">
        <f>(B143*required_return)</f>
        <v>1631.9953860586816</v>
      </c>
      <c r="D143" s="14">
        <f>B143+C143</f>
        <v>56031.841588014737</v>
      </c>
      <c r="E143" s="14">
        <f>B143/7500</f>
        <v>7.2533128269274743</v>
      </c>
      <c r="F143" s="14">
        <f>E143</f>
        <v>7.2533128269274743</v>
      </c>
      <c r="G143" s="53">
        <f>(D143-B143)/F143</f>
        <v>225.00000000000017</v>
      </c>
      <c r="H143" s="19"/>
      <c r="I143" s="19"/>
      <c r="J143" s="14">
        <f>D143+H143-I143</f>
        <v>56031.841588014737</v>
      </c>
      <c r="K143" s="54">
        <f>E143*75/B143</f>
        <v>0.01</v>
      </c>
      <c r="L143" s="45"/>
      <c r="M143" s="45"/>
      <c r="N143" s="47"/>
      <c r="O143" s="20"/>
      <c r="P143" s="18"/>
      <c r="Q143" s="14">
        <f>Q141+C143+H141</f>
        <v>56031.841588014737</v>
      </c>
      <c r="R143" s="25">
        <f>(Q143-(B108+SUM(H108:H141)))/(B108+SUM(H108:H141))</f>
        <v>1.3565655060093795</v>
      </c>
      <c r="S143" s="25">
        <f>D143/B143-1</f>
        <v>3.0000000000000027E-2</v>
      </c>
    </row>
    <row r="144" spans="1:19">
      <c r="A144" s="1">
        <f>A143+7</f>
        <v>45508</v>
      </c>
      <c r="B144" s="17">
        <f>D143+H143-O143</f>
        <v>56031.841588014737</v>
      </c>
      <c r="C144" s="44">
        <f>(B144*required_return)</f>
        <v>1680.9552476404419</v>
      </c>
      <c r="D144" s="18">
        <f>B144+C144</f>
        <v>57712.796835655179</v>
      </c>
      <c r="E144" s="14">
        <f>B144/7500</f>
        <v>7.470912211735298</v>
      </c>
      <c r="F144" s="14">
        <f>E144</f>
        <v>7.470912211735298</v>
      </c>
      <c r="G144" s="52">
        <f t="shared" ref="G144:G146" si="84">(D144-B144)/F144</f>
        <v>225.00000000000006</v>
      </c>
      <c r="H144" s="19"/>
      <c r="I144" s="19"/>
      <c r="J144" s="18">
        <f>D144+H144-I144</f>
        <v>57712.796835655179</v>
      </c>
      <c r="K144" s="54">
        <f t="shared" ref="K144:K146" si="85">E144*75/B144</f>
        <v>9.9999999999999985E-3</v>
      </c>
      <c r="L144" s="45"/>
      <c r="M144" s="45"/>
      <c r="N144" s="47"/>
      <c r="O144" s="20"/>
      <c r="P144" s="18"/>
      <c r="Q144" s="14">
        <f>Q143+C144+H143</f>
        <v>57712.796835655179</v>
      </c>
      <c r="R144" s="25">
        <f>(Q144-(B108+SUM(H108:H143)))/(B108+SUM(H108:H143))</f>
        <v>1.4272624711896611</v>
      </c>
      <c r="S144" s="25">
        <f t="shared" ref="S144:S146" si="86">D144/B144-1</f>
        <v>3.0000000000000027E-2</v>
      </c>
    </row>
    <row r="145" spans="1:19">
      <c r="A145" s="1">
        <f>A144+7</f>
        <v>45515</v>
      </c>
      <c r="B145" s="17">
        <f>D144+H144-O144</f>
        <v>57712.796835655179</v>
      </c>
      <c r="C145" s="44">
        <f>(B145*required_return)</f>
        <v>1731.3839050696554</v>
      </c>
      <c r="D145" s="18">
        <f>B145+C145</f>
        <v>59444.180740724834</v>
      </c>
      <c r="E145" s="14">
        <f>B145/7500</f>
        <v>7.6950395780873571</v>
      </c>
      <c r="F145" s="14">
        <f>E145</f>
        <v>7.6950395780873571</v>
      </c>
      <c r="G145" s="52">
        <f t="shared" si="84"/>
        <v>224.99999999999997</v>
      </c>
      <c r="H145" s="19"/>
      <c r="I145" s="19"/>
      <c r="J145" s="18">
        <f>D145+H145-I145</f>
        <v>59444.180740724834</v>
      </c>
      <c r="K145" s="54">
        <f t="shared" si="85"/>
        <v>0.01</v>
      </c>
      <c r="L145" s="45"/>
      <c r="M145" s="45"/>
      <c r="N145" s="47"/>
      <c r="O145" s="20"/>
      <c r="P145" s="18"/>
      <c r="Q145" s="14">
        <f>Q144+C145+H144</f>
        <v>59444.180740724834</v>
      </c>
      <c r="R145" s="25">
        <f>(Q145-(B108+SUM(H108:H144)))/(B108+SUM(H108:H144))</f>
        <v>1.5000803453253508</v>
      </c>
      <c r="S145" s="25">
        <f t="shared" si="86"/>
        <v>3.0000000000000027E-2</v>
      </c>
    </row>
    <row r="146" spans="1:19" ht="15" thickBot="1">
      <c r="A146" s="1">
        <f>A145+7</f>
        <v>45522</v>
      </c>
      <c r="B146" s="17">
        <f>D145+H145-O145</f>
        <v>59444.180740724834</v>
      </c>
      <c r="C146" s="44">
        <f>(B146*required_return)</f>
        <v>1783.3254222217449</v>
      </c>
      <c r="D146" s="18">
        <f>B146+C146</f>
        <v>61227.506162946578</v>
      </c>
      <c r="E146" s="14">
        <f>B146/7500</f>
        <v>7.9258907654299779</v>
      </c>
      <c r="F146" s="14">
        <f>E146</f>
        <v>7.9258907654299779</v>
      </c>
      <c r="G146" s="52">
        <f t="shared" si="84"/>
        <v>224.99999999999983</v>
      </c>
      <c r="H146" s="19"/>
      <c r="I146" s="19"/>
      <c r="J146" s="18">
        <f>D146+H146-I146</f>
        <v>61227.506162946578</v>
      </c>
      <c r="K146" s="54">
        <f t="shared" si="85"/>
        <v>0.01</v>
      </c>
      <c r="L146" s="45"/>
      <c r="M146" s="45"/>
      <c r="N146" s="47"/>
      <c r="O146" s="20"/>
      <c r="P146" s="18"/>
      <c r="Q146" s="14">
        <f>Q145+C146+H145</f>
        <v>61227.506162946578</v>
      </c>
      <c r="R146" s="25">
        <f>(Q146-(B108+SUM(H108:H145)))/(B108+SUM(H108:H145))</f>
        <v>1.5750827556851112</v>
      </c>
      <c r="S146" s="25">
        <f t="shared" si="86"/>
        <v>3.0000000000000027E-2</v>
      </c>
    </row>
    <row r="147" spans="1:19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26"/>
      <c r="S147" s="26"/>
    </row>
    <row r="148" spans="1:19">
      <c r="A148" s="1">
        <f>A146+7</f>
        <v>45529</v>
      </c>
      <c r="B148" s="17">
        <f>D146+H146-O146</f>
        <v>61227.506162946578</v>
      </c>
      <c r="C148" s="44">
        <f>(B148*required_return)</f>
        <v>1836.8251848883972</v>
      </c>
      <c r="D148" s="14">
        <f>B148+C148</f>
        <v>63064.331347834974</v>
      </c>
      <c r="E148" s="14">
        <f>B148/7500</f>
        <v>8.1636674883928766</v>
      </c>
      <c r="F148" s="14">
        <f>E148</f>
        <v>8.1636674883928766</v>
      </c>
      <c r="G148" s="53">
        <f>(D148-B148)/F148</f>
        <v>224.9999999999998</v>
      </c>
      <c r="H148" s="19"/>
      <c r="I148" s="19"/>
      <c r="J148" s="14">
        <f>D148+H148-I148</f>
        <v>63064.331347834974</v>
      </c>
      <c r="K148" s="54">
        <f>E148*75/B148</f>
        <v>0.01</v>
      </c>
      <c r="L148" s="45"/>
      <c r="M148" s="45"/>
      <c r="N148" s="47"/>
      <c r="O148" s="20"/>
      <c r="P148" s="18"/>
      <c r="Q148" s="14">
        <f>Q146+C148+H146</f>
        <v>63064.331347834974</v>
      </c>
      <c r="R148" s="25">
        <f>(Q148-(B108+SUM(H108:H146)))/(B108+SUM(H108:H146))</f>
        <v>1.6523352383556646</v>
      </c>
      <c r="S148" s="25">
        <f>D148/B148-1</f>
        <v>3.0000000000000027E-2</v>
      </c>
    </row>
    <row r="149" spans="1:19">
      <c r="A149" s="1">
        <f>A148+7</f>
        <v>45536</v>
      </c>
      <c r="B149" s="17">
        <f>D148+H148-O148</f>
        <v>63064.331347834974</v>
      </c>
      <c r="C149" s="44">
        <f>(B149*required_return)</f>
        <v>1891.929940435049</v>
      </c>
      <c r="D149" s="18">
        <f>B149+C149</f>
        <v>64956.26128827002</v>
      </c>
      <c r="E149" s="14">
        <f>B149/7500</f>
        <v>8.4085775130446638</v>
      </c>
      <c r="F149" s="14">
        <f>E149</f>
        <v>8.4085775130446638</v>
      </c>
      <c r="G149" s="52">
        <f t="shared" ref="G149:G151" si="87">(D149-B149)/F149</f>
        <v>224.99999999999957</v>
      </c>
      <c r="H149" s="19"/>
      <c r="I149" s="19"/>
      <c r="J149" s="18">
        <f>D149+H149-I149</f>
        <v>64956.26128827002</v>
      </c>
      <c r="K149" s="54">
        <f t="shared" ref="K149:K151" si="88">E149*75/B149</f>
        <v>0.01</v>
      </c>
      <c r="L149" s="45"/>
      <c r="M149" s="45"/>
      <c r="N149" s="47"/>
      <c r="O149" s="20"/>
      <c r="P149" s="18"/>
      <c r="Q149" s="14">
        <f>Q148+C149+H148</f>
        <v>64956.26128827002</v>
      </c>
      <c r="R149" s="25">
        <f>(Q149-(B108+SUM(H108:H148)))/(B108+SUM(H108:H148))</f>
        <v>1.7319052955063343</v>
      </c>
      <c r="S149" s="25">
        <f t="shared" ref="S149:S151" si="89">D149/B149-1</f>
        <v>3.0000000000000027E-2</v>
      </c>
    </row>
    <row r="150" spans="1:19">
      <c r="A150" s="1">
        <f>A149+7</f>
        <v>45543</v>
      </c>
      <c r="B150" s="17">
        <f>D149+H149-O149</f>
        <v>64956.26128827002</v>
      </c>
      <c r="C150" s="44">
        <f>(B150*required_return)</f>
        <v>1948.6878386481005</v>
      </c>
      <c r="D150" s="18">
        <f>B150+C150</f>
        <v>66904.949126918116</v>
      </c>
      <c r="E150" s="14">
        <f>B150/7500</f>
        <v>8.6608348384360028</v>
      </c>
      <c r="F150" s="14">
        <f>E150</f>
        <v>8.6608348384360028</v>
      </c>
      <c r="G150" s="52">
        <f t="shared" si="87"/>
        <v>224.99999999999955</v>
      </c>
      <c r="H150" s="19"/>
      <c r="I150" s="19"/>
      <c r="J150" s="18">
        <f>D150+H150-I150</f>
        <v>66904.949126918116</v>
      </c>
      <c r="K150" s="54">
        <f t="shared" si="88"/>
        <v>0.01</v>
      </c>
      <c r="L150" s="45"/>
      <c r="M150" s="45"/>
      <c r="N150" s="47"/>
      <c r="O150" s="20"/>
      <c r="P150" s="18"/>
      <c r="Q150" s="14">
        <f>Q149+C150+H149</f>
        <v>66904.949126918116</v>
      </c>
      <c r="R150" s="25">
        <f>(Q150-(B108+SUM(H108:H149)))/(B108+SUM(H108:H149))</f>
        <v>1.8138624543715243</v>
      </c>
      <c r="S150" s="25">
        <f t="shared" si="89"/>
        <v>3.0000000000000027E-2</v>
      </c>
    </row>
    <row r="151" spans="1:19" ht="15" thickBot="1">
      <c r="A151" s="1">
        <f>A150+7</f>
        <v>45550</v>
      </c>
      <c r="B151" s="17">
        <f>D150+H150-O150</f>
        <v>66904.949126918116</v>
      </c>
      <c r="C151" s="44">
        <f>(B151*required_return)</f>
        <v>2007.1484738075435</v>
      </c>
      <c r="D151" s="18">
        <f>B151+C151</f>
        <v>68912.097600725654</v>
      </c>
      <c r="E151" s="14">
        <f>B151/7500</f>
        <v>8.9206598835890816</v>
      </c>
      <c r="F151" s="14">
        <f>E151</f>
        <v>8.9206598835890816</v>
      </c>
      <c r="G151" s="52">
        <f t="shared" si="87"/>
        <v>224.99999999999937</v>
      </c>
      <c r="H151" s="19"/>
      <c r="I151" s="19"/>
      <c r="J151" s="18">
        <f>D151+H151-I151</f>
        <v>68912.097600725654</v>
      </c>
      <c r="K151" s="54">
        <f t="shared" si="88"/>
        <v>9.9999999999999985E-3</v>
      </c>
      <c r="L151" s="45"/>
      <c r="M151" s="45"/>
      <c r="N151" s="47"/>
      <c r="O151" s="20"/>
      <c r="P151" s="18"/>
      <c r="Q151" s="14">
        <f>Q150+C151+H150</f>
        <v>68912.097600725654</v>
      </c>
      <c r="R151" s="25">
        <f>(Q151-(B108+SUM(H108:H150)))/(B108+SUM(H108:H150))</f>
        <v>1.8982783280026696</v>
      </c>
      <c r="S151" s="25">
        <f t="shared" si="89"/>
        <v>2.9999999999999805E-2</v>
      </c>
    </row>
    <row r="152" spans="1:19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26"/>
      <c r="S152" s="26"/>
    </row>
    <row r="153" spans="1:19">
      <c r="A153" s="1">
        <f>A151+7</f>
        <v>45557</v>
      </c>
      <c r="B153" s="17">
        <f>D151+H151-O151</f>
        <v>68912.097600725654</v>
      </c>
      <c r="C153" s="44">
        <f>(B153*required_return)</f>
        <v>2067.3629280217697</v>
      </c>
      <c r="D153" s="14">
        <f>B153+C153</f>
        <v>70979.460528747426</v>
      </c>
      <c r="E153" s="14">
        <f>B153/7500</f>
        <v>9.1882796800967537</v>
      </c>
      <c r="F153" s="14">
        <f>E153</f>
        <v>9.1882796800967537</v>
      </c>
      <c r="G153" s="53">
        <f>(D153-B153)/F153</f>
        <v>225.00000000000026</v>
      </c>
      <c r="H153" s="19"/>
      <c r="I153" s="19"/>
      <c r="J153" s="14">
        <f>D153+H153-I153</f>
        <v>70979.460528747426</v>
      </c>
      <c r="K153" s="54">
        <f>E153*75/B153</f>
        <v>0.01</v>
      </c>
      <c r="L153" s="45"/>
      <c r="M153" s="45"/>
      <c r="N153" s="47"/>
      <c r="O153" s="20"/>
      <c r="P153" s="18"/>
      <c r="Q153" s="14">
        <f>Q151+C153+H151</f>
        <v>70979.460528747426</v>
      </c>
      <c r="R153" s="25">
        <f>(Q153-(B108+SUM(H108:H151)))/(B108+SUM(H108:H151))</f>
        <v>1.9852266778427499</v>
      </c>
      <c r="S153" s="25">
        <f>D153/B153-1</f>
        <v>3.0000000000000027E-2</v>
      </c>
    </row>
    <row r="154" spans="1:19">
      <c r="A154" s="1">
        <f>A153+7</f>
        <v>45564</v>
      </c>
      <c r="B154" s="17">
        <f>D153+H153-O153</f>
        <v>70979.460528747426</v>
      </c>
      <c r="C154" s="44">
        <f>(B154*required_return)</f>
        <v>2129.3838158624226</v>
      </c>
      <c r="D154" s="18">
        <f>B154+C154</f>
        <v>73108.844344609854</v>
      </c>
      <c r="E154" s="14">
        <f>B154/7500</f>
        <v>9.4639280704996569</v>
      </c>
      <c r="F154" s="14">
        <f>E154</f>
        <v>9.4639280704996569</v>
      </c>
      <c r="G154" s="52">
        <f t="shared" ref="G154:G156" si="90">(D154-B154)/F154</f>
        <v>225.00000000000051</v>
      </c>
      <c r="H154" s="19"/>
      <c r="I154" s="19"/>
      <c r="J154" s="18">
        <f>D154+H154-I154</f>
        <v>73108.844344609854</v>
      </c>
      <c r="K154" s="54">
        <f t="shared" ref="K154:K156" si="91">E154*75/B154</f>
        <v>0.01</v>
      </c>
      <c r="L154" s="45"/>
      <c r="M154" s="45"/>
      <c r="N154" s="47"/>
      <c r="O154" s="20"/>
      <c r="P154" s="18"/>
      <c r="Q154" s="14">
        <f>Q153+C154+H153</f>
        <v>73108.844344609854</v>
      </c>
      <c r="R154" s="25">
        <f>(Q154-(B108+SUM(H108:H153)))/(B108+SUM(H108:H153))</f>
        <v>2.0747834781780328</v>
      </c>
      <c r="S154" s="25">
        <f t="shared" ref="S154:S156" si="92">D154/B154-1</f>
        <v>3.0000000000000027E-2</v>
      </c>
    </row>
    <row r="155" spans="1:19">
      <c r="A155" s="1">
        <f>A154+7</f>
        <v>45571</v>
      </c>
      <c r="B155" s="17">
        <f>D154+H154-O154</f>
        <v>73108.844344609854</v>
      </c>
      <c r="C155" s="44">
        <f>(B155*required_return)</f>
        <v>2193.2653303382954</v>
      </c>
      <c r="D155" s="18">
        <f>B155+C155</f>
        <v>75302.109674948151</v>
      </c>
      <c r="E155" s="14">
        <f>B155/7500</f>
        <v>9.7478459126146468</v>
      </c>
      <c r="F155" s="14">
        <f>E155</f>
        <v>9.7478459126146468</v>
      </c>
      <c r="G155" s="52">
        <f t="shared" si="90"/>
        <v>225.00000000000023</v>
      </c>
      <c r="H155" s="19"/>
      <c r="I155" s="19"/>
      <c r="J155" s="18">
        <f>D155+H155-I155</f>
        <v>75302.109674948151</v>
      </c>
      <c r="K155" s="54">
        <f t="shared" si="91"/>
        <v>0.01</v>
      </c>
      <c r="L155" s="45"/>
      <c r="M155" s="45"/>
      <c r="N155" s="47"/>
      <c r="O155" s="20"/>
      <c r="P155" s="18"/>
      <c r="Q155" s="14">
        <f>Q154+C155+H154</f>
        <v>75302.109674948151</v>
      </c>
      <c r="R155" s="25">
        <f>(Q155-(B108+SUM(H108:H154)))/(B108+SUM(H108:H154))</f>
        <v>2.1670269825233737</v>
      </c>
      <c r="S155" s="25">
        <f t="shared" si="92"/>
        <v>3.0000000000000027E-2</v>
      </c>
    </row>
    <row r="156" spans="1:19" ht="15" thickBot="1">
      <c r="A156" s="1">
        <f>A155+7</f>
        <v>45578</v>
      </c>
      <c r="B156" s="17">
        <f>D155+H155-O155</f>
        <v>75302.109674948151</v>
      </c>
      <c r="C156" s="44">
        <f>(B156*required_return)</f>
        <v>2259.0632902484444</v>
      </c>
      <c r="D156" s="18">
        <f>B156+C156</f>
        <v>77561.172965196602</v>
      </c>
      <c r="E156" s="14">
        <f>B156/7500</f>
        <v>10.040281289993088</v>
      </c>
      <c r="F156" s="14">
        <f>E156</f>
        <v>10.040281289993088</v>
      </c>
      <c r="G156" s="52">
        <f t="shared" si="90"/>
        <v>225.00000000000057</v>
      </c>
      <c r="H156" s="19"/>
      <c r="I156" s="19"/>
      <c r="J156" s="18">
        <f>D156+H156-I156</f>
        <v>77561.172965196602</v>
      </c>
      <c r="K156" s="54">
        <f t="shared" si="91"/>
        <v>0.01</v>
      </c>
      <c r="L156" s="45"/>
      <c r="M156" s="45"/>
      <c r="N156" s="48"/>
      <c r="O156" s="20"/>
      <c r="P156" s="18"/>
      <c r="Q156" s="14">
        <f>Q155+C156+H155</f>
        <v>77561.172965196602</v>
      </c>
      <c r="R156" s="25">
        <f>(Q156-(B108+SUM(H108:H155)))/(B108+SUM(H108:H155))</f>
        <v>2.2620377919990751</v>
      </c>
      <c r="S156" s="25">
        <f t="shared" si="92"/>
        <v>3.0000000000000027E-2</v>
      </c>
    </row>
    <row r="157" spans="1:19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26"/>
      <c r="S157" s="26"/>
    </row>
    <row r="158" spans="1:19">
      <c r="A158" s="1">
        <f>A156+7</f>
        <v>45585</v>
      </c>
      <c r="B158" s="17">
        <f>D156+H156-O156</f>
        <v>77561.172965196602</v>
      </c>
      <c r="C158" s="44">
        <f>(B158*required_return)</f>
        <v>2326.835188955898</v>
      </c>
      <c r="D158" s="14">
        <f>B158+C158</f>
        <v>79888.0081541525</v>
      </c>
      <c r="E158" s="14">
        <f>B158/7500</f>
        <v>10.34148972869288</v>
      </c>
      <c r="F158" s="14">
        <f>E158</f>
        <v>10.34148972869288</v>
      </c>
      <c r="G158" s="53">
        <f>(D158-B158)/F158</f>
        <v>225.00000000000003</v>
      </c>
      <c r="H158" s="19"/>
      <c r="I158" s="19"/>
      <c r="J158" s="14">
        <f>D158+H158-I158</f>
        <v>79888.0081541525</v>
      </c>
      <c r="K158" s="54">
        <f>E158*75/B158</f>
        <v>0.01</v>
      </c>
      <c r="L158" s="45"/>
      <c r="M158" s="45"/>
      <c r="N158" s="47"/>
      <c r="O158" s="20"/>
      <c r="P158" s="18"/>
      <c r="Q158" s="14">
        <f>Q156+C158+H156</f>
        <v>79888.0081541525</v>
      </c>
      <c r="R158" s="25">
        <f>(Q158-(B108+SUM(H108:H156)))/(B108+SUM(H108:H156))</f>
        <v>2.3598989257590475</v>
      </c>
      <c r="S158" s="25">
        <f>D158/B158-1</f>
        <v>3.0000000000000027E-2</v>
      </c>
    </row>
    <row r="159" spans="1:19">
      <c r="A159" s="1">
        <f>A158+7</f>
        <v>45592</v>
      </c>
      <c r="B159" s="17">
        <f>D158+H158-O158</f>
        <v>79888.0081541525</v>
      </c>
      <c r="C159" s="44">
        <f>(B159*required_return)</f>
        <v>2396.6402446245747</v>
      </c>
      <c r="D159" s="18">
        <f>B159+C159</f>
        <v>82284.648398777077</v>
      </c>
      <c r="E159" s="14">
        <f>B159/7500</f>
        <v>10.651734420553666</v>
      </c>
      <c r="F159" s="14">
        <f>E159</f>
        <v>10.651734420553666</v>
      </c>
      <c r="G159" s="52">
        <f t="shared" ref="G159:G161" si="93">(D159-B159)/F159</f>
        <v>225.00000000000026</v>
      </c>
      <c r="H159" s="19"/>
      <c r="I159" s="19"/>
      <c r="J159" s="18">
        <f>D159+H159-I159</f>
        <v>82284.648398777077</v>
      </c>
      <c r="K159" s="54">
        <f t="shared" ref="K159:K161" si="94">E159*75/B159</f>
        <v>0.01</v>
      </c>
      <c r="L159" s="45"/>
      <c r="M159" s="45"/>
      <c r="N159" s="47"/>
      <c r="O159" s="20"/>
      <c r="P159" s="18"/>
      <c r="Q159" s="14">
        <f>Q158+C159+H158</f>
        <v>82284.648398777077</v>
      </c>
      <c r="R159" s="25">
        <f>(Q159-(B108+SUM(H108:H158)))/(B108+SUM(H108:H158))</f>
        <v>2.4606958935318191</v>
      </c>
      <c r="S159" s="25">
        <f t="shared" ref="S159:S161" si="95">D159/B159-1</f>
        <v>3.0000000000000027E-2</v>
      </c>
    </row>
    <row r="160" spans="1:19">
      <c r="A160" s="1">
        <f>A159+7</f>
        <v>45599</v>
      </c>
      <c r="B160" s="17">
        <f>D159+H159-O159</f>
        <v>82284.648398777077</v>
      </c>
      <c r="C160" s="44">
        <f>(B160*required_return)</f>
        <v>2468.5394519633123</v>
      </c>
      <c r="D160" s="18">
        <f>B160+C160</f>
        <v>84753.187850740389</v>
      </c>
      <c r="E160" s="14">
        <f>B160/7500</f>
        <v>10.971286453170277</v>
      </c>
      <c r="F160" s="14">
        <f>E160</f>
        <v>10.971286453170277</v>
      </c>
      <c r="G160" s="52">
        <f t="shared" si="93"/>
        <v>224.99999999999994</v>
      </c>
      <c r="H160" s="19"/>
      <c r="I160" s="19"/>
      <c r="J160" s="18">
        <f>D160+H160-I160</f>
        <v>84753.187850740389</v>
      </c>
      <c r="K160" s="54">
        <f t="shared" si="94"/>
        <v>0.01</v>
      </c>
      <c r="L160" s="45"/>
      <c r="M160" s="45"/>
      <c r="N160" s="47"/>
      <c r="O160" s="20"/>
      <c r="P160" s="18"/>
      <c r="Q160" s="14">
        <f>Q159+C160+H159</f>
        <v>84753.187850740389</v>
      </c>
      <c r="R160" s="25">
        <f>(Q160-(B108+SUM(H108:H159)))/(B108+SUM(H108:H159))</f>
        <v>2.5645167703377734</v>
      </c>
      <c r="S160" s="25">
        <f t="shared" si="95"/>
        <v>3.0000000000000027E-2</v>
      </c>
    </row>
    <row r="161" spans="1:19" ht="15" thickBot="1">
      <c r="A161" s="1">
        <f>A160+7</f>
        <v>45606</v>
      </c>
      <c r="B161" s="17">
        <f>D160+H160-O160</f>
        <v>84753.187850740389</v>
      </c>
      <c r="C161" s="44">
        <f>(B161*required_return)</f>
        <v>2542.5956355222115</v>
      </c>
      <c r="D161" s="18">
        <f>B161+C161</f>
        <v>87295.783486262604</v>
      </c>
      <c r="E161" s="14">
        <f>B161/7500</f>
        <v>11.300425046765385</v>
      </c>
      <c r="F161" s="14">
        <f>E161</f>
        <v>11.300425046765385</v>
      </c>
      <c r="G161" s="52">
        <f t="shared" si="93"/>
        <v>225.00000000000031</v>
      </c>
      <c r="H161" s="19"/>
      <c r="I161" s="19"/>
      <c r="J161" s="18">
        <f>D161+H161-I161</f>
        <v>87295.783486262604</v>
      </c>
      <c r="K161" s="54">
        <f t="shared" si="94"/>
        <v>0.01</v>
      </c>
      <c r="L161" s="45"/>
      <c r="M161" s="45"/>
      <c r="N161" s="48"/>
      <c r="O161" s="20"/>
      <c r="P161" s="18"/>
      <c r="Q161" s="14">
        <f>Q160+C161+H160</f>
        <v>87295.783486262604</v>
      </c>
      <c r="R161" s="25">
        <f>(Q161-(B108+SUM(H108:H160)))/(B108+SUM(H108:H160))</f>
        <v>2.6714522734479069</v>
      </c>
      <c r="S161" s="25">
        <f t="shared" si="95"/>
        <v>3.0000000000000027E-2</v>
      </c>
    </row>
    <row r="162" spans="1:19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26"/>
      <c r="S162" s="26"/>
    </row>
    <row r="163" spans="1:19">
      <c r="A163" s="1">
        <f>A161+7</f>
        <v>45613</v>
      </c>
      <c r="B163" s="17">
        <f>D161+H161-O161</f>
        <v>87295.783486262604</v>
      </c>
      <c r="C163" s="44">
        <f>(B163*required_return)</f>
        <v>2618.873504587878</v>
      </c>
      <c r="D163" s="14">
        <f>B163+C163</f>
        <v>89914.656990850475</v>
      </c>
      <c r="E163" s="14">
        <f>B163/7500</f>
        <v>11.639437798168347</v>
      </c>
      <c r="F163" s="14">
        <f>E163</f>
        <v>11.639437798168347</v>
      </c>
      <c r="G163" s="53">
        <f>(D163-B163)/F163</f>
        <v>224.9999999999994</v>
      </c>
      <c r="H163" s="19"/>
      <c r="I163" s="19"/>
      <c r="J163" s="14">
        <f>D163+H163-I163</f>
        <v>89914.656990850475</v>
      </c>
      <c r="K163" s="54">
        <f>E163*75/B163</f>
        <v>0.01</v>
      </c>
      <c r="L163" s="45"/>
      <c r="M163" s="45"/>
      <c r="N163" s="47"/>
      <c r="O163" s="20"/>
      <c r="P163" s="18"/>
      <c r="Q163" s="14">
        <f>Q161+C163+H161</f>
        <v>89914.656990850475</v>
      </c>
      <c r="R163" s="25">
        <f>(Q163-(B108+SUM(H108:H161)))/(B108+SUM(H108:H161))</f>
        <v>2.7815958416513435</v>
      </c>
      <c r="S163" s="25">
        <f>D163/B163-1</f>
        <v>3.0000000000000027E-2</v>
      </c>
    </row>
    <row r="164" spans="1:19">
      <c r="A164" s="1">
        <f>A163+7</f>
        <v>45620</v>
      </c>
      <c r="B164" s="17">
        <f>D163+H163-O163</f>
        <v>89914.656990850475</v>
      </c>
      <c r="C164" s="44">
        <f>(B164*required_return)</f>
        <v>2697.4397097255141</v>
      </c>
      <c r="D164" s="18">
        <f>B164+C164</f>
        <v>92612.096700575989</v>
      </c>
      <c r="E164" s="14">
        <f>B164/7500</f>
        <v>11.988620932113397</v>
      </c>
      <c r="F164" s="14">
        <f>E164</f>
        <v>11.988620932113397</v>
      </c>
      <c r="G164" s="52">
        <f t="shared" ref="G164:G166" si="96">(D164-B164)/F164</f>
        <v>224.99999999999991</v>
      </c>
      <c r="H164" s="19"/>
      <c r="I164" s="19"/>
      <c r="J164" s="18">
        <f>D164+H164-I164</f>
        <v>92612.096700575989</v>
      </c>
      <c r="K164" s="54">
        <f t="shared" ref="K164:K166" si="97">E164*75/B164</f>
        <v>0.01</v>
      </c>
      <c r="L164" s="45"/>
      <c r="M164" s="45"/>
      <c r="N164" s="47"/>
      <c r="O164" s="20"/>
      <c r="P164" s="18"/>
      <c r="Q164" s="14">
        <f>Q163+C164+H163</f>
        <v>92612.096700575989</v>
      </c>
      <c r="R164" s="25">
        <f>(Q164-(B108+SUM(H108:H163)))/(B108+SUM(H108:H163))</f>
        <v>2.8950437169008838</v>
      </c>
      <c r="S164" s="25">
        <f t="shared" ref="S164:S166" si="98">D164/B164-1</f>
        <v>3.0000000000000027E-2</v>
      </c>
    </row>
    <row r="165" spans="1:19">
      <c r="A165" s="1">
        <f>A164+7</f>
        <v>45627</v>
      </c>
      <c r="B165" s="17">
        <f>D164+H164-O164</f>
        <v>92612.096700575989</v>
      </c>
      <c r="C165" s="44">
        <f>(B165*required_return)</f>
        <v>2778.3629010172795</v>
      </c>
      <c r="D165" s="18">
        <f>B165+C165</f>
        <v>95390.459601593262</v>
      </c>
      <c r="E165" s="14">
        <f>B165/7500</f>
        <v>12.348279560076799</v>
      </c>
      <c r="F165" s="14">
        <f>E165</f>
        <v>12.348279560076799</v>
      </c>
      <c r="G165" s="52">
        <f t="shared" si="96"/>
        <v>224.99999999999949</v>
      </c>
      <c r="H165" s="19"/>
      <c r="I165" s="19"/>
      <c r="J165" s="18">
        <f>D165+H165-I165</f>
        <v>95390.459601593262</v>
      </c>
      <c r="K165" s="54">
        <f t="shared" si="97"/>
        <v>0.01</v>
      </c>
      <c r="L165" s="45"/>
      <c r="M165" s="45"/>
      <c r="N165" s="47"/>
      <c r="O165" s="20"/>
      <c r="P165" s="18"/>
      <c r="Q165" s="14">
        <f>Q164+C165+H164</f>
        <v>95390.459601593262</v>
      </c>
      <c r="R165" s="25">
        <f>(Q165-(B108+SUM(H108:H164)))/(B108+SUM(H108:H164))</f>
        <v>3.0118950284079102</v>
      </c>
      <c r="S165" s="25">
        <f t="shared" si="98"/>
        <v>3.0000000000000027E-2</v>
      </c>
    </row>
    <row r="166" spans="1:19" ht="15" thickBot="1">
      <c r="A166" s="1">
        <f>A165+7</f>
        <v>45634</v>
      </c>
      <c r="B166" s="17">
        <f>D165+H165-O165</f>
        <v>95390.459601593262</v>
      </c>
      <c r="C166" s="44">
        <f>(B166*required_return)</f>
        <v>2861.7137880477976</v>
      </c>
      <c r="D166" s="18">
        <f>B166+C166</f>
        <v>98252.173389641059</v>
      </c>
      <c r="E166" s="14">
        <f>B166/7500</f>
        <v>12.718727946879101</v>
      </c>
      <c r="F166" s="14">
        <f>E166</f>
        <v>12.718727946879101</v>
      </c>
      <c r="G166" s="52">
        <f t="shared" si="96"/>
        <v>224.99999999999991</v>
      </c>
      <c r="H166" s="19"/>
      <c r="I166" s="19"/>
      <c r="J166" s="18">
        <f>D166+H166-I166</f>
        <v>98252.173389641059</v>
      </c>
      <c r="K166" s="54">
        <f t="shared" si="97"/>
        <v>0.01</v>
      </c>
      <c r="L166" s="45"/>
      <c r="M166" s="45"/>
      <c r="N166" s="48"/>
      <c r="O166" s="20"/>
      <c r="P166" s="18"/>
      <c r="Q166" s="14">
        <f>Q165+C166+H165</f>
        <v>98252.173389641059</v>
      </c>
      <c r="R166" s="25">
        <f>(Q166-(B108+SUM(H108:H165)))/(B108+SUM(H108:H165))</f>
        <v>3.1322518792601475</v>
      </c>
      <c r="S166" s="25">
        <f t="shared" si="98"/>
        <v>3.0000000000000027E-2</v>
      </c>
    </row>
    <row r="167" spans="1:19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26"/>
      <c r="S167" s="26"/>
    </row>
    <row r="168" spans="1:19">
      <c r="A168" s="1">
        <f>A166+7</f>
        <v>45641</v>
      </c>
      <c r="B168" s="17">
        <f>D166+H166-O166</f>
        <v>98252.173389641059</v>
      </c>
      <c r="C168" s="44">
        <f>(B168*required_return)</f>
        <v>2947.5652016892318</v>
      </c>
      <c r="D168" s="14">
        <f>B168+C168</f>
        <v>101199.73859133029</v>
      </c>
      <c r="E168" s="14">
        <f>B168/7500</f>
        <v>13.100289785285474</v>
      </c>
      <c r="F168" s="14">
        <f>E168</f>
        <v>13.100289785285474</v>
      </c>
      <c r="G168" s="53">
        <f>(D168-B168)/F168</f>
        <v>224.99999999999966</v>
      </c>
      <c r="H168" s="19"/>
      <c r="I168" s="19"/>
      <c r="J168" s="14">
        <f>D168+H168-I168</f>
        <v>101199.73859133029</v>
      </c>
      <c r="K168" s="54">
        <f>E168*75/B168</f>
        <v>0.01</v>
      </c>
      <c r="L168" s="45"/>
      <c r="M168" s="45"/>
      <c r="N168" s="47"/>
      <c r="O168" s="20"/>
      <c r="P168" s="18"/>
      <c r="Q168" s="14">
        <f>Q166+C168+H166</f>
        <v>101199.73859133029</v>
      </c>
      <c r="R168" s="25">
        <f>(Q168-(B108+SUM(H108:H166)))/(B108+SUM(H108:H166))</f>
        <v>3.2562194356379517</v>
      </c>
      <c r="S168" s="25">
        <f>D168/B168-1</f>
        <v>3.0000000000000027E-2</v>
      </c>
    </row>
    <row r="169" spans="1:19">
      <c r="A169" s="1">
        <f>A168+7</f>
        <v>45648</v>
      </c>
      <c r="B169" s="17">
        <f>D168+H168-O168</f>
        <v>101199.73859133029</v>
      </c>
      <c r="C169" s="44">
        <f>(B169*required_return)</f>
        <v>3035.9921577399086</v>
      </c>
      <c r="D169" s="18">
        <f>B169+C169</f>
        <v>104235.73074907019</v>
      </c>
      <c r="E169" s="14">
        <f>B169/7500</f>
        <v>13.493298478844038</v>
      </c>
      <c r="F169" s="14">
        <f>E169</f>
        <v>13.493298478844038</v>
      </c>
      <c r="G169" s="52">
        <f t="shared" ref="G169:G171" si="99">(D169-B169)/F169</f>
        <v>224.99999999999991</v>
      </c>
      <c r="H169" s="19"/>
      <c r="I169" s="19"/>
      <c r="J169" s="18">
        <f>D169+H169-I169</f>
        <v>104235.73074907019</v>
      </c>
      <c r="K169" s="54">
        <f t="shared" ref="K169:K171" si="100">E169*75/B169</f>
        <v>9.9999999999999985E-3</v>
      </c>
      <c r="L169" s="45"/>
      <c r="M169" s="45"/>
      <c r="N169" s="47"/>
      <c r="O169" s="20"/>
      <c r="P169" s="18"/>
      <c r="Q169" s="14">
        <f>Q168+C169+H168</f>
        <v>104235.73074907019</v>
      </c>
      <c r="R169" s="25">
        <f>(Q169-(B108+SUM(H108:H168)))/(B108+SUM(H108:H168))</f>
        <v>3.3839060187070902</v>
      </c>
      <c r="S169" s="25">
        <f t="shared" ref="S169:S171" si="101">D169/B169-1</f>
        <v>3.0000000000000027E-2</v>
      </c>
    </row>
    <row r="170" spans="1:19">
      <c r="A170" s="1">
        <f>A169+7</f>
        <v>45655</v>
      </c>
      <c r="B170" s="17">
        <f>D169+H169-O169</f>
        <v>104235.73074907019</v>
      </c>
      <c r="C170" s="44">
        <f>(B170*required_return)</f>
        <v>3127.0719224721056</v>
      </c>
      <c r="D170" s="18">
        <f>B170+C170</f>
        <v>107362.8026715423</v>
      </c>
      <c r="E170" s="14">
        <f>B170/7500</f>
        <v>13.89809743320936</v>
      </c>
      <c r="F170" s="14">
        <f>E170</f>
        <v>13.89809743320936</v>
      </c>
      <c r="G170" s="52">
        <f t="shared" si="99"/>
        <v>225.00000000000034</v>
      </c>
      <c r="H170" s="19"/>
      <c r="I170" s="19"/>
      <c r="J170" s="18">
        <f>D170+H170-I170</f>
        <v>107362.8026715423</v>
      </c>
      <c r="K170" s="54">
        <f t="shared" si="100"/>
        <v>0.01</v>
      </c>
      <c r="L170" s="45"/>
      <c r="M170" s="45"/>
      <c r="N170" s="47"/>
      <c r="O170" s="20"/>
      <c r="P170" s="18"/>
      <c r="Q170" s="14">
        <f>Q169+C170+H169</f>
        <v>107362.8026715423</v>
      </c>
      <c r="R170" s="25">
        <f>(Q170-(B108+SUM(H108:H169)))/(B108+SUM(H108:H169))</f>
        <v>3.5154231992683029</v>
      </c>
      <c r="S170" s="25">
        <f t="shared" si="101"/>
        <v>3.0000000000000027E-2</v>
      </c>
    </row>
    <row r="171" spans="1:19" ht="15" thickBot="1">
      <c r="A171" s="5">
        <f>A170+7</f>
        <v>45662</v>
      </c>
      <c r="B171" s="17">
        <f>D170+H170-O170</f>
        <v>107362.8026715423</v>
      </c>
      <c r="C171" s="44">
        <f>(B171*required_return)</f>
        <v>3220.8840801462688</v>
      </c>
      <c r="D171" s="18">
        <f>B171+C171</f>
        <v>110583.68675168857</v>
      </c>
      <c r="E171" s="14">
        <f>B171/7500</f>
        <v>14.315040356205641</v>
      </c>
      <c r="F171" s="14">
        <f>E171</f>
        <v>14.315040356205641</v>
      </c>
      <c r="G171" s="52">
        <f t="shared" si="99"/>
        <v>224.99999999999969</v>
      </c>
      <c r="H171" s="19"/>
      <c r="I171" s="19"/>
      <c r="J171" s="18">
        <f>D171+H171-I171</f>
        <v>110583.68675168857</v>
      </c>
      <c r="K171" s="54">
        <f t="shared" si="100"/>
        <v>9.9999999999999985E-3</v>
      </c>
      <c r="L171" s="45"/>
      <c r="M171" s="45"/>
      <c r="N171" s="48"/>
      <c r="O171" s="20"/>
      <c r="P171" s="18"/>
      <c r="Q171" s="14">
        <f>Q170+C171+H170</f>
        <v>110583.68675168857</v>
      </c>
      <c r="R171" s="25">
        <f>(Q171-(B108+SUM(H108:H170)))/(B108+SUM(H108:H170))</f>
        <v>3.6508858952463519</v>
      </c>
      <c r="S171" s="25">
        <f t="shared" si="101"/>
        <v>3.0000000000000027E-2</v>
      </c>
    </row>
    <row r="172" spans="1:19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26"/>
      <c r="S172" s="26"/>
    </row>
    <row r="173" spans="1:19">
      <c r="A173" s="1">
        <f>A171+7</f>
        <v>45669</v>
      </c>
      <c r="B173" s="17">
        <f>D171+H171-O171</f>
        <v>110583.68675168857</v>
      </c>
      <c r="C173" s="44">
        <f>(B173*required_return)</f>
        <v>3317.510602550657</v>
      </c>
      <c r="D173" s="14">
        <f>B173+C173</f>
        <v>113901.19735423922</v>
      </c>
      <c r="E173" s="14">
        <f>B173/7500</f>
        <v>14.74449156689181</v>
      </c>
      <c r="F173" s="14">
        <f>E173</f>
        <v>14.74449156689181</v>
      </c>
      <c r="G173" s="53">
        <f>(D173-B173)/F173</f>
        <v>224.99999999999977</v>
      </c>
      <c r="H173" s="19"/>
      <c r="I173" s="19"/>
      <c r="J173" s="14">
        <f>D173+H173-I173</f>
        <v>113901.19735423922</v>
      </c>
      <c r="K173" s="54">
        <f>E173*75/B173</f>
        <v>1.0000000000000002E-2</v>
      </c>
      <c r="L173" s="45"/>
      <c r="M173" s="45"/>
      <c r="N173" s="47"/>
      <c r="O173" s="20"/>
      <c r="P173" s="18"/>
      <c r="Q173" s="14">
        <f>Q171+C173+H171</f>
        <v>113901.19735423922</v>
      </c>
      <c r="R173" s="25">
        <f>(Q173-(B108+SUM(H108:H171)))/(B108+SUM(H108:H171))</f>
        <v>3.7904124721037427</v>
      </c>
      <c r="S173" s="25">
        <f>D173/B173-1</f>
        <v>3.0000000000000027E-2</v>
      </c>
    </row>
    <row r="174" spans="1:19">
      <c r="A174" s="1">
        <f>A173+7</f>
        <v>45676</v>
      </c>
      <c r="B174" s="17">
        <f>D173+H173-O173</f>
        <v>113901.19735423922</v>
      </c>
      <c r="C174" s="44">
        <f>(B174*required_return)</f>
        <v>3417.0359206271764</v>
      </c>
      <c r="D174" s="18">
        <f>B174+C174</f>
        <v>117318.2332748664</v>
      </c>
      <c r="E174" s="14">
        <f>B174/7500</f>
        <v>15.186826313898562</v>
      </c>
      <c r="F174" s="14">
        <f>E174</f>
        <v>15.186826313898562</v>
      </c>
      <c r="G174" s="52">
        <f t="shared" ref="G174:G176" si="102">(D174-B174)/F174</f>
        <v>225.0000000000004</v>
      </c>
      <c r="H174" s="19"/>
      <c r="I174" s="19"/>
      <c r="J174" s="18">
        <f>D174+H174-I174</f>
        <v>117318.2332748664</v>
      </c>
      <c r="K174" s="54">
        <f t="shared" ref="K174:K176" si="103">E174*75/B174</f>
        <v>9.9999999999999985E-3</v>
      </c>
      <c r="L174" s="45"/>
      <c r="M174" s="45"/>
      <c r="N174" s="47"/>
      <c r="O174" s="20"/>
      <c r="P174" s="18"/>
      <c r="Q174" s="14">
        <f>Q173+C174+H173</f>
        <v>117318.2332748664</v>
      </c>
      <c r="R174" s="25">
        <f>(Q174-(B108+SUM(H108:H173)))/(B108+SUM(H108:H173))</f>
        <v>3.934124846266855</v>
      </c>
      <c r="S174" s="25">
        <f t="shared" ref="S174:S176" si="104">D174/B174-1</f>
        <v>3.0000000000000027E-2</v>
      </c>
    </row>
    <row r="175" spans="1:19">
      <c r="A175" s="1">
        <f>A174+7</f>
        <v>45683</v>
      </c>
      <c r="B175" s="17">
        <f>D174+H174-O174</f>
        <v>117318.2332748664</v>
      </c>
      <c r="C175" s="44">
        <f>(B175*required_return)</f>
        <v>3519.5469982459922</v>
      </c>
      <c r="D175" s="18">
        <f>B175+C175</f>
        <v>120837.7802731124</v>
      </c>
      <c r="E175" s="14">
        <f>B175/7500</f>
        <v>15.64243110331552</v>
      </c>
      <c r="F175" s="14">
        <f>E175</f>
        <v>15.64243110331552</v>
      </c>
      <c r="G175" s="52">
        <f t="shared" si="102"/>
        <v>224.99999999999991</v>
      </c>
      <c r="H175" s="19"/>
      <c r="I175" s="19"/>
      <c r="J175" s="18">
        <f>D175+H175-I175</f>
        <v>120837.7802731124</v>
      </c>
      <c r="K175" s="54">
        <f t="shared" si="103"/>
        <v>0.01</v>
      </c>
      <c r="L175" s="45"/>
      <c r="M175" s="45"/>
      <c r="N175" s="47"/>
      <c r="O175" s="20"/>
      <c r="P175" s="18"/>
      <c r="Q175" s="14">
        <f>Q174+C175+H174</f>
        <v>120837.7802731124</v>
      </c>
      <c r="R175" s="25">
        <f>(Q175-(B108+SUM(H108:H174)))/(B108+SUM(H108:H174))</f>
        <v>4.0821485916548603</v>
      </c>
      <c r="S175" s="25">
        <f t="shared" si="104"/>
        <v>3.0000000000000027E-2</v>
      </c>
    </row>
    <row r="176" spans="1:19" ht="15" thickBot="1">
      <c r="A176" s="5">
        <f>A175+7</f>
        <v>45690</v>
      </c>
      <c r="B176" s="17">
        <f>D175+H175-O175</f>
        <v>120837.7802731124</v>
      </c>
      <c r="C176" s="44">
        <f>(B176*required_return)</f>
        <v>3625.1334081933719</v>
      </c>
      <c r="D176" s="18">
        <f>B176+C176</f>
        <v>124462.91368130577</v>
      </c>
      <c r="E176" s="14">
        <f>B176/7500</f>
        <v>16.111704036414984</v>
      </c>
      <c r="F176" s="14">
        <f>E176</f>
        <v>16.111704036414984</v>
      </c>
      <c r="G176" s="52">
        <f t="shared" si="102"/>
        <v>225.0000000000002</v>
      </c>
      <c r="H176" s="19"/>
      <c r="I176" s="19"/>
      <c r="J176" s="18">
        <f>D176+H176-I176</f>
        <v>124462.91368130577</v>
      </c>
      <c r="K176" s="54">
        <f t="shared" si="103"/>
        <v>0.01</v>
      </c>
      <c r="L176" s="45"/>
      <c r="M176" s="45"/>
      <c r="N176" s="48"/>
      <c r="O176" s="20"/>
      <c r="P176" s="18"/>
      <c r="Q176" s="14">
        <f>Q175+C176+H175</f>
        <v>124462.91368130577</v>
      </c>
      <c r="R176" s="25">
        <f>(Q176-(B108+SUM(H108:H175)))/(B108+SUM(H108:H175))</f>
        <v>4.2346130494045067</v>
      </c>
      <c r="S176" s="25">
        <f t="shared" si="104"/>
        <v>3.0000000000000027E-2</v>
      </c>
    </row>
    <row r="177" spans="1:19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26"/>
      <c r="S177" s="26"/>
    </row>
    <row r="178" spans="1:19">
      <c r="A178" s="1">
        <f>A176+7</f>
        <v>45697</v>
      </c>
      <c r="B178" s="17">
        <f>D176+H176-O176</f>
        <v>124462.91368130577</v>
      </c>
      <c r="C178" s="44">
        <f>(B178*required_return)</f>
        <v>3733.887410439173</v>
      </c>
      <c r="D178" s="14">
        <f>B178+C178</f>
        <v>128196.80109174494</v>
      </c>
      <c r="E178" s="14">
        <f>B178/7500</f>
        <v>16.595055157507435</v>
      </c>
      <c r="F178" s="14">
        <f>E178</f>
        <v>16.595055157507435</v>
      </c>
      <c r="G178" s="53">
        <f>(D178-B178)/F178</f>
        <v>224.99999999999997</v>
      </c>
      <c r="H178" s="19"/>
      <c r="I178" s="19"/>
      <c r="J178" s="14">
        <f>D178+H178-I178</f>
        <v>128196.80109174494</v>
      </c>
      <c r="K178" s="54">
        <f>E178*75/B178</f>
        <v>9.9999999999999985E-3</v>
      </c>
      <c r="L178" s="45"/>
      <c r="M178" s="45"/>
      <c r="N178" s="47"/>
      <c r="O178" s="31"/>
      <c r="P178" s="32"/>
      <c r="Q178" s="14">
        <f>Q176+C178+H176</f>
        <v>128196.80109174494</v>
      </c>
      <c r="R178" s="25">
        <f>(Q178-(B108+SUM(H108:H176)))/(B108+SUM(H108:H176))</f>
        <v>4.3916514408866414</v>
      </c>
      <c r="S178" s="25">
        <f>D178/B178-1</f>
        <v>3.0000000000000027E-2</v>
      </c>
    </row>
    <row r="179" spans="1:19">
      <c r="A179" s="1">
        <f>A178+7</f>
        <v>45704</v>
      </c>
      <c r="B179" s="17">
        <f>D178+H178-O178</f>
        <v>128196.80109174494</v>
      </c>
      <c r="C179" s="44">
        <f>(B179*required_return)</f>
        <v>3845.904032752348</v>
      </c>
      <c r="D179" s="18">
        <f>B179+C179</f>
        <v>132042.7051244973</v>
      </c>
      <c r="E179" s="14">
        <f>B179/7500</f>
        <v>17.092906812232659</v>
      </c>
      <c r="F179" s="14">
        <f>E179</f>
        <v>17.092906812232659</v>
      </c>
      <c r="G179" s="52">
        <f t="shared" ref="G179:G181" si="105">(D179-B179)/F179</f>
        <v>225.00000000000037</v>
      </c>
      <c r="H179" s="19"/>
      <c r="I179" s="19"/>
      <c r="J179" s="18">
        <f>D179+H179-I179</f>
        <v>132042.7051244973</v>
      </c>
      <c r="K179" s="54">
        <f t="shared" ref="K179:K181" si="106">E179*75/B179</f>
        <v>0.01</v>
      </c>
      <c r="L179" s="45"/>
      <c r="M179" s="45"/>
      <c r="N179" s="47"/>
      <c r="O179" s="20"/>
      <c r="P179" s="18"/>
      <c r="Q179" s="14">
        <f>Q178+C179+H178</f>
        <v>132042.7051244973</v>
      </c>
      <c r="R179" s="25">
        <f>(Q179-(B108+SUM(H108:H178)))/(B108+SUM(H108:H178))</f>
        <v>4.5534009841132415</v>
      </c>
      <c r="S179" s="25">
        <f t="shared" ref="S179:S181" si="107">D179/B179-1</f>
        <v>3.0000000000000027E-2</v>
      </c>
    </row>
    <row r="180" spans="1:19">
      <c r="A180" s="1">
        <f>A179+7</f>
        <v>45711</v>
      </c>
      <c r="B180" s="17">
        <f>D179+H179-O179</f>
        <v>132042.7051244973</v>
      </c>
      <c r="C180" s="44">
        <f>(B180*required_return)</f>
        <v>3961.2811537349189</v>
      </c>
      <c r="D180" s="18">
        <f>B180+C180</f>
        <v>136003.98627823222</v>
      </c>
      <c r="E180" s="14">
        <f>B180/7500</f>
        <v>17.605694016599639</v>
      </c>
      <c r="F180" s="14">
        <f>E180</f>
        <v>17.605694016599639</v>
      </c>
      <c r="G180" s="52">
        <f t="shared" si="105"/>
        <v>225</v>
      </c>
      <c r="H180" s="19"/>
      <c r="I180" s="19"/>
      <c r="J180" s="18">
        <f>D180+H180-I180</f>
        <v>136003.98627823222</v>
      </c>
      <c r="K180" s="54">
        <f t="shared" si="106"/>
        <v>0.01</v>
      </c>
      <c r="L180" s="45"/>
      <c r="M180" s="45"/>
      <c r="N180" s="47"/>
      <c r="O180" s="20"/>
      <c r="P180" s="18"/>
      <c r="Q180" s="14">
        <f>Q179+C180+H179</f>
        <v>136003.98627823222</v>
      </c>
      <c r="R180" s="25">
        <f>(Q180-(B108+SUM(H108:H179)))/(B108+SUM(H108:H179))</f>
        <v>4.7200030136366387</v>
      </c>
      <c r="S180" s="25">
        <f t="shared" si="107"/>
        <v>3.0000000000000027E-2</v>
      </c>
    </row>
    <row r="181" spans="1:19" ht="15" thickBot="1">
      <c r="A181" s="5">
        <f>A180+7</f>
        <v>45718</v>
      </c>
      <c r="B181" s="17">
        <f>D180+H180-O180</f>
        <v>136003.98627823222</v>
      </c>
      <c r="C181" s="44">
        <f>(B181*required_return)</f>
        <v>4080.1195883469663</v>
      </c>
      <c r="D181" s="18">
        <f>B181+C181</f>
        <v>140084.10586657919</v>
      </c>
      <c r="E181" s="14">
        <f>B181/7500</f>
        <v>18.133864837097629</v>
      </c>
      <c r="F181" s="14">
        <f>E181</f>
        <v>18.133864837097629</v>
      </c>
      <c r="G181" s="52">
        <f t="shared" si="105"/>
        <v>225.0000000000006</v>
      </c>
      <c r="H181" s="19"/>
      <c r="I181" s="19"/>
      <c r="J181" s="18">
        <f>D181+H181-I181</f>
        <v>140084.10586657919</v>
      </c>
      <c r="K181" s="54">
        <f t="shared" si="106"/>
        <v>0.01</v>
      </c>
      <c r="L181" s="45"/>
      <c r="M181" s="45"/>
      <c r="N181" s="48"/>
      <c r="O181" s="22"/>
      <c r="P181" s="34"/>
      <c r="Q181" s="14">
        <f>Q180+C181+H180</f>
        <v>140084.10586657919</v>
      </c>
      <c r="R181" s="25">
        <f>(Q181-(B108+SUM(H108:H180)))/(B108+SUM(H108:H180))</f>
        <v>4.8916031040457382</v>
      </c>
      <c r="S181" s="25">
        <f t="shared" si="107"/>
        <v>3.0000000000000027E-2</v>
      </c>
    </row>
    <row r="182" spans="1:19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26"/>
      <c r="S182" s="26"/>
    </row>
    <row r="183" spans="1:19">
      <c r="A183" s="1">
        <f>A181+7</f>
        <v>45725</v>
      </c>
      <c r="B183" s="17">
        <f>D181+H181-O181</f>
        <v>140084.10586657919</v>
      </c>
      <c r="C183" s="44">
        <f>(B183*required_return)</f>
        <v>4202.5231759973758</v>
      </c>
      <c r="D183" s="14">
        <f>B183+C183</f>
        <v>144286.62904257656</v>
      </c>
      <c r="E183" s="14">
        <f>B183/7500</f>
        <v>18.677880782210558</v>
      </c>
      <c r="F183" s="14">
        <f>E183</f>
        <v>18.677880782210558</v>
      </c>
      <c r="G183" s="53">
        <f>(D183-B183)/F183</f>
        <v>224.99999999999963</v>
      </c>
      <c r="H183" s="19"/>
      <c r="I183" s="19"/>
      <c r="J183" s="14">
        <f>D183+H183-I183</f>
        <v>144286.62904257656</v>
      </c>
      <c r="K183" s="54">
        <f>E183*75/B183</f>
        <v>0.01</v>
      </c>
      <c r="L183" s="45"/>
      <c r="M183" s="45"/>
      <c r="N183" s="47"/>
      <c r="O183" s="20"/>
      <c r="P183" s="18"/>
      <c r="Q183" s="14">
        <f>Q181+C183+H181</f>
        <v>144286.62904257656</v>
      </c>
      <c r="R183" s="25">
        <f>(Q183-(B108+SUM(H108:H181)))/(B108+SUM(H108:H181))</f>
        <v>5.06835119716711</v>
      </c>
      <c r="S183" s="25">
        <f>D183/B183-1</f>
        <v>3.0000000000000027E-2</v>
      </c>
    </row>
    <row r="184" spans="1:19">
      <c r="A184" s="1">
        <f>A183+7</f>
        <v>45732</v>
      </c>
      <c r="B184" s="17">
        <f>D183+H183-O183</f>
        <v>144286.62904257656</v>
      </c>
      <c r="C184" s="44">
        <f>(B184*required_return)</f>
        <v>4328.5988712772969</v>
      </c>
      <c r="D184" s="18">
        <f>B184+C184</f>
        <v>148615.22791385386</v>
      </c>
      <c r="E184" s="14">
        <f>B184/7500</f>
        <v>19.238217205676875</v>
      </c>
      <c r="F184" s="14">
        <f>E184</f>
        <v>19.238217205676875</v>
      </c>
      <c r="G184" s="52">
        <f t="shared" ref="G184:G186" si="108">(D184-B184)/F184</f>
        <v>224.99999999999994</v>
      </c>
      <c r="H184" s="19"/>
      <c r="I184" s="19"/>
      <c r="J184" s="18">
        <f>D184+H184-I184</f>
        <v>148615.22791385386</v>
      </c>
      <c r="K184" s="54">
        <f t="shared" ref="K184:K186" si="109">E184*75/B184</f>
        <v>0.01</v>
      </c>
      <c r="L184" s="45"/>
      <c r="M184" s="45"/>
      <c r="N184" s="47"/>
      <c r="O184" s="20"/>
      <c r="P184" s="18"/>
      <c r="Q184" s="14">
        <f>Q183+C184+H183</f>
        <v>148615.22791385386</v>
      </c>
      <c r="R184" s="25">
        <f>(Q184-(B108+SUM(H108:H183)))/(B108+SUM(H108:H183))</f>
        <v>5.2504017330821231</v>
      </c>
      <c r="S184" s="25">
        <f t="shared" ref="S184:S186" si="110">D184/B184-1</f>
        <v>3.0000000000000027E-2</v>
      </c>
    </row>
    <row r="185" spans="1:19">
      <c r="A185" s="1">
        <f>A184+7</f>
        <v>45739</v>
      </c>
      <c r="B185" s="17">
        <f>D184+H184-O184</f>
        <v>148615.22791385386</v>
      </c>
      <c r="C185" s="44">
        <f>(B185*required_return)</f>
        <v>4458.4568374156152</v>
      </c>
      <c r="D185" s="18">
        <f>B185+C185</f>
        <v>153073.68475126947</v>
      </c>
      <c r="E185" s="14">
        <f>B185/7500</f>
        <v>19.815363721847181</v>
      </c>
      <c r="F185" s="14">
        <f>E185</f>
        <v>19.815363721847181</v>
      </c>
      <c r="G185" s="52">
        <f t="shared" si="108"/>
        <v>224.9999999999996</v>
      </c>
      <c r="H185" s="19"/>
      <c r="I185" s="19"/>
      <c r="J185" s="18">
        <f>D185+H185-I185</f>
        <v>153073.68475126947</v>
      </c>
      <c r="K185" s="54">
        <f t="shared" si="109"/>
        <v>9.9999999999999985E-3</v>
      </c>
      <c r="L185" s="45"/>
      <c r="M185" s="45"/>
      <c r="N185" s="47"/>
      <c r="O185" s="20"/>
      <c r="P185" s="18"/>
      <c r="Q185" s="14">
        <f>Q184+C185+H184</f>
        <v>153073.68475126947</v>
      </c>
      <c r="R185" s="25">
        <f>(Q185-(B108+SUM(H108:H184)))/(B108+SUM(H108:H184))</f>
        <v>5.4379137850745867</v>
      </c>
      <c r="S185" s="25">
        <f t="shared" si="110"/>
        <v>3.0000000000000027E-2</v>
      </c>
    </row>
    <row r="186" spans="1:19" ht="15" thickBot="1">
      <c r="A186" s="5">
        <f>A185+7</f>
        <v>45746</v>
      </c>
      <c r="B186" s="17">
        <f>D185+H185-O185</f>
        <v>153073.68475126947</v>
      </c>
      <c r="C186" s="44">
        <f>(B186*required_return)</f>
        <v>4592.2105425380842</v>
      </c>
      <c r="D186" s="18">
        <f>B186+C186</f>
        <v>157665.89529380755</v>
      </c>
      <c r="E186" s="14">
        <f>B186/7500</f>
        <v>20.409824633502595</v>
      </c>
      <c r="F186" s="14">
        <f>E186</f>
        <v>20.409824633502595</v>
      </c>
      <c r="G186" s="52">
        <f t="shared" si="108"/>
        <v>225.00000000000014</v>
      </c>
      <c r="H186" s="19"/>
      <c r="I186" s="19"/>
      <c r="J186" s="18">
        <f>D186+H186-I186</f>
        <v>157665.89529380755</v>
      </c>
      <c r="K186" s="54">
        <f t="shared" si="109"/>
        <v>0.01</v>
      </c>
      <c r="L186" s="45"/>
      <c r="M186" s="45"/>
      <c r="N186" s="48"/>
      <c r="O186" s="20"/>
      <c r="P186" s="18"/>
      <c r="Q186" s="14">
        <f>Q185+C186+H185</f>
        <v>157665.89529380755</v>
      </c>
      <c r="R186" s="25">
        <f>(Q186-(B108+SUM(H108:H185)))/(B108+SUM(H108:H185))</f>
        <v>5.6310511986268237</v>
      </c>
      <c r="S186" s="25">
        <f t="shared" si="110"/>
        <v>3.0000000000000027E-2</v>
      </c>
    </row>
    <row r="187" spans="1:19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26"/>
      <c r="S187" s="26"/>
    </row>
    <row r="188" spans="1:19">
      <c r="A188" s="1">
        <f>A186+7</f>
        <v>45753</v>
      </c>
      <c r="B188" s="17">
        <f>D186+H186-O186</f>
        <v>157665.89529380755</v>
      </c>
      <c r="C188" s="44">
        <f>(B188*required_return)</f>
        <v>4729.976858814226</v>
      </c>
      <c r="D188" s="14">
        <f>B188+C188</f>
        <v>162395.87215262177</v>
      </c>
      <c r="E188" s="14">
        <f>B188/7500</f>
        <v>21.022119372507674</v>
      </c>
      <c r="F188" s="14">
        <f>E188</f>
        <v>21.022119372507674</v>
      </c>
      <c r="G188" s="53">
        <f>(D188-B188)/F188</f>
        <v>224.99999999999957</v>
      </c>
      <c r="H188" s="19"/>
      <c r="I188" s="19"/>
      <c r="J188" s="14">
        <f>D188+H188-I188</f>
        <v>162395.87215262177</v>
      </c>
      <c r="K188" s="54">
        <f>E188*75/B188</f>
        <v>0.01</v>
      </c>
      <c r="L188" s="45"/>
      <c r="M188" s="45"/>
      <c r="N188" s="47"/>
      <c r="O188" s="20"/>
      <c r="P188" s="18"/>
      <c r="Q188" s="14">
        <f>Q186+C188+H186</f>
        <v>162395.87215262177</v>
      </c>
      <c r="R188" s="25">
        <f>(Q188-(B108+SUM(H108:H186)))/(B108+SUM(H108:H186))</f>
        <v>5.829982734585629</v>
      </c>
      <c r="S188" s="25">
        <f>D188/B188-1</f>
        <v>3.0000000000000027E-2</v>
      </c>
    </row>
    <row r="189" spans="1:19">
      <c r="A189" s="1">
        <f>A188+7</f>
        <v>45760</v>
      </c>
      <c r="B189" s="17">
        <f>D188+H188-O188</f>
        <v>162395.87215262177</v>
      </c>
      <c r="C189" s="44">
        <f>(B189*required_return)</f>
        <v>4871.8761645786526</v>
      </c>
      <c r="D189" s="18">
        <f>B189+C189</f>
        <v>167267.74831720043</v>
      </c>
      <c r="E189" s="14">
        <f>B189/7500</f>
        <v>21.652782953682902</v>
      </c>
      <c r="F189" s="14">
        <f>E189</f>
        <v>21.652782953682902</v>
      </c>
      <c r="G189" s="52">
        <f t="shared" ref="G189:G191" si="111">(D189-B189)/F189</f>
        <v>225.00000000000023</v>
      </c>
      <c r="H189" s="19"/>
      <c r="I189" s="19"/>
      <c r="J189" s="18">
        <f>D189+H189-I189</f>
        <v>167267.74831720043</v>
      </c>
      <c r="K189" s="54">
        <f t="shared" ref="K189:K191" si="112">E189*75/B189</f>
        <v>0.01</v>
      </c>
      <c r="L189" s="45"/>
      <c r="M189" s="45"/>
      <c r="N189" s="47"/>
      <c r="O189" s="20"/>
      <c r="P189" s="18"/>
      <c r="Q189" s="14">
        <f>Q188+C189+H188</f>
        <v>167267.74831720043</v>
      </c>
      <c r="R189" s="25">
        <f>(Q189-(B108+SUM(H108:H188)))/(B108+SUM(H108:H188))</f>
        <v>6.0348822166231981</v>
      </c>
      <c r="S189" s="25">
        <f t="shared" ref="S189:S191" si="113">D189/B189-1</f>
        <v>3.0000000000000027E-2</v>
      </c>
    </row>
    <row r="190" spans="1:19">
      <c r="A190" s="1">
        <f>A189+7</f>
        <v>45767</v>
      </c>
      <c r="B190" s="17">
        <f>D189+H189-O189</f>
        <v>167267.74831720043</v>
      </c>
      <c r="C190" s="44">
        <f>(B190*required_return)</f>
        <v>5018.032449516013</v>
      </c>
      <c r="D190" s="18">
        <f>B190+C190</f>
        <v>172285.78076671643</v>
      </c>
      <c r="E190" s="14">
        <f>B190/7500</f>
        <v>22.30236644229339</v>
      </c>
      <c r="F190" s="14">
        <f>E190</f>
        <v>22.30236644229339</v>
      </c>
      <c r="G190" s="52">
        <f t="shared" si="111"/>
        <v>224.99999999999952</v>
      </c>
      <c r="H190" s="19"/>
      <c r="I190" s="19"/>
      <c r="J190" s="18">
        <f>D190+H190-I190</f>
        <v>172285.78076671643</v>
      </c>
      <c r="K190" s="54">
        <f t="shared" si="112"/>
        <v>0.01</v>
      </c>
      <c r="L190" s="45"/>
      <c r="M190" s="45"/>
      <c r="N190" s="47"/>
      <c r="O190" s="20"/>
      <c r="P190" s="18"/>
      <c r="Q190" s="14">
        <f>Q189+C190+H189</f>
        <v>172285.78076671643</v>
      </c>
      <c r="R190" s="25">
        <f>(Q190-(B108+SUM(H108:H189)))/(B108+SUM(H108:H189))</f>
        <v>6.2459286831218934</v>
      </c>
      <c r="S190" s="25">
        <f t="shared" si="113"/>
        <v>3.0000000000000027E-2</v>
      </c>
    </row>
    <row r="191" spans="1:19" ht="15" thickBot="1">
      <c r="A191" s="5">
        <f>A190+7</f>
        <v>45774</v>
      </c>
      <c r="B191" s="17">
        <f>D190+H190-O190</f>
        <v>172285.78076671643</v>
      </c>
      <c r="C191" s="44">
        <f>(B191*required_return)</f>
        <v>5168.5734230014923</v>
      </c>
      <c r="D191" s="18">
        <f>B191+C191</f>
        <v>177454.35418971791</v>
      </c>
      <c r="E191" s="14">
        <f>B191/7500</f>
        <v>22.971437435562191</v>
      </c>
      <c r="F191" s="14">
        <f>E191</f>
        <v>22.971437435562191</v>
      </c>
      <c r="G191" s="52">
        <f t="shared" si="111"/>
        <v>224.99999999999937</v>
      </c>
      <c r="H191" s="19"/>
      <c r="I191" s="19"/>
      <c r="J191" s="18">
        <f>D191+H191-I191</f>
        <v>177454.35418971791</v>
      </c>
      <c r="K191" s="54">
        <f t="shared" si="112"/>
        <v>0.01</v>
      </c>
      <c r="L191" s="45"/>
      <c r="M191" s="45"/>
      <c r="N191" s="48"/>
      <c r="O191" s="20"/>
      <c r="P191" s="18"/>
      <c r="Q191" s="14">
        <f>Q190+C191+H190</f>
        <v>177454.35418971791</v>
      </c>
      <c r="R191" s="25">
        <f>(Q191-(B108+SUM(H108:H190)))/(B108+SUM(H108:H190))</f>
        <v>6.4633065436155483</v>
      </c>
      <c r="S191" s="25">
        <f t="shared" si="113"/>
        <v>3.0000000000000027E-2</v>
      </c>
    </row>
    <row r="192" spans="1:19" ht="15" thickBot="1">
      <c r="A192" s="57"/>
      <c r="B192" s="58"/>
      <c r="C192" s="59"/>
      <c r="D192" s="59"/>
      <c r="E192" s="4"/>
      <c r="F192" s="4"/>
      <c r="G192" s="4"/>
      <c r="H192" s="4"/>
      <c r="I192" s="4"/>
      <c r="J192" s="4"/>
      <c r="K192" s="4"/>
      <c r="L192" s="59"/>
      <c r="M192" s="59"/>
      <c r="N192" s="59"/>
      <c r="O192" s="59"/>
      <c r="P192" s="59"/>
      <c r="Q192" s="59"/>
      <c r="R192" s="60"/>
      <c r="S192" s="60"/>
    </row>
    <row r="193" spans="1:19">
      <c r="A193" s="1">
        <f>A191+7</f>
        <v>45781</v>
      </c>
      <c r="B193" s="17">
        <f>D191+H191-O191</f>
        <v>177454.35418971791</v>
      </c>
      <c r="C193" s="44">
        <f>(B193*required_return)</f>
        <v>5323.6306256915368</v>
      </c>
      <c r="D193" s="14">
        <f>B193+C193</f>
        <v>182777.98481540944</v>
      </c>
      <c r="E193" s="14">
        <f>B193/7500</f>
        <v>23.660580558629054</v>
      </c>
      <c r="F193" s="14">
        <f>E193</f>
        <v>23.660580558629054</v>
      </c>
      <c r="G193" s="53">
        <f>(D193-B193)/F193</f>
        <v>224.99999999999957</v>
      </c>
      <c r="H193" s="19"/>
      <c r="I193" s="19"/>
      <c r="J193" s="14">
        <f>D193+H193-I193</f>
        <v>182777.98481540944</v>
      </c>
      <c r="K193" s="54">
        <f>E193*75/B193</f>
        <v>0.01</v>
      </c>
      <c r="L193" s="45"/>
      <c r="M193" s="45"/>
      <c r="N193" s="47"/>
      <c r="O193" s="20">
        <f>IF(D193&gt;B193,D193*0.013,0)</f>
        <v>2376.1138026003227</v>
      </c>
      <c r="P193" s="18"/>
      <c r="Q193" s="14">
        <f>Q191+C193+H191</f>
        <v>182777.98481540944</v>
      </c>
      <c r="R193" s="25">
        <f>(Q193-(B108+SUM(H108:H191)))/(B108+SUM(H108:H191))</f>
        <v>6.6872057399240159</v>
      </c>
      <c r="S193" s="25">
        <f>D193/B193-1</f>
        <v>3.0000000000000027E-2</v>
      </c>
    </row>
    <row r="194" spans="1:19">
      <c r="A194" s="1">
        <f>A193+7</f>
        <v>45788</v>
      </c>
      <c r="B194" s="17">
        <f>D193+H193-O193</f>
        <v>180401.8710128091</v>
      </c>
      <c r="C194" s="44">
        <f>(B194*required_return)</f>
        <v>5412.0561303842733</v>
      </c>
      <c r="D194" s="18">
        <f>B194+C194</f>
        <v>185813.92714319337</v>
      </c>
      <c r="E194" s="14">
        <f>B194/7500</f>
        <v>24.053582801707879</v>
      </c>
      <c r="F194" s="14">
        <f>E194</f>
        <v>24.053582801707879</v>
      </c>
      <c r="G194" s="52">
        <f t="shared" ref="G194:G196" si="114">(D194-B194)/F194</f>
        <v>224.99999999999986</v>
      </c>
      <c r="H194" s="19"/>
      <c r="I194" s="19"/>
      <c r="J194" s="18">
        <f>D194+H194-I194</f>
        <v>185813.92714319337</v>
      </c>
      <c r="K194" s="54">
        <f t="shared" ref="K194:K196" si="115">E194*75/B194</f>
        <v>0.01</v>
      </c>
      <c r="L194" s="45"/>
      <c r="M194" s="45"/>
      <c r="N194" s="47"/>
      <c r="O194" s="20">
        <f>IF(D194&gt;B194,D194*0.013,0)</f>
        <v>2415.5810528615139</v>
      </c>
      <c r="P194" s="18"/>
      <c r="Q194" s="14">
        <f>Q193+C194+H193</f>
        <v>188190.04094579371</v>
      </c>
      <c r="R194" s="25">
        <f>(Q194-(B108+SUM(H108:H193)))/(B108+SUM(H108:H193))</f>
        <v>6.9148239018831656</v>
      </c>
      <c r="S194" s="25">
        <f t="shared" ref="S194:S196" si="116">D194/B194-1</f>
        <v>3.0000000000000027E-2</v>
      </c>
    </row>
    <row r="195" spans="1:19">
      <c r="A195" s="1">
        <f>A194+7</f>
        <v>45795</v>
      </c>
      <c r="B195" s="17">
        <f>D194+H194-O194</f>
        <v>183398.34609033185</v>
      </c>
      <c r="C195" s="44">
        <f>(B195*required_return)</f>
        <v>5501.9503827099552</v>
      </c>
      <c r="D195" s="18">
        <f>B195+C195</f>
        <v>188900.29647304182</v>
      </c>
      <c r="E195" s="14">
        <f>B195/7500</f>
        <v>24.453112812044246</v>
      </c>
      <c r="F195" s="14">
        <f>E195</f>
        <v>24.453112812044246</v>
      </c>
      <c r="G195" s="52">
        <f t="shared" si="114"/>
        <v>225.00000000000054</v>
      </c>
      <c r="H195" s="19"/>
      <c r="I195" s="19"/>
      <c r="J195" s="18">
        <f>D195+H195-I195</f>
        <v>188900.29647304182</v>
      </c>
      <c r="K195" s="54">
        <f t="shared" si="115"/>
        <v>0.01</v>
      </c>
      <c r="L195" s="45"/>
      <c r="M195" s="45"/>
      <c r="N195" s="47"/>
      <c r="O195" s="20">
        <f>IF(D195&gt;B195,D195*0.013,0)</f>
        <v>2455.7038541495435</v>
      </c>
      <c r="P195" s="18"/>
      <c r="Q195" s="14">
        <f>Q194+C195+H194</f>
        <v>193691.99132850367</v>
      </c>
      <c r="R195" s="25">
        <f>(Q195-(B108+SUM(H108:H194)))/(B108+SUM(H108:H194))</f>
        <v>7.146222801512458</v>
      </c>
      <c r="S195" s="25">
        <f t="shared" si="116"/>
        <v>3.0000000000000027E-2</v>
      </c>
    </row>
    <row r="196" spans="1:19" ht="15" thickBot="1">
      <c r="A196" s="5">
        <f>A195+7</f>
        <v>45802</v>
      </c>
      <c r="B196" s="17">
        <f>D195+H195-O195</f>
        <v>186444.59261889226</v>
      </c>
      <c r="C196" s="44">
        <f>(B196*required_return)</f>
        <v>5593.3377785667672</v>
      </c>
      <c r="D196" s="18">
        <f>B196+C196</f>
        <v>192037.93039745901</v>
      </c>
      <c r="E196" s="14">
        <f>B196/7500</f>
        <v>24.859279015852302</v>
      </c>
      <c r="F196" s="14">
        <f>E196</f>
        <v>24.859279015852302</v>
      </c>
      <c r="G196" s="52">
        <f t="shared" si="114"/>
        <v>224.99999999999946</v>
      </c>
      <c r="H196" s="19"/>
      <c r="I196" s="19"/>
      <c r="J196" s="18">
        <f>D196+H196-I196</f>
        <v>192037.93039745901</v>
      </c>
      <c r="K196" s="54">
        <f t="shared" si="115"/>
        <v>0.01</v>
      </c>
      <c r="L196" s="45"/>
      <c r="M196" s="45"/>
      <c r="N196" s="48"/>
      <c r="O196" s="20">
        <f>IF(D196&gt;B196,D196*0.013,0)</f>
        <v>2496.4930951669671</v>
      </c>
      <c r="P196" s="18">
        <f>P191+SUM(O193:O196)</f>
        <v>9743.8918047783463</v>
      </c>
      <c r="Q196" s="14">
        <f>Q195+C196+H195</f>
        <v>199285.32910707043</v>
      </c>
      <c r="R196" s="25">
        <f>(Q196-(B108+SUM(H108:H195)))/(B108+SUM(H108:H195))</f>
        <v>7.3814652368645914</v>
      </c>
      <c r="S196" s="25">
        <f t="shared" si="116"/>
        <v>3.0000000000000027E-2</v>
      </c>
    </row>
    <row r="197" spans="1:19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26"/>
      <c r="S197" s="26"/>
    </row>
    <row r="198" spans="1:19">
      <c r="A198" s="1">
        <f>A196+7</f>
        <v>45809</v>
      </c>
      <c r="B198" s="17">
        <f>D196+H196-O196</f>
        <v>189541.43730229203</v>
      </c>
      <c r="C198" s="44">
        <f>(B198*required_return)</f>
        <v>5686.2431190687612</v>
      </c>
      <c r="D198" s="14">
        <f>B198+C198</f>
        <v>195227.6804213608</v>
      </c>
      <c r="E198" s="14">
        <f>B198/7500</f>
        <v>25.272191640305603</v>
      </c>
      <c r="F198" s="14">
        <f>E198</f>
        <v>25.272191640305603</v>
      </c>
      <c r="G198" s="53">
        <f>(D198-B198)/F198</f>
        <v>225.00000000000011</v>
      </c>
      <c r="H198" s="19"/>
      <c r="I198" s="19"/>
      <c r="J198" s="14">
        <f>D198+H198-I198</f>
        <v>195227.6804213608</v>
      </c>
      <c r="K198" s="54">
        <f>E198*75/B198</f>
        <v>0.01</v>
      </c>
      <c r="L198" s="45"/>
      <c r="M198" s="45"/>
      <c r="N198" s="47"/>
      <c r="O198" s="20">
        <f>IF(D198&gt;B198,D198*0.013,0)</f>
        <v>2537.9598454776901</v>
      </c>
      <c r="P198" s="18"/>
      <c r="Q198" s="14">
        <f>Q196+C198+H196</f>
        <v>204971.57222613919</v>
      </c>
      <c r="R198" s="25">
        <f>(Q198-(B108+SUM(H108:H196)))/(B108+SUM(H108:H196))</f>
        <v>7.620615049067923</v>
      </c>
      <c r="S198" s="25">
        <f>D198/B198-1</f>
        <v>3.0000000000000027E-2</v>
      </c>
    </row>
    <row r="199" spans="1:19">
      <c r="A199" s="1">
        <f>A198+7</f>
        <v>45816</v>
      </c>
      <c r="B199" s="17">
        <f>D198+H198-O198</f>
        <v>192689.72057588311</v>
      </c>
      <c r="C199" s="44">
        <f>(B199*required_return)</f>
        <v>5780.6916172764932</v>
      </c>
      <c r="D199" s="18">
        <f>B199+C199</f>
        <v>198470.4121931596</v>
      </c>
      <c r="E199" s="14">
        <f>B199/7500</f>
        <v>25.691962743451082</v>
      </c>
      <c r="F199" s="14">
        <f>E199</f>
        <v>25.691962743451082</v>
      </c>
      <c r="G199" s="52">
        <f t="shared" ref="G199:G201" si="117">(D199-B199)/F199</f>
        <v>224.99999999999989</v>
      </c>
      <c r="H199" s="19"/>
      <c r="I199" s="19"/>
      <c r="J199" s="18">
        <f>D199+H199-I199</f>
        <v>198470.4121931596</v>
      </c>
      <c r="K199" s="54">
        <f t="shared" ref="K199:K201" si="118">E199*75/B199</f>
        <v>0.01</v>
      </c>
      <c r="L199" s="45"/>
      <c r="M199" s="45"/>
      <c r="N199" s="47"/>
      <c r="O199" s="20">
        <f>IF(D199&gt;B199,D199*0.013,0)</f>
        <v>2580.1153585110746</v>
      </c>
      <c r="P199" s="18"/>
      <c r="Q199" s="14">
        <f>Q198+C199+H198</f>
        <v>210752.26384341568</v>
      </c>
      <c r="R199" s="25">
        <f>(Q199-(B108+SUM(H108:H198)))/(B108+SUM(H108:H198))</f>
        <v>7.8637371396519544</v>
      </c>
      <c r="S199" s="25">
        <f t="shared" ref="S199:S201" si="119">D199/B199-1</f>
        <v>3.0000000000000027E-2</v>
      </c>
    </row>
    <row r="200" spans="1:19">
      <c r="A200" s="1">
        <f>A199+7</f>
        <v>45823</v>
      </c>
      <c r="B200" s="17">
        <f>D199+H199-O199</f>
        <v>195890.29683464853</v>
      </c>
      <c r="C200" s="44">
        <f>(B200*required_return)</f>
        <v>5876.7089050394552</v>
      </c>
      <c r="D200" s="18">
        <f>B200+C200</f>
        <v>201767.00573968797</v>
      </c>
      <c r="E200" s="14">
        <f>B200/7500</f>
        <v>26.118706244619805</v>
      </c>
      <c r="F200" s="14">
        <f>E200</f>
        <v>26.118706244619805</v>
      </c>
      <c r="G200" s="52">
        <f t="shared" si="117"/>
        <v>224.99999999999949</v>
      </c>
      <c r="H200" s="19"/>
      <c r="I200" s="19"/>
      <c r="J200" s="18">
        <f>D200+H200-I200</f>
        <v>201767.00573968797</v>
      </c>
      <c r="K200" s="54">
        <f t="shared" si="118"/>
        <v>0.01</v>
      </c>
      <c r="L200" s="45"/>
      <c r="M200" s="45"/>
      <c r="N200" s="47"/>
      <c r="O200" s="20">
        <f>IF(D200&gt;B200,D200*0.013,0)</f>
        <v>2622.9710746159435</v>
      </c>
      <c r="P200" s="18"/>
      <c r="Q200" s="14">
        <f>Q199+C200+H199</f>
        <v>216628.97274845513</v>
      </c>
      <c r="R200" s="25">
        <f>(Q200-(B108+SUM(H108:H199)))/(B108+SUM(H108:H199))</f>
        <v>8.1108974881605835</v>
      </c>
      <c r="S200" s="25">
        <f t="shared" si="119"/>
        <v>3.0000000000000027E-2</v>
      </c>
    </row>
    <row r="201" spans="1:19" ht="15" thickBot="1">
      <c r="A201" s="5">
        <f>A200+7</f>
        <v>45830</v>
      </c>
      <c r="B201" s="17">
        <f>D200+H200-O200</f>
        <v>199144.03466507202</v>
      </c>
      <c r="C201" s="44">
        <f>(B201*required_return)</f>
        <v>5974.3210399521604</v>
      </c>
      <c r="D201" s="18">
        <f>B201+C201</f>
        <v>205118.35570502418</v>
      </c>
      <c r="E201" s="14">
        <f>B201/7500</f>
        <v>26.552537955342935</v>
      </c>
      <c r="F201" s="14">
        <f>E201</f>
        <v>26.552537955342935</v>
      </c>
      <c r="G201" s="52">
        <f t="shared" si="117"/>
        <v>225.00000000000011</v>
      </c>
      <c r="H201" s="19"/>
      <c r="I201" s="19"/>
      <c r="J201" s="18">
        <f>D201+H201-I201</f>
        <v>205118.35570502418</v>
      </c>
      <c r="K201" s="54">
        <f t="shared" si="118"/>
        <v>0.01</v>
      </c>
      <c r="L201" s="45"/>
      <c r="M201" s="45"/>
      <c r="N201" s="48"/>
      <c r="O201" s="20">
        <f>IF(D201&gt;B201,D201*0.013,0)</f>
        <v>2666.5386241653141</v>
      </c>
      <c r="P201" s="18">
        <f>P196+SUM(O198:O201)</f>
        <v>20151.476707548369</v>
      </c>
      <c r="Q201" s="14">
        <f>Q200+C201+H200</f>
        <v>222603.29378840729</v>
      </c>
      <c r="R201" s="25">
        <f>(Q201-(B108+SUM(H108:H200)))/(B108+SUM(H108:H200))</f>
        <v>8.3621631700579435</v>
      </c>
      <c r="S201" s="25">
        <f t="shared" si="119"/>
        <v>3.0000000000000027E-2</v>
      </c>
    </row>
    <row r="202" spans="1:19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26"/>
      <c r="S202" s="26"/>
    </row>
    <row r="203" spans="1:19">
      <c r="A203" s="1">
        <f>A201+7</f>
        <v>45837</v>
      </c>
      <c r="B203" s="17">
        <f>D201+H201-O201</f>
        <v>202451.81708085886</v>
      </c>
      <c r="C203" s="44">
        <f>(B203*required_return)</f>
        <v>6073.554512425766</v>
      </c>
      <c r="D203" s="14">
        <f>B203+C203</f>
        <v>208525.37159328462</v>
      </c>
      <c r="E203" s="14">
        <f>B203/7500</f>
        <v>26.993575610781182</v>
      </c>
      <c r="F203" s="14">
        <f>E203</f>
        <v>26.993575610781182</v>
      </c>
      <c r="G203" s="53">
        <f>(D203-B203)/F203</f>
        <v>224.99999999999986</v>
      </c>
      <c r="H203" s="19"/>
      <c r="I203" s="19"/>
      <c r="J203" s="14">
        <f>D203+H203-I203</f>
        <v>208525.37159328462</v>
      </c>
      <c r="K203" s="54">
        <f>E203*75/B203</f>
        <v>0.01</v>
      </c>
      <c r="L203" s="45"/>
      <c r="M203" s="45"/>
      <c r="N203" s="47"/>
      <c r="O203" s="20">
        <f>IF(D203&gt;B203,D203*0.013,0)</f>
        <v>2710.8298307127002</v>
      </c>
      <c r="P203" s="18"/>
      <c r="Q203" s="14">
        <f>Q201+C203+H201</f>
        <v>228676.84830083305</v>
      </c>
      <c r="R203" s="25">
        <f>(Q203-(B108+SUM(H108:H201)))/(B108+SUM(H108:H201))</f>
        <v>8.6176023749316197</v>
      </c>
      <c r="S203" s="25">
        <f>D203/B203-1</f>
        <v>3.0000000000000027E-2</v>
      </c>
    </row>
    <row r="204" spans="1:19">
      <c r="A204" s="1">
        <f>A203+7</f>
        <v>45844</v>
      </c>
      <c r="B204" s="17">
        <f>D203+H203-O203</f>
        <v>205814.54176257193</v>
      </c>
      <c r="C204" s="44">
        <f>(B204*required_return)</f>
        <v>6174.436252877158</v>
      </c>
      <c r="D204" s="18">
        <f>B204+C204</f>
        <v>211988.97801544907</v>
      </c>
      <c r="E204" s="14">
        <f>B204/7500</f>
        <v>27.441938901676256</v>
      </c>
      <c r="F204" s="14">
        <f>E204</f>
        <v>27.441938901676256</v>
      </c>
      <c r="G204" s="52">
        <f t="shared" ref="G204:G206" si="120">(D204-B204)/F204</f>
        <v>224.99999999999955</v>
      </c>
      <c r="H204" s="19"/>
      <c r="I204" s="19"/>
      <c r="J204" s="18">
        <f>D204+H204-I204</f>
        <v>211988.97801544907</v>
      </c>
      <c r="K204" s="54">
        <f t="shared" ref="K204:K206" si="121">E204*75/B204</f>
        <v>0.01</v>
      </c>
      <c r="L204" s="45"/>
      <c r="M204" s="45"/>
      <c r="N204" s="47"/>
      <c r="O204" s="20">
        <f>IF(D204&gt;B204,D204*0.013,0)</f>
        <v>2755.8567142008378</v>
      </c>
      <c r="P204" s="18"/>
      <c r="Q204" s="14">
        <f>Q203+C204+H203</f>
        <v>234851.2845537102</v>
      </c>
      <c r="R204" s="25">
        <f>(Q204-(B108+SUM(H108:H203)))/(B108+SUM(H108:H203))</f>
        <v>8.8772844249982441</v>
      </c>
      <c r="S204" s="25">
        <f t="shared" ref="S204:S206" si="122">D204/B204-1</f>
        <v>3.0000000000000027E-2</v>
      </c>
    </row>
    <row r="205" spans="1:19">
      <c r="A205" s="1">
        <f>A204+7</f>
        <v>45851</v>
      </c>
      <c r="B205" s="17">
        <f>D204+H204-O204</f>
        <v>209233.12130124823</v>
      </c>
      <c r="C205" s="44">
        <f>(B205*required_return)</f>
        <v>6276.9936390374469</v>
      </c>
      <c r="D205" s="18">
        <f>B205+C205</f>
        <v>215510.11494028568</v>
      </c>
      <c r="E205" s="14">
        <f>B205/7500</f>
        <v>27.897749506833097</v>
      </c>
      <c r="F205" s="14">
        <f>E205</f>
        <v>27.897749506833097</v>
      </c>
      <c r="G205" s="52">
        <f t="shared" si="120"/>
        <v>225.00000000000009</v>
      </c>
      <c r="H205" s="19"/>
      <c r="I205" s="19"/>
      <c r="J205" s="18">
        <f>D205+H205-I205</f>
        <v>215510.11494028568</v>
      </c>
      <c r="K205" s="54">
        <f t="shared" si="121"/>
        <v>0.01</v>
      </c>
      <c r="L205" s="45"/>
      <c r="M205" s="45"/>
      <c r="N205" s="47"/>
      <c r="O205" s="20">
        <f>IF(D205&gt;B205,D205*0.013,0)</f>
        <v>2801.6314942237136</v>
      </c>
      <c r="P205" s="18"/>
      <c r="Q205" s="14">
        <f>Q204+C205+H204</f>
        <v>241128.27819274765</v>
      </c>
      <c r="R205" s="25">
        <f>(Q205-(B108+SUM(H108:H204)))/(B108+SUM(H108:H204))</f>
        <v>9.1412797939164783</v>
      </c>
      <c r="S205" s="25">
        <f t="shared" si="122"/>
        <v>3.0000000000000027E-2</v>
      </c>
    </row>
    <row r="206" spans="1:19" ht="15" thickBot="1">
      <c r="A206" s="5">
        <f>A205+7</f>
        <v>45858</v>
      </c>
      <c r="B206" s="17">
        <f>D205+H205-O205</f>
        <v>212708.48344606196</v>
      </c>
      <c r="C206" s="44">
        <f>(B206*required_return)</f>
        <v>6381.2545033818587</v>
      </c>
      <c r="D206" s="18">
        <f>B206+C206</f>
        <v>219089.73794944381</v>
      </c>
      <c r="E206" s="14">
        <f>B206/7500</f>
        <v>28.361131126141593</v>
      </c>
      <c r="F206" s="14">
        <f>E206</f>
        <v>28.361131126141593</v>
      </c>
      <c r="G206" s="52">
        <f t="shared" si="120"/>
        <v>224.99999999999955</v>
      </c>
      <c r="H206" s="19"/>
      <c r="I206" s="19"/>
      <c r="J206" s="18">
        <f>D206+H206-I206</f>
        <v>219089.73794944381</v>
      </c>
      <c r="K206" s="54">
        <f t="shared" si="121"/>
        <v>0.01</v>
      </c>
      <c r="L206" s="45"/>
      <c r="M206" s="45"/>
      <c r="N206" s="48"/>
      <c r="O206" s="20">
        <f>IF(D206&gt;B206,D206*0.013,0)</f>
        <v>2848.1665933427694</v>
      </c>
      <c r="P206" s="18">
        <f>P201+SUM(O203:O206)</f>
        <v>31267.961340028389</v>
      </c>
      <c r="Q206" s="14">
        <f>Q205+C206+H205</f>
        <v>247509.53269612949</v>
      </c>
      <c r="R206" s="25">
        <f>(Q206-(B108+SUM(H108:H205)))/(B108+SUM(H108:H205))</f>
        <v>9.4096601259124419</v>
      </c>
      <c r="S206" s="25">
        <f t="shared" si="122"/>
        <v>3.0000000000000027E-2</v>
      </c>
    </row>
    <row r="207" spans="1:19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26"/>
      <c r="S207" s="26"/>
    </row>
    <row r="208" spans="1:19">
      <c r="A208" s="1">
        <f>A206+7</f>
        <v>45865</v>
      </c>
      <c r="B208" s="17">
        <f>D206+H206-O206</f>
        <v>216241.57135610105</v>
      </c>
      <c r="C208" s="44">
        <f>(B208*required_return)</f>
        <v>6487.2471406830309</v>
      </c>
      <c r="D208" s="14">
        <f>B208+C208</f>
        <v>222728.81849678408</v>
      </c>
      <c r="E208" s="14">
        <f>B208/7500</f>
        <v>28.832209514146808</v>
      </c>
      <c r="F208" s="14">
        <f>E208</f>
        <v>28.832209514146808</v>
      </c>
      <c r="G208" s="53">
        <f>(D208-B208)/F208</f>
        <v>224.99999999999994</v>
      </c>
      <c r="H208" s="19"/>
      <c r="I208" s="19"/>
      <c r="J208" s="14">
        <f>D208+H208-I208</f>
        <v>222728.81849678408</v>
      </c>
      <c r="K208" s="54">
        <f>E208*75/B208</f>
        <v>1.0000000000000002E-2</v>
      </c>
      <c r="L208" s="45"/>
      <c r="M208" s="45"/>
      <c r="N208" s="19"/>
      <c r="O208" s="20">
        <f>IF(D208&gt;B208,D208*0.013,0)</f>
        <v>2895.4746404581929</v>
      </c>
      <c r="P208" s="18"/>
      <c r="Q208" s="14">
        <f>Q206+C208+H206</f>
        <v>253996.77983681252</v>
      </c>
      <c r="R208" s="25">
        <f>(Q208-(B108+SUM(H108:H206)))/(B108+SUM(H108:H206))</f>
        <v>9.6824982552228587</v>
      </c>
      <c r="S208" s="25">
        <f>D208/B208-1</f>
        <v>3.0000000000000027E-2</v>
      </c>
    </row>
    <row r="209" spans="1:19">
      <c r="A209" s="1">
        <f>A208+7</f>
        <v>45872</v>
      </c>
      <c r="B209" s="17">
        <f>D208+H208-O208</f>
        <v>219833.3438563259</v>
      </c>
      <c r="C209" s="44">
        <f>(B209*required_return)</f>
        <v>6595.0003156897765</v>
      </c>
      <c r="D209" s="18">
        <f>B209+C209</f>
        <v>226428.34417201567</v>
      </c>
      <c r="E209" s="14">
        <f>B209/7500</f>
        <v>29.311112514176788</v>
      </c>
      <c r="F209" s="14">
        <f>E209</f>
        <v>29.311112514176788</v>
      </c>
      <c r="G209" s="52">
        <f t="shared" ref="G209:G211" si="123">(D209-B209)/F209</f>
        <v>224.99999999999986</v>
      </c>
      <c r="H209" s="19"/>
      <c r="I209" s="19"/>
      <c r="J209" s="18">
        <f>D209+H209-I209</f>
        <v>226428.34417201567</v>
      </c>
      <c r="K209" s="54">
        <f t="shared" ref="K209:K211" si="124">E209*75/B209</f>
        <v>1.0000000000000002E-2</v>
      </c>
      <c r="L209" s="45"/>
      <c r="M209" s="45"/>
      <c r="N209" s="19"/>
      <c r="O209" s="20">
        <f>IF(D209&gt;B209,D209*0.013,0)</f>
        <v>2943.5684742362037</v>
      </c>
      <c r="P209" s="18"/>
      <c r="Q209" s="14">
        <f>Q208+C209+H208</f>
        <v>260591.7801525023</v>
      </c>
      <c r="R209" s="25">
        <f>(Q209-(B108+SUM(H108:H208)))/(B108+SUM(H108:H208))</f>
        <v>9.959868225861122</v>
      </c>
      <c r="S209" s="25">
        <f t="shared" ref="S209:S211" si="125">D209/B209-1</f>
        <v>3.0000000000000027E-2</v>
      </c>
    </row>
    <row r="210" spans="1:19">
      <c r="A210" s="1">
        <f>A209+7</f>
        <v>45879</v>
      </c>
      <c r="B210" s="17">
        <f>D209+H209-O209</f>
        <v>223484.77569777946</v>
      </c>
      <c r="C210" s="44">
        <f>(B210*required_return)</f>
        <v>6704.5432709333836</v>
      </c>
      <c r="D210" s="18">
        <f>B210+C210</f>
        <v>230189.31896871285</v>
      </c>
      <c r="E210" s="14">
        <f>B210/7500</f>
        <v>29.797970093037261</v>
      </c>
      <c r="F210" s="14">
        <f>E210</f>
        <v>29.797970093037261</v>
      </c>
      <c r="G210" s="52">
        <f t="shared" si="123"/>
        <v>225</v>
      </c>
      <c r="H210" s="19"/>
      <c r="I210" s="19"/>
      <c r="J210" s="18">
        <f>D210+H210-I210</f>
        <v>230189.31896871285</v>
      </c>
      <c r="K210" s="54">
        <f t="shared" si="124"/>
        <v>0.01</v>
      </c>
      <c r="L210" s="45"/>
      <c r="M210" s="45"/>
      <c r="N210" s="19"/>
      <c r="O210" s="20">
        <f>IF(D210&gt;B210,D210*0.013,0)</f>
        <v>2992.4611465932667</v>
      </c>
      <c r="P210" s="18"/>
      <c r="Q210" s="14">
        <f>Q209+C210+H209</f>
        <v>267296.32342343568</v>
      </c>
      <c r="R210" s="25">
        <f>(Q210-(B108+SUM(H108:H209)))/(B108+SUM(H108:H209))</f>
        <v>10.241845311711687</v>
      </c>
      <c r="S210" s="25">
        <f t="shared" si="125"/>
        <v>3.0000000000000027E-2</v>
      </c>
    </row>
    <row r="211" spans="1:19" ht="15" thickBot="1">
      <c r="A211" s="1">
        <f>A210+7</f>
        <v>45886</v>
      </c>
      <c r="B211" s="17">
        <f>D210+H210-O210</f>
        <v>227196.85782211958</v>
      </c>
      <c r="C211" s="44">
        <f>(B211*required_return)</f>
        <v>6815.9057346635873</v>
      </c>
      <c r="D211" s="18">
        <f>B211+C211</f>
        <v>234012.76355678317</v>
      </c>
      <c r="E211" s="14">
        <f>B211/7500</f>
        <v>30.29291437628261</v>
      </c>
      <c r="F211" s="14">
        <f>E211</f>
        <v>30.29291437628261</v>
      </c>
      <c r="G211" s="52">
        <f t="shared" si="123"/>
        <v>225.00000000000031</v>
      </c>
      <c r="H211" s="19"/>
      <c r="I211" s="19"/>
      <c r="J211" s="18">
        <f>D211+H211-I211</f>
        <v>234012.76355678317</v>
      </c>
      <c r="K211" s="54">
        <f t="shared" si="124"/>
        <v>0.01</v>
      </c>
      <c r="L211" s="45"/>
      <c r="M211" s="45"/>
      <c r="N211" s="23"/>
      <c r="O211" s="20">
        <f>IF(D211&gt;B211,D211*0.013,0)</f>
        <v>3042.1659262381813</v>
      </c>
      <c r="P211" s="18">
        <f>P206+SUM(O208:O211)</f>
        <v>43141.631527554237</v>
      </c>
      <c r="Q211" s="14">
        <f>Q210+C211+H210</f>
        <v>274112.22915809928</v>
      </c>
      <c r="R211" s="25">
        <f>(Q211-(B108+SUM(H108:H210)))/(B108+SUM(H108:H210))</f>
        <v>10.528506036958232</v>
      </c>
      <c r="S211" s="25">
        <f t="shared" si="125"/>
        <v>3.0000000000000027E-2</v>
      </c>
    </row>
    <row r="212" spans="1:19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26"/>
      <c r="S212" s="26"/>
    </row>
    <row r="213" spans="1:19">
      <c r="A213" s="1">
        <f>A211+7</f>
        <v>45893</v>
      </c>
      <c r="B213" s="17">
        <f>D211+H211-O211</f>
        <v>230970.597630545</v>
      </c>
      <c r="C213" s="44">
        <f>(B213*required_return)</f>
        <v>6929.1179289163501</v>
      </c>
      <c r="D213" s="14">
        <f>B213+C213</f>
        <v>237899.71555946136</v>
      </c>
      <c r="E213" s="14">
        <f>B213/7500</f>
        <v>30.796079684072666</v>
      </c>
      <c r="F213" s="14">
        <f>E213</f>
        <v>30.796079684072666</v>
      </c>
      <c r="G213" s="53">
        <f>(D213-B213)/F213</f>
        <v>225.0000000000002</v>
      </c>
      <c r="H213" s="19"/>
      <c r="I213" s="19"/>
      <c r="J213" s="14">
        <f>D213+H213-I213</f>
        <v>237899.71555946136</v>
      </c>
      <c r="K213" s="54">
        <f>E213*75/B213</f>
        <v>0.01</v>
      </c>
      <c r="L213" s="45"/>
      <c r="M213" s="45"/>
      <c r="N213" s="47"/>
      <c r="O213" s="20">
        <f>IF(D213&gt;B213,D213*0.013,0)</f>
        <v>3092.6963022729974</v>
      </c>
      <c r="P213" s="18"/>
      <c r="Q213" s="14">
        <f>Q211+C213+H211</f>
        <v>281041.34708701563</v>
      </c>
      <c r="R213" s="25">
        <f>(Q213-(B108+SUM(H108:H211)))/(B108+SUM(H108:H211))</f>
        <v>10.819928196851119</v>
      </c>
      <c r="S213" s="25">
        <f>D213/B213-1</f>
        <v>3.0000000000000027E-2</v>
      </c>
    </row>
    <row r="214" spans="1:19">
      <c r="A214" s="1">
        <f>A213+7</f>
        <v>45900</v>
      </c>
      <c r="B214" s="17">
        <f>D213+H213-O213</f>
        <v>234807.01925718837</v>
      </c>
      <c r="C214" s="44">
        <f>(B214*required_return)</f>
        <v>7044.2105777156512</v>
      </c>
      <c r="D214" s="18">
        <f>B214+C214</f>
        <v>241851.22983490402</v>
      </c>
      <c r="E214" s="14">
        <f>B214/7500</f>
        <v>31.307602567625114</v>
      </c>
      <c r="F214" s="14">
        <f>E214</f>
        <v>31.307602567625114</v>
      </c>
      <c r="G214" s="52">
        <f t="shared" ref="G214:G216" si="126">(D214-B214)/F214</f>
        <v>225.00000000000011</v>
      </c>
      <c r="H214" s="19"/>
      <c r="I214" s="19"/>
      <c r="J214" s="18">
        <f>D214+H214-I214</f>
        <v>241851.22983490402</v>
      </c>
      <c r="K214" s="54">
        <f t="shared" ref="K214:K216" si="127">E214*75/B214</f>
        <v>0.01</v>
      </c>
      <c r="L214" s="45"/>
      <c r="M214" s="45"/>
      <c r="N214" s="47"/>
      <c r="O214" s="20">
        <f>IF(D214&gt;B214,D214*0.013,0)</f>
        <v>3144.0659878537522</v>
      </c>
      <c r="P214" s="18"/>
      <c r="Q214" s="14">
        <f>Q213+C214+H213</f>
        <v>288085.55766473128</v>
      </c>
      <c r="R214" s="25">
        <f>(Q214-(B108+SUM(H108:H213)))/(B108+SUM(H108:H213))</f>
        <v>11.116190878819829</v>
      </c>
      <c r="S214" s="25">
        <f t="shared" ref="S214:S216" si="128">D214/B214-1</f>
        <v>3.0000000000000027E-2</v>
      </c>
    </row>
    <row r="215" spans="1:19">
      <c r="A215" s="1">
        <f>A214+7</f>
        <v>45907</v>
      </c>
      <c r="B215" s="17">
        <f>D214+H214-O214</f>
        <v>238707.16384705028</v>
      </c>
      <c r="C215" s="44">
        <f>(B215*required_return)</f>
        <v>7161.2149154115077</v>
      </c>
      <c r="D215" s="18">
        <f>B215+C215</f>
        <v>245868.3787624618</v>
      </c>
      <c r="E215" s="14">
        <f>B215/7500</f>
        <v>31.82762184627337</v>
      </c>
      <c r="F215" s="14">
        <f>E215</f>
        <v>31.82762184627337</v>
      </c>
      <c r="G215" s="52">
        <f t="shared" si="126"/>
        <v>225.00000000000028</v>
      </c>
      <c r="H215" s="19"/>
      <c r="I215" s="19"/>
      <c r="J215" s="18">
        <f>D215+H215-I215</f>
        <v>245868.3787624618</v>
      </c>
      <c r="K215" s="54">
        <f t="shared" si="127"/>
        <v>0.01</v>
      </c>
      <c r="L215" s="45"/>
      <c r="M215" s="45"/>
      <c r="N215" s="47"/>
      <c r="O215" s="20">
        <f>IF(D215&gt;B215,D215*0.013,0)</f>
        <v>3196.2889239120032</v>
      </c>
      <c r="P215" s="18"/>
      <c r="Q215" s="14">
        <f>Q214+C215+H214</f>
        <v>295246.77258014277</v>
      </c>
      <c r="R215" s="25">
        <f>(Q215-(B108+SUM(H108:H214)))/(B108+SUM(H108:H214))</f>
        <v>11.417374483936038</v>
      </c>
      <c r="S215" s="25">
        <f t="shared" si="128"/>
        <v>3.0000000000000027E-2</v>
      </c>
    </row>
    <row r="216" spans="1:19" ht="15" thickBot="1">
      <c r="A216" s="5">
        <f>A215+7</f>
        <v>45914</v>
      </c>
      <c r="B216" s="17">
        <f>D215+H215-O215</f>
        <v>242672.08983854979</v>
      </c>
      <c r="C216" s="44">
        <f>(B216*required_return)</f>
        <v>7280.1626951564931</v>
      </c>
      <c r="D216" s="18">
        <f>B216+C216</f>
        <v>249952.25253370628</v>
      </c>
      <c r="E216" s="14">
        <f>B216/7500</f>
        <v>32.356278645139973</v>
      </c>
      <c r="F216" s="14">
        <f>E216</f>
        <v>32.356278645139973</v>
      </c>
      <c r="G216" s="52">
        <f t="shared" si="126"/>
        <v>225.00000000000011</v>
      </c>
      <c r="H216" s="19"/>
      <c r="I216" s="19"/>
      <c r="J216" s="18">
        <f>D216+H216-I216</f>
        <v>249952.25253370628</v>
      </c>
      <c r="K216" s="54">
        <f t="shared" si="127"/>
        <v>0.01</v>
      </c>
      <c r="L216" s="45"/>
      <c r="M216" s="45"/>
      <c r="N216" s="48"/>
      <c r="O216" s="20">
        <f>IF(D216&gt;B216,D216*0.013,0)</f>
        <v>3249.3792829381814</v>
      </c>
      <c r="P216" s="18">
        <f>P211+SUM(O213:O216)</f>
        <v>55824.062024531173</v>
      </c>
      <c r="Q216" s="14">
        <f>Q215+C216+H215</f>
        <v>302526.93527529924</v>
      </c>
      <c r="R216" s="25">
        <f>(Q216-(B108+SUM(H108:H215)))/(B108+SUM(H108:H215))</f>
        <v>11.723560748733227</v>
      </c>
      <c r="S216" s="25">
        <f t="shared" si="128"/>
        <v>3.0000000000000027E-2</v>
      </c>
    </row>
    <row r="217" spans="1:19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26"/>
      <c r="S217" s="26"/>
    </row>
    <row r="218" spans="1:19">
      <c r="A218" s="1">
        <f>A216+7</f>
        <v>45921</v>
      </c>
      <c r="B218" s="17">
        <f>D216+H216-O216</f>
        <v>246702.87325076811</v>
      </c>
      <c r="C218" s="44">
        <f>(B218*required_return)</f>
        <v>7401.0861975230428</v>
      </c>
      <c r="D218" s="14">
        <f>B218+C218</f>
        <v>254103.95944829116</v>
      </c>
      <c r="E218" s="14">
        <f>B218/7500</f>
        <v>32.893716433435749</v>
      </c>
      <c r="F218" s="14">
        <f>E218</f>
        <v>32.893716433435749</v>
      </c>
      <c r="G218" s="53">
        <f>(D218-B218)/F218</f>
        <v>225.00000000000023</v>
      </c>
      <c r="H218" s="19"/>
      <c r="I218" s="19"/>
      <c r="J218" s="14">
        <f>D218+H218-I218</f>
        <v>254103.95944829116</v>
      </c>
      <c r="K218" s="54">
        <f>E218*75/B218</f>
        <v>0.01</v>
      </c>
      <c r="L218" s="45"/>
      <c r="M218" s="45"/>
      <c r="N218" s="47"/>
      <c r="O218" s="20">
        <f>IF(D218&gt;B218,D218*0.023,0)</f>
        <v>5844.3910673106966</v>
      </c>
      <c r="P218" s="18"/>
      <c r="Q218" s="14">
        <f>Q216+C218+H216</f>
        <v>309928.02147282229</v>
      </c>
      <c r="R218" s="25">
        <f>(Q218-(B108+SUM(H108:H216)))/(B108+SUM(H108:H216))</f>
        <v>12.034832767388698</v>
      </c>
      <c r="S218" s="25">
        <f>D218/B218-1</f>
        <v>3.0000000000000027E-2</v>
      </c>
    </row>
    <row r="219" spans="1:19">
      <c r="A219" s="1">
        <f>A218+7</f>
        <v>45928</v>
      </c>
      <c r="B219" s="17">
        <f>D218+H218-O218</f>
        <v>248259.56838098046</v>
      </c>
      <c r="C219" s="44">
        <f>(B219*required_return)</f>
        <v>7447.7870514294136</v>
      </c>
      <c r="D219" s="18">
        <f>B219+C219</f>
        <v>255707.35543240988</v>
      </c>
      <c r="E219" s="14">
        <f>B219/7500</f>
        <v>33.101275784130728</v>
      </c>
      <c r="F219" s="14">
        <f>E219</f>
        <v>33.101275784130728</v>
      </c>
      <c r="G219" s="52">
        <f t="shared" ref="G219:G221" si="129">(D219-B219)/F219</f>
        <v>225.00000000000017</v>
      </c>
      <c r="H219" s="19"/>
      <c r="I219" s="19"/>
      <c r="J219" s="18">
        <f>D219+H219-I219</f>
        <v>255707.35543240988</v>
      </c>
      <c r="K219" s="54">
        <f t="shared" ref="K219:K221" si="130">E219*75/B219</f>
        <v>0.01</v>
      </c>
      <c r="L219" s="45"/>
      <c r="M219" s="45"/>
      <c r="N219" s="47"/>
      <c r="O219" s="20">
        <f>IF(D219&gt;B219,D219*0.023,0)</f>
        <v>5881.269174945427</v>
      </c>
      <c r="P219" s="18"/>
      <c r="Q219" s="14">
        <f>Q218+C219+H218</f>
        <v>317375.80852425168</v>
      </c>
      <c r="R219" s="25">
        <f>(Q219-(B108+SUM(H108:H218)))/(B108+SUM(H108:H218))</f>
        <v>12.348068912481885</v>
      </c>
      <c r="S219" s="25">
        <f t="shared" ref="S219:S221" si="131">D219/B219-1</f>
        <v>3.0000000000000027E-2</v>
      </c>
    </row>
    <row r="220" spans="1:19">
      <c r="A220" s="1">
        <f>A219+7</f>
        <v>45935</v>
      </c>
      <c r="B220" s="17">
        <f>D219+H219-O219</f>
        <v>249826.08625746446</v>
      </c>
      <c r="C220" s="44">
        <f>(B220*required_return)</f>
        <v>7494.7825877239338</v>
      </c>
      <c r="D220" s="18">
        <f>B220+C220</f>
        <v>257320.86884518838</v>
      </c>
      <c r="E220" s="14">
        <f>B220/7500</f>
        <v>33.310144834328597</v>
      </c>
      <c r="F220" s="14">
        <f>E220</f>
        <v>33.310144834328597</v>
      </c>
      <c r="G220" s="52">
        <f t="shared" si="129"/>
        <v>224.99999999999966</v>
      </c>
      <c r="H220" s="19"/>
      <c r="I220" s="19"/>
      <c r="J220" s="18">
        <f>D220+H220-I220</f>
        <v>257320.86884518838</v>
      </c>
      <c r="K220" s="54">
        <f t="shared" si="130"/>
        <v>0.01</v>
      </c>
      <c r="L220" s="45"/>
      <c r="M220" s="45"/>
      <c r="N220" s="47"/>
      <c r="O220" s="20">
        <f>IF(D220&gt;B220,D220*0.023,0)</f>
        <v>5918.379983439333</v>
      </c>
      <c r="P220" s="18"/>
      <c r="Q220" s="14">
        <f>Q219+C220+H219</f>
        <v>324870.59111197561</v>
      </c>
      <c r="R220" s="25">
        <f>(Q220-(B108+SUM(H108:H219)))/(B108+SUM(H108:H219))</f>
        <v>12.66328157765061</v>
      </c>
      <c r="S220" s="25">
        <f t="shared" si="131"/>
        <v>3.0000000000000027E-2</v>
      </c>
    </row>
    <row r="221" spans="1:19" ht="15" thickBot="1">
      <c r="A221" s="5">
        <f>A220+7</f>
        <v>45942</v>
      </c>
      <c r="B221" s="17">
        <f>D220+H220-O220</f>
        <v>251402.48886174904</v>
      </c>
      <c r="C221" s="44">
        <f>(B221*required_return)</f>
        <v>7542.0746658524704</v>
      </c>
      <c r="D221" s="18">
        <f>B221+C221</f>
        <v>258944.56352760151</v>
      </c>
      <c r="E221" s="14">
        <f>B221/7500</f>
        <v>33.520331848233205</v>
      </c>
      <c r="F221" s="14">
        <f>E221</f>
        <v>33.520331848233205</v>
      </c>
      <c r="G221" s="52">
        <f t="shared" si="129"/>
        <v>225.00000000000006</v>
      </c>
      <c r="H221" s="19"/>
      <c r="I221" s="19"/>
      <c r="J221" s="18">
        <f>D221+H221-I221</f>
        <v>258944.56352760151</v>
      </c>
      <c r="K221" s="54">
        <f t="shared" si="130"/>
        <v>0.01</v>
      </c>
      <c r="L221" s="45"/>
      <c r="M221" s="45"/>
      <c r="N221" s="48"/>
      <c r="O221" s="20">
        <f>IF(D221&gt;B221,D221*0.023,0)</f>
        <v>5955.7249611348343</v>
      </c>
      <c r="P221" s="18">
        <f>P216+SUM(O218:O221)</f>
        <v>79423.827211361466</v>
      </c>
      <c r="Q221" s="14">
        <f>Q220+C221+H220</f>
        <v>332412.66577782808</v>
      </c>
      <c r="R221" s="25">
        <f>(Q221-(B108+SUM(H108:H220)))/(B108+SUM(H108:H220))</f>
        <v>12.98048323473655</v>
      </c>
      <c r="S221" s="25">
        <f t="shared" si="131"/>
        <v>3.0000000000000027E-2</v>
      </c>
    </row>
    <row r="222" spans="1:19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26"/>
      <c r="S222" s="26"/>
    </row>
    <row r="223" spans="1:19">
      <c r="A223" s="28">
        <f>A221+7</f>
        <v>45949</v>
      </c>
      <c r="B223" s="29">
        <f>D221+H221-O221</f>
        <v>252988.83856646667</v>
      </c>
      <c r="C223" s="44">
        <f>(B223*required_return)</f>
        <v>7589.6651569939995</v>
      </c>
      <c r="D223" s="14">
        <f>B223+C223</f>
        <v>260578.50372346066</v>
      </c>
      <c r="E223" s="14">
        <f>B223/7500</f>
        <v>33.731845142195553</v>
      </c>
      <c r="F223" s="14">
        <f>E223</f>
        <v>33.731845142195553</v>
      </c>
      <c r="G223" s="53">
        <f>(D223-B223)/F223</f>
        <v>224.9999999999996</v>
      </c>
      <c r="H223" s="19"/>
      <c r="I223" s="19"/>
      <c r="J223" s="14">
        <f>D223+H223-I223</f>
        <v>260578.50372346066</v>
      </c>
      <c r="K223" s="54">
        <f>E223*75/B223</f>
        <v>0.01</v>
      </c>
      <c r="L223" s="50"/>
      <c r="M223" s="50"/>
      <c r="N223" s="49"/>
      <c r="O223" s="31">
        <f>IF(D223&gt;B223,D223*0.023,0)</f>
        <v>5993.3055856395949</v>
      </c>
      <c r="P223" s="32"/>
      <c r="Q223" s="30">
        <f>Q221+C223+H221</f>
        <v>340002.33093482209</v>
      </c>
      <c r="R223" s="35">
        <f>(Q223-(B108+SUM(H108:H221)))/(B108+SUM(H108:H221))</f>
        <v>13.299686434278701</v>
      </c>
      <c r="S223" s="25">
        <f>D223/B223-1</f>
        <v>3.0000000000000027E-2</v>
      </c>
    </row>
    <row r="224" spans="1:19">
      <c r="A224" s="1">
        <f>A223+7</f>
        <v>45956</v>
      </c>
      <c r="B224" s="17">
        <f>D223+H223-O223</f>
        <v>254585.19813782105</v>
      </c>
      <c r="C224" s="44">
        <f>(B224*required_return)</f>
        <v>7637.5559441346313</v>
      </c>
      <c r="D224" s="18">
        <f>B224+C224</f>
        <v>262222.7540819557</v>
      </c>
      <c r="E224" s="14">
        <f>B224/7500</f>
        <v>33.944693085042807</v>
      </c>
      <c r="F224" s="14">
        <f>E224</f>
        <v>33.944693085042807</v>
      </c>
      <c r="G224" s="52">
        <f t="shared" ref="G224:G226" si="132">(D224-B224)/F224</f>
        <v>225.00000000000071</v>
      </c>
      <c r="H224" s="19"/>
      <c r="I224" s="19"/>
      <c r="J224" s="18">
        <f>D224+H224-I224</f>
        <v>262222.7540819557</v>
      </c>
      <c r="K224" s="54">
        <f t="shared" ref="K224:K226" si="133">E224*75/B224</f>
        <v>0.01</v>
      </c>
      <c r="L224" s="45"/>
      <c r="M224" s="45"/>
      <c r="N224" s="47"/>
      <c r="O224" s="20">
        <f>IF(D224&gt;B224,D224*0.023,0)</f>
        <v>6031.1233438849813</v>
      </c>
      <c r="P224" s="18"/>
      <c r="Q224" s="14">
        <f>Q223+C224+H223</f>
        <v>347639.88687895675</v>
      </c>
      <c r="R224" s="25">
        <f>(Q224-(B108+SUM(H108:H223)))/(B108+SUM(H108:H223))</f>
        <v>13.620903806009967</v>
      </c>
      <c r="S224" s="25">
        <f t="shared" ref="S224:S226" si="134">D224/B224-1</f>
        <v>3.0000000000000027E-2</v>
      </c>
    </row>
    <row r="225" spans="1:19">
      <c r="A225" s="1">
        <f>A224+7</f>
        <v>45963</v>
      </c>
      <c r="B225" s="17">
        <f>D224+H224-O224</f>
        <v>256191.63073807073</v>
      </c>
      <c r="C225" s="44">
        <f>(B225*required_return)</f>
        <v>7685.748922142122</v>
      </c>
      <c r="D225" s="18">
        <f>B225+C225</f>
        <v>263877.37966021284</v>
      </c>
      <c r="E225" s="14">
        <f>B225/7500</f>
        <v>34.15888409840943</v>
      </c>
      <c r="F225" s="14">
        <f>E225</f>
        <v>34.15888409840943</v>
      </c>
      <c r="G225" s="52">
        <f t="shared" si="132"/>
        <v>224.99999999999974</v>
      </c>
      <c r="H225" s="19"/>
      <c r="I225" s="19"/>
      <c r="J225" s="18">
        <f>D225+H225-I225</f>
        <v>263877.37966021284</v>
      </c>
      <c r="K225" s="54">
        <f t="shared" si="133"/>
        <v>0.01</v>
      </c>
      <c r="L225" s="45"/>
      <c r="M225" s="45"/>
      <c r="N225" s="47"/>
      <c r="O225" s="20">
        <f>IF(D225&gt;B225,D225*0.023,0)</f>
        <v>6069.1797321848953</v>
      </c>
      <c r="P225" s="18"/>
      <c r="Q225" s="14">
        <f>Q224+C225+H224</f>
        <v>355325.63580109889</v>
      </c>
      <c r="R225" s="25">
        <f>(Q225-(B108+SUM(H108:H224)))/(B108+SUM(H108:H224))</f>
        <v>13.944148059356854</v>
      </c>
      <c r="S225" s="25">
        <f t="shared" si="134"/>
        <v>3.0000000000000027E-2</v>
      </c>
    </row>
    <row r="226" spans="1:19" ht="15" thickBot="1">
      <c r="A226" s="5">
        <f>A225+7</f>
        <v>45970</v>
      </c>
      <c r="B226" s="33">
        <f>D225+H225-O225</f>
        <v>257808.19992802796</v>
      </c>
      <c r="C226" s="44">
        <f>(B226*required_return)</f>
        <v>7734.2459978408388</v>
      </c>
      <c r="D226" s="18">
        <f>B226+C226</f>
        <v>265542.44592586881</v>
      </c>
      <c r="E226" s="14">
        <f>B226/7500</f>
        <v>34.374426657070394</v>
      </c>
      <c r="F226" s="14">
        <f>E226</f>
        <v>34.374426657070394</v>
      </c>
      <c r="G226" s="52">
        <f t="shared" si="132"/>
        <v>225.0000000000006</v>
      </c>
      <c r="H226" s="19"/>
      <c r="I226" s="19"/>
      <c r="J226" s="18">
        <f>D226+H226-I226</f>
        <v>265542.44592586881</v>
      </c>
      <c r="K226" s="54">
        <f t="shared" si="133"/>
        <v>0.01</v>
      </c>
      <c r="L226" s="51"/>
      <c r="M226" s="51"/>
      <c r="N226" s="48"/>
      <c r="O226" s="22">
        <f>IF(D226&gt;B226,D226*0.023,0)</f>
        <v>6107.4762562949827</v>
      </c>
      <c r="P226" s="34">
        <f>P221+SUM(O223:O226)</f>
        <v>103624.91212936593</v>
      </c>
      <c r="Q226" s="36">
        <f>Q225+C226+H225</f>
        <v>363059.88179893972</v>
      </c>
      <c r="R226" s="37">
        <f>(Q226-(B108+SUM(H108:H225)))/(B108+SUM(H108:H225))</f>
        <v>14.26943198394236</v>
      </c>
      <c r="S226" s="25">
        <f t="shared" si="134"/>
        <v>3.0000000000000027E-2</v>
      </c>
    </row>
    <row r="227" spans="1:19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26"/>
      <c r="S227" s="26"/>
    </row>
    <row r="228" spans="1:19">
      <c r="A228" s="1">
        <f>A226+7</f>
        <v>45977</v>
      </c>
      <c r="B228" s="17">
        <f>D226+H226-O226</f>
        <v>259434.96966957382</v>
      </c>
      <c r="C228" s="44">
        <f>(B228*required_return)</f>
        <v>7783.0490900872146</v>
      </c>
      <c r="D228" s="14">
        <f>B228+C228</f>
        <v>267218.01875966106</v>
      </c>
      <c r="E228" s="14">
        <f>B228/7500</f>
        <v>34.591329289276509</v>
      </c>
      <c r="F228" s="14">
        <f>E228</f>
        <v>34.591329289276509</v>
      </c>
      <c r="G228" s="53">
        <f>(D228-B228)/F228</f>
        <v>225.00000000000071</v>
      </c>
      <c r="H228" s="19"/>
      <c r="I228" s="19"/>
      <c r="J228" s="14">
        <f>D228+H228-I228</f>
        <v>267218.01875966106</v>
      </c>
      <c r="K228" s="54">
        <f>E228*75/B228</f>
        <v>0.01</v>
      </c>
      <c r="L228" s="45"/>
      <c r="M228" s="45"/>
      <c r="N228" s="47"/>
      <c r="O228" s="31">
        <f>IF(D228&gt;B228,D228*0.023,0)</f>
        <v>6146.0144314722047</v>
      </c>
      <c r="P228" s="32"/>
      <c r="Q228" s="14">
        <f>Q226+C228+H226</f>
        <v>370842.93088902696</v>
      </c>
      <c r="R228" s="25">
        <f>(Q228-(B158+SUM(H158:H226)))/(B158+SUM(H158:H226))</f>
        <v>3.7812960623407839</v>
      </c>
      <c r="S228" s="25">
        <f>D228/B228-1</f>
        <v>3.0000000000000027E-2</v>
      </c>
    </row>
    <row r="229" spans="1:19">
      <c r="A229" s="1">
        <f>A228+7</f>
        <v>45984</v>
      </c>
      <c r="B229" s="17">
        <f>D228+H228-O228</f>
        <v>261072.00432818886</v>
      </c>
      <c r="C229" s="44">
        <f>(B229*required_return)</f>
        <v>7832.1601298456653</v>
      </c>
      <c r="D229" s="18">
        <f>B229+C229</f>
        <v>268904.1644580345</v>
      </c>
      <c r="E229" s="14">
        <f>B229/7500</f>
        <v>34.80960057709185</v>
      </c>
      <c r="F229" s="14">
        <f>E229</f>
        <v>34.80960057709185</v>
      </c>
      <c r="G229" s="52">
        <f t="shared" ref="G229:G231" si="135">(D229-B229)/F229</f>
        <v>224.99999999999918</v>
      </c>
      <c r="H229" s="19"/>
      <c r="I229" s="19"/>
      <c r="J229" s="18">
        <f>D229+H229-I229</f>
        <v>268904.1644580345</v>
      </c>
      <c r="K229" s="54">
        <f t="shared" ref="K229:K231" si="136">E229*75/B229</f>
        <v>0.01</v>
      </c>
      <c r="L229" s="45"/>
      <c r="M229" s="45"/>
      <c r="N229" s="47"/>
      <c r="O229" s="20">
        <f>IF(D229&gt;B229,D229*0.023,0)</f>
        <v>6184.795782534793</v>
      </c>
      <c r="P229" s="18"/>
      <c r="Q229" s="14">
        <f>Q228+C229+H228</f>
        <v>378675.09101887263</v>
      </c>
      <c r="R229" s="25">
        <f>(Q229-(B158+SUM(H158:H228)))/(B158+SUM(H158:H228))</f>
        <v>3.8822764863134864</v>
      </c>
      <c r="S229" s="25">
        <f t="shared" ref="S229:S231" si="137">D229/B229-1</f>
        <v>2.9999999999999805E-2</v>
      </c>
    </row>
    <row r="230" spans="1:19">
      <c r="A230" s="1">
        <f>A229+7</f>
        <v>45991</v>
      </c>
      <c r="B230" s="17">
        <f>D229+H229-O229</f>
        <v>262719.36867549969</v>
      </c>
      <c r="C230" s="44">
        <f>(B230*required_return)</f>
        <v>7881.5810602649908</v>
      </c>
      <c r="D230" s="18">
        <f>B230+C230</f>
        <v>270600.94973576471</v>
      </c>
      <c r="E230" s="14">
        <f>B230/7500</f>
        <v>35.029249156733293</v>
      </c>
      <c r="F230" s="14">
        <f>E230</f>
        <v>35.029249156733293</v>
      </c>
      <c r="G230" s="52">
        <f t="shared" si="135"/>
        <v>225.00000000000071</v>
      </c>
      <c r="H230" s="19"/>
      <c r="I230" s="19"/>
      <c r="J230" s="18">
        <f>D230+H230-I230</f>
        <v>270600.94973576471</v>
      </c>
      <c r="K230" s="54">
        <f t="shared" si="136"/>
        <v>0.01</v>
      </c>
      <c r="L230" s="45"/>
      <c r="M230" s="45"/>
      <c r="N230" s="47"/>
      <c r="O230" s="20">
        <f>IF(D230&gt;B230,D230*0.023,0)</f>
        <v>6223.8218439225884</v>
      </c>
      <c r="P230" s="18"/>
      <c r="Q230" s="14">
        <f>Q229+C230+H229</f>
        <v>386556.67207913764</v>
      </c>
      <c r="R230" s="25">
        <f>(Q230-(B158+SUM(H158:H229)))/(B158+SUM(H158:H229))</f>
        <v>3.9838940967614569</v>
      </c>
      <c r="S230" s="25">
        <f t="shared" si="137"/>
        <v>3.0000000000000027E-2</v>
      </c>
    </row>
    <row r="231" spans="1:19" ht="15" thickBot="1">
      <c r="A231" s="5">
        <f>A230+7</f>
        <v>45998</v>
      </c>
      <c r="B231" s="17">
        <f>D230+H230-O230</f>
        <v>264377.1278918421</v>
      </c>
      <c r="C231" s="44">
        <f>(B231*required_return)</f>
        <v>7931.3138367552629</v>
      </c>
      <c r="D231" s="18">
        <f>B231+C231</f>
        <v>272308.44172859739</v>
      </c>
      <c r="E231" s="14">
        <f>B231/7500</f>
        <v>35.250283718912279</v>
      </c>
      <c r="F231" s="14">
        <f>E231</f>
        <v>35.250283718912279</v>
      </c>
      <c r="G231" s="52">
        <f t="shared" si="135"/>
        <v>225.00000000000074</v>
      </c>
      <c r="H231" s="19"/>
      <c r="I231" s="19"/>
      <c r="J231" s="18">
        <f>D231+H231-I231</f>
        <v>272308.44172859739</v>
      </c>
      <c r="K231" s="54">
        <f t="shared" si="136"/>
        <v>0.01</v>
      </c>
      <c r="L231" s="45"/>
      <c r="M231" s="45"/>
      <c r="N231" s="48"/>
      <c r="O231" s="22">
        <f>IF(D231&gt;B231,D231*0.023,0)</f>
        <v>6263.0941597577403</v>
      </c>
      <c r="P231" s="34">
        <f>P226+SUM(O228:O231)</f>
        <v>128442.63834705326</v>
      </c>
      <c r="Q231" s="14">
        <f>Q230+C231+H230</f>
        <v>394487.98591589293</v>
      </c>
      <c r="R231" s="25">
        <f>(Q231-(B158+SUM(H158:H230)))/(B158+SUM(H158:H230))</f>
        <v>4.086152914331354</v>
      </c>
      <c r="S231" s="25">
        <f t="shared" si="137"/>
        <v>3.0000000000000027E-2</v>
      </c>
    </row>
    <row r="232" spans="1:19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26"/>
      <c r="S232" s="26"/>
    </row>
    <row r="233" spans="1:19">
      <c r="A233" s="1">
        <f>A231+7</f>
        <v>46005</v>
      </c>
      <c r="B233" s="17">
        <f>D231+H231-O231</f>
        <v>266045.34756883967</v>
      </c>
      <c r="C233" s="44">
        <f>(B233*required_return)</f>
        <v>7981.3604270651895</v>
      </c>
      <c r="D233" s="14">
        <f>B233+C233</f>
        <v>274026.70799590484</v>
      </c>
      <c r="E233" s="14">
        <f>B233/7500</f>
        <v>35.472713009178626</v>
      </c>
      <c r="F233" s="14">
        <f>E233</f>
        <v>35.472713009178626</v>
      </c>
      <c r="G233" s="53">
        <f>(D233-B233)/F233</f>
        <v>224.99999999999943</v>
      </c>
      <c r="H233" s="19"/>
      <c r="I233" s="19"/>
      <c r="J233" s="14">
        <f>D233+H233-I233</f>
        <v>274026.70799590484</v>
      </c>
      <c r="K233" s="54">
        <f>E233*75/B233</f>
        <v>0.01</v>
      </c>
      <c r="L233" s="45"/>
      <c r="M233" s="45"/>
      <c r="N233" s="47"/>
      <c r="O233" s="20">
        <f>IF(D233&gt;B233,D233*0.013,0)</f>
        <v>3562.3472039467629</v>
      </c>
      <c r="P233" s="18"/>
      <c r="Q233" s="14">
        <f>Q231+C233+H231</f>
        <v>402469.3463429581</v>
      </c>
      <c r="R233" s="25">
        <f>(Q233-(B158+SUM(H158:H231)))/(B158+SUM(H158:H231))</f>
        <v>4.1890569850401169</v>
      </c>
      <c r="S233" s="25">
        <f>D233/B233-1</f>
        <v>3.0000000000000027E-2</v>
      </c>
    </row>
    <row r="234" spans="1:19">
      <c r="A234" s="1">
        <f>A233+7</f>
        <v>46012</v>
      </c>
      <c r="B234" s="17">
        <f>D233+H233-O233</f>
        <v>270464.36079195805</v>
      </c>
      <c r="C234" s="44">
        <f>(B234*required_return)</f>
        <v>8113.9308237587411</v>
      </c>
      <c r="D234" s="18">
        <f>B234+C234</f>
        <v>278578.29161571682</v>
      </c>
      <c r="E234" s="14">
        <f>B234/7500</f>
        <v>36.061914772261076</v>
      </c>
      <c r="F234" s="14">
        <f>E234</f>
        <v>36.061914772261076</v>
      </c>
      <c r="G234" s="52">
        <f t="shared" ref="G234:G236" si="138">(D234-B234)/F234</f>
        <v>225.00000000000074</v>
      </c>
      <c r="H234" s="19"/>
      <c r="I234" s="19"/>
      <c r="J234" s="18">
        <f>D234+H234-I234</f>
        <v>278578.29161571682</v>
      </c>
      <c r="K234" s="54">
        <f t="shared" ref="K234:K236" si="139">E234*75/B234</f>
        <v>0.01</v>
      </c>
      <c r="L234" s="45"/>
      <c r="M234" s="45"/>
      <c r="N234" s="47"/>
      <c r="O234" s="20">
        <f>IF(D234&gt;B234,D234*0.013,0)</f>
        <v>3621.5177910043185</v>
      </c>
      <c r="P234" s="18"/>
      <c r="Q234" s="14">
        <f>Q233+C234+H233</f>
        <v>410583.27716671687</v>
      </c>
      <c r="R234" s="25">
        <f>(Q234-(B158+SUM(H158:H233)))/(B158+SUM(H158:H233))</f>
        <v>4.2936702923633527</v>
      </c>
      <c r="S234" s="25">
        <f t="shared" ref="S234:S236" si="140">D234/B234-1</f>
        <v>3.0000000000000027E-2</v>
      </c>
    </row>
    <row r="235" spans="1:19">
      <c r="A235" s="1">
        <f>A234+7</f>
        <v>46019</v>
      </c>
      <c r="B235" s="17">
        <f>D234+H234-O234</f>
        <v>274956.77382471249</v>
      </c>
      <c r="C235" s="44">
        <f>(B235*required_return)</f>
        <v>8248.7032147413738</v>
      </c>
      <c r="D235" s="18">
        <f>B235+C235</f>
        <v>283205.47703945386</v>
      </c>
      <c r="E235" s="14">
        <f>B235/7500</f>
        <v>36.660903176628331</v>
      </c>
      <c r="F235" s="14">
        <f>E235</f>
        <v>36.660903176628331</v>
      </c>
      <c r="G235" s="52">
        <f t="shared" si="138"/>
        <v>224.99999999999989</v>
      </c>
      <c r="H235" s="19"/>
      <c r="I235" s="19"/>
      <c r="J235" s="18">
        <f>D235+H235-I235</f>
        <v>283205.47703945386</v>
      </c>
      <c r="K235" s="54">
        <f t="shared" si="139"/>
        <v>0.01</v>
      </c>
      <c r="L235" s="45"/>
      <c r="M235" s="45"/>
      <c r="N235" s="47"/>
      <c r="O235" s="20">
        <f>IF(D235&gt;B235,D235*0.013,0)</f>
        <v>3681.6712015129001</v>
      </c>
      <c r="P235" s="18"/>
      <c r="Q235" s="14">
        <f>Q234+C235+H234</f>
        <v>418831.98038145824</v>
      </c>
      <c r="R235" s="25">
        <f>(Q235-(B158+SUM(H158:H234)))/(B158+SUM(H158:H234))</f>
        <v>4.4000212267212273</v>
      </c>
      <c r="S235" s="25">
        <f t="shared" si="140"/>
        <v>3.0000000000000027E-2</v>
      </c>
    </row>
    <row r="236" spans="1:19" ht="15" thickBot="1">
      <c r="A236" s="5">
        <f>A235+7</f>
        <v>46026</v>
      </c>
      <c r="B236" s="17">
        <f>D235+H235-O235</f>
        <v>279523.80583794095</v>
      </c>
      <c r="C236" s="44">
        <f>(B236*required_return)</f>
        <v>8385.7141751382278</v>
      </c>
      <c r="D236" s="18">
        <f>B236+C236</f>
        <v>287909.52001307916</v>
      </c>
      <c r="E236" s="14">
        <f>B236/7500</f>
        <v>37.26984077839213</v>
      </c>
      <c r="F236" s="14">
        <f>E236</f>
        <v>37.26984077839213</v>
      </c>
      <c r="G236" s="52">
        <f t="shared" si="138"/>
        <v>224.99999999999963</v>
      </c>
      <c r="H236" s="19"/>
      <c r="I236" s="19"/>
      <c r="J236" s="18">
        <f>D236+H236-I236</f>
        <v>287909.52001307916</v>
      </c>
      <c r="K236" s="54">
        <f t="shared" si="139"/>
        <v>0.01</v>
      </c>
      <c r="L236" s="45"/>
      <c r="M236" s="45"/>
      <c r="N236" s="48"/>
      <c r="O236" s="20">
        <f>IF(D236&gt;B236,D236*0.013,0)</f>
        <v>3742.8237601700289</v>
      </c>
      <c r="P236" s="18">
        <f>P231+SUM(O233:O236)</f>
        <v>143050.99830368726</v>
      </c>
      <c r="Q236" s="14">
        <f>Q235+C236+H235</f>
        <v>427217.69455659646</v>
      </c>
      <c r="R236" s="25">
        <f>(Q236-(B158+SUM(H158:H235)))/(B158+SUM(H158:H235))</f>
        <v>4.5081386500987861</v>
      </c>
      <c r="S236" s="25">
        <f t="shared" si="140"/>
        <v>3.0000000000000027E-2</v>
      </c>
    </row>
    <row r="237" spans="1:19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26"/>
      <c r="S237" s="26"/>
    </row>
    <row r="238" spans="1:19">
      <c r="A238" s="1">
        <f>A236+7</f>
        <v>46033</v>
      </c>
      <c r="B238" s="17">
        <f>D236+H236-O236</f>
        <v>284166.69625290914</v>
      </c>
      <c r="C238" s="44">
        <f>(B238*required_return)</f>
        <v>8525.0008875872736</v>
      </c>
      <c r="D238" s="14">
        <f>B238+C238</f>
        <v>292691.6971404964</v>
      </c>
      <c r="E238" s="14">
        <f>B238/7500</f>
        <v>37.888892833721222</v>
      </c>
      <c r="F238" s="14">
        <f>E238</f>
        <v>37.888892833721222</v>
      </c>
      <c r="G238" s="53">
        <f>(D238-B238)/F238</f>
        <v>224.99999999999957</v>
      </c>
      <c r="H238" s="19"/>
      <c r="I238" s="19"/>
      <c r="J238" s="14">
        <f>D238+H238-I238</f>
        <v>292691.6971404964</v>
      </c>
      <c r="K238" s="54">
        <f>E238*75/B238</f>
        <v>0.01</v>
      </c>
      <c r="L238" s="45"/>
      <c r="M238" s="45"/>
      <c r="N238" s="47"/>
      <c r="O238" s="20">
        <f>IF(D238&gt;B238,D238*0.013,0)</f>
        <v>3804.9920628264531</v>
      </c>
      <c r="P238" s="18"/>
      <c r="Q238" s="14">
        <f>Q236+C238+H236</f>
        <v>435742.69544418372</v>
      </c>
      <c r="R238" s="25">
        <f>(Q238-(B158+SUM(H158:H236)))/(B158+SUM(H158:H236))</f>
        <v>4.6180519038786461</v>
      </c>
      <c r="S238" s="25">
        <f>D238/B238-1</f>
        <v>3.0000000000000027E-2</v>
      </c>
    </row>
    <row r="239" spans="1:19">
      <c r="A239" s="1">
        <f>A238+7</f>
        <v>46040</v>
      </c>
      <c r="B239" s="17">
        <f>D238+H238-O238</f>
        <v>288886.70507766993</v>
      </c>
      <c r="C239" s="44">
        <f>(B239*required_return)</f>
        <v>8666.6011523300986</v>
      </c>
      <c r="D239" s="18">
        <f>B239+C239</f>
        <v>297553.30623000005</v>
      </c>
      <c r="E239" s="14">
        <f>B239/7500</f>
        <v>38.518227343689325</v>
      </c>
      <c r="F239" s="14">
        <f>E239</f>
        <v>38.518227343689325</v>
      </c>
      <c r="G239" s="52">
        <f t="shared" ref="G239:G241" si="141">(D239-B239)/F239</f>
        <v>225.0000000000004</v>
      </c>
      <c r="H239" s="19"/>
      <c r="I239" s="19"/>
      <c r="J239" s="18">
        <f>D239+H239-I239</f>
        <v>297553.30623000005</v>
      </c>
      <c r="K239" s="54">
        <f t="shared" ref="K239:K241" si="142">E239*75/B239</f>
        <v>0.01</v>
      </c>
      <c r="L239" s="45"/>
      <c r="M239" s="45"/>
      <c r="N239" s="47"/>
      <c r="O239" s="20">
        <f>IF(D239&gt;B239,D239*0.013,0)</f>
        <v>3868.1929809900003</v>
      </c>
      <c r="P239" s="18"/>
      <c r="Q239" s="14">
        <f>Q238+C239+H238</f>
        <v>444409.29659651383</v>
      </c>
      <c r="R239" s="25">
        <f>(Q239-(B158+SUM(H158:H238)))/(B158+SUM(H158:H238))</f>
        <v>4.7297908168037894</v>
      </c>
      <c r="S239" s="25">
        <f t="shared" ref="S239:S241" si="143">D239/B239-1</f>
        <v>3.0000000000000027E-2</v>
      </c>
    </row>
    <row r="240" spans="1:19">
      <c r="A240" s="1">
        <f>A239+7</f>
        <v>46047</v>
      </c>
      <c r="B240" s="17">
        <f>D239+H239-O239</f>
        <v>293685.11324901006</v>
      </c>
      <c r="C240" s="44">
        <f>(B240*required_return)</f>
        <v>8810.5533974703012</v>
      </c>
      <c r="D240" s="18">
        <f>B240+C240</f>
        <v>302495.66664648039</v>
      </c>
      <c r="E240" s="14">
        <f>B240/7500</f>
        <v>39.15801509986801</v>
      </c>
      <c r="F240" s="14">
        <f>E240</f>
        <v>39.15801509986801</v>
      </c>
      <c r="G240" s="52">
        <f t="shared" si="141"/>
        <v>225.00000000000068</v>
      </c>
      <c r="H240" s="19"/>
      <c r="I240" s="19"/>
      <c r="J240" s="18">
        <f>D240+H240-I240</f>
        <v>302495.66664648039</v>
      </c>
      <c r="K240" s="54">
        <f t="shared" si="142"/>
        <v>0.01</v>
      </c>
      <c r="L240" s="45"/>
      <c r="M240" s="45"/>
      <c r="N240" s="47"/>
      <c r="O240" s="20">
        <f>IF(D240&gt;B240,D240*0.013,0)</f>
        <v>3932.4436664042451</v>
      </c>
      <c r="P240" s="18"/>
      <c r="Q240" s="14">
        <f>Q239+C240+H239</f>
        <v>453219.84999398416</v>
      </c>
      <c r="R240" s="25">
        <f>(Q240-(B158+SUM(H158:H239)))/(B158+SUM(H158:H239))</f>
        <v>4.8433857130726201</v>
      </c>
      <c r="S240" s="25">
        <f t="shared" si="143"/>
        <v>3.0000000000000027E-2</v>
      </c>
    </row>
    <row r="241" spans="1:19" ht="15" thickBot="1">
      <c r="A241" s="5">
        <f>A240+7</f>
        <v>46054</v>
      </c>
      <c r="B241" s="17">
        <f>D240+H240-O240</f>
        <v>298563.22298007616</v>
      </c>
      <c r="C241" s="44">
        <f>(B241*required_return)</f>
        <v>8956.8966894022851</v>
      </c>
      <c r="D241" s="18">
        <f>B241+C241</f>
        <v>307520.11966947844</v>
      </c>
      <c r="E241" s="14">
        <f>B241/7500</f>
        <v>39.808429730676821</v>
      </c>
      <c r="F241" s="14">
        <f>E241</f>
        <v>39.808429730676821</v>
      </c>
      <c r="G241" s="52">
        <f t="shared" si="141"/>
        <v>225.00000000000011</v>
      </c>
      <c r="H241" s="19"/>
      <c r="I241" s="19"/>
      <c r="J241" s="18">
        <f>D241+H241-I241</f>
        <v>307520.11966947844</v>
      </c>
      <c r="K241" s="54">
        <f t="shared" si="142"/>
        <v>0.01</v>
      </c>
      <c r="L241" s="45"/>
      <c r="M241" s="45"/>
      <c r="N241" s="48"/>
      <c r="O241" s="20">
        <f>IF(D241&gt;B241,D241*0.013,0)</f>
        <v>3997.7615557032195</v>
      </c>
      <c r="P241" s="18">
        <f>P236+SUM(O238:O241)</f>
        <v>158654.38856961118</v>
      </c>
      <c r="Q241" s="14">
        <f>Q240+C241+H240</f>
        <v>462176.74668338645</v>
      </c>
      <c r="R241" s="25">
        <f>(Q241-(B158+SUM(H158:H240)))/(B158+SUM(H158:H240))</f>
        <v>4.9588674205684757</v>
      </c>
      <c r="S241" s="25">
        <f t="shared" si="143"/>
        <v>3.0000000000000027E-2</v>
      </c>
    </row>
    <row r="242" spans="1:19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26"/>
      <c r="S242" s="26"/>
    </row>
    <row r="243" spans="1:19">
      <c r="A243" s="1">
        <f>A241+7</f>
        <v>46061</v>
      </c>
      <c r="B243" s="17">
        <f>D241+H241-O241</f>
        <v>303522.3581137752</v>
      </c>
      <c r="C243" s="44">
        <f>(B243*required_return)</f>
        <v>9105.670743413255</v>
      </c>
      <c r="D243" s="14">
        <f>B243+C243</f>
        <v>312628.02885718847</v>
      </c>
      <c r="E243" s="14">
        <f>B243/7500</f>
        <v>40.469647748503363</v>
      </c>
      <c r="F243" s="14">
        <f>E243</f>
        <v>40.469647748503363</v>
      </c>
      <c r="G243" s="53">
        <f>(D243-B243)/F243</f>
        <v>225.00000000000031</v>
      </c>
      <c r="H243" s="19"/>
      <c r="I243" s="19"/>
      <c r="J243" s="14">
        <f>D243+H243-I243</f>
        <v>312628.02885718847</v>
      </c>
      <c r="K243" s="54">
        <f>E243*75/B243</f>
        <v>0.01</v>
      </c>
      <c r="L243" s="45"/>
      <c r="M243" s="45"/>
      <c r="N243" s="47"/>
      <c r="O243" s="20">
        <f>IF(D243&gt;B243,D243*0.013,0)</f>
        <v>4064.1643751434499</v>
      </c>
      <c r="P243" s="18"/>
      <c r="Q243" s="14">
        <f>Q241+C243+H241</f>
        <v>471282.41742679972</v>
      </c>
      <c r="R243" s="25">
        <f>(Q243-(B158+SUM(H158:H241)))/(B158+SUM(H158:H241))</f>
        <v>5.0762672792258376</v>
      </c>
      <c r="S243" s="25">
        <f>D243/B243-1</f>
        <v>3.0000000000000027E-2</v>
      </c>
    </row>
    <row r="244" spans="1:19">
      <c r="A244" s="1">
        <f>A243+7</f>
        <v>46068</v>
      </c>
      <c r="B244" s="17">
        <f>D243+H243-O243</f>
        <v>308563.864482045</v>
      </c>
      <c r="C244" s="44">
        <f>(B244*required_return)</f>
        <v>9256.915934461349</v>
      </c>
      <c r="D244" s="18">
        <f>B244+C244</f>
        <v>317820.78041650634</v>
      </c>
      <c r="E244" s="14">
        <f>B244/7500</f>
        <v>41.141848597606</v>
      </c>
      <c r="F244" s="14">
        <f>E244</f>
        <v>41.141848597606</v>
      </c>
      <c r="G244" s="52">
        <f t="shared" ref="G244:G246" si="144">(D244-B244)/F244</f>
        <v>224.99999999999986</v>
      </c>
      <c r="H244" s="19"/>
      <c r="I244" s="19"/>
      <c r="J244" s="18">
        <f>D244+H244-I244</f>
        <v>317820.78041650634</v>
      </c>
      <c r="K244" s="54">
        <f t="shared" ref="K244:K246" si="145">E244*75/B244</f>
        <v>0.01</v>
      </c>
      <c r="L244" s="45"/>
      <c r="M244" s="45"/>
      <c r="N244" s="47"/>
      <c r="O244" s="20">
        <f>IF(D244&gt;B244,D244*0.013,0)</f>
        <v>4131.6701454145823</v>
      </c>
      <c r="P244" s="18"/>
      <c r="Q244" s="14">
        <f>Q243+C244+H243</f>
        <v>480539.33336126106</v>
      </c>
      <c r="R244" s="25">
        <f>(Q244-(B158+SUM(H158:H243)))/(B158+SUM(H158:H243))</f>
        <v>5.1956171495354972</v>
      </c>
      <c r="S244" s="25">
        <f t="shared" ref="S244:S246" si="146">D244/B244-1</f>
        <v>3.0000000000000027E-2</v>
      </c>
    </row>
    <row r="245" spans="1:19">
      <c r="A245" s="1">
        <f>A244+7</f>
        <v>46075</v>
      </c>
      <c r="B245" s="17">
        <f>D244+H244-O244</f>
        <v>313689.11027109175</v>
      </c>
      <c r="C245" s="44">
        <f>(B245*required_return)</f>
        <v>9410.6733081327529</v>
      </c>
      <c r="D245" s="18">
        <f>B245+C245</f>
        <v>323099.78357922449</v>
      </c>
      <c r="E245" s="14">
        <f>B245/7500</f>
        <v>41.825214702812232</v>
      </c>
      <c r="F245" s="14">
        <f>E245</f>
        <v>41.825214702812232</v>
      </c>
      <c r="G245" s="52">
        <f t="shared" si="144"/>
        <v>224.99999999999972</v>
      </c>
      <c r="H245" s="19"/>
      <c r="I245" s="19"/>
      <c r="J245" s="18">
        <f>D245+H245-I245</f>
        <v>323099.78357922449</v>
      </c>
      <c r="K245" s="54">
        <f t="shared" si="145"/>
        <v>0.01</v>
      </c>
      <c r="L245" s="45"/>
      <c r="M245" s="45"/>
      <c r="N245" s="47"/>
      <c r="O245" s="20">
        <f>IF(D245&gt;B245,D245*0.013,0)</f>
        <v>4200.2971865299178</v>
      </c>
      <c r="P245" s="18"/>
      <c r="Q245" s="14">
        <f>Q244+C245+H244</f>
        <v>489950.0066693938</v>
      </c>
      <c r="R245" s="25">
        <f>(Q245-(B158+SUM(H158:H244)))/(B158+SUM(H158:H244))</f>
        <v>5.3169494211910013</v>
      </c>
      <c r="S245" s="25">
        <f t="shared" si="146"/>
        <v>3.0000000000000027E-2</v>
      </c>
    </row>
    <row r="246" spans="1:19" ht="15" thickBot="1">
      <c r="A246" s="5">
        <f>A245+7</f>
        <v>46082</v>
      </c>
      <c r="B246" s="17">
        <f>D245+H245-O245</f>
        <v>318899.48639269458</v>
      </c>
      <c r="C246" s="44">
        <f>(B246*required_return)</f>
        <v>9566.9845917808379</v>
      </c>
      <c r="D246" s="18">
        <f>B246+C246</f>
        <v>328466.4709844754</v>
      </c>
      <c r="E246" s="14">
        <f>B246/7500</f>
        <v>42.519931519025945</v>
      </c>
      <c r="F246" s="14">
        <f>E246</f>
        <v>42.519931519025945</v>
      </c>
      <c r="G246" s="52">
        <f t="shared" si="144"/>
        <v>224.9999999999994</v>
      </c>
      <c r="H246" s="19"/>
      <c r="I246" s="19"/>
      <c r="J246" s="18">
        <f>D246+H246-I246</f>
        <v>328466.4709844754</v>
      </c>
      <c r="K246" s="54">
        <f t="shared" si="145"/>
        <v>0.01</v>
      </c>
      <c r="L246" s="45"/>
      <c r="M246" s="45"/>
      <c r="N246" s="48"/>
      <c r="O246" s="20">
        <f>IF(D246&gt;B246,D246*0.013,0)</f>
        <v>4270.0641227981796</v>
      </c>
      <c r="P246" s="18">
        <f>P241+SUM(O243:O246)</f>
        <v>175320.58439949731</v>
      </c>
      <c r="Q246" s="14">
        <f>Q245+C246+H245</f>
        <v>499516.99126117461</v>
      </c>
      <c r="R246" s="25">
        <f>(Q246-(B158+SUM(H158:H245)))/(B158+SUM(H158:H245))</f>
        <v>5.4402970218787026</v>
      </c>
      <c r="S246" s="25">
        <f t="shared" si="146"/>
        <v>3.0000000000000027E-2</v>
      </c>
    </row>
    <row r="247" spans="1:19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26"/>
      <c r="S247" s="26"/>
    </row>
    <row r="248" spans="1:19">
      <c r="A248" s="1">
        <f>A246+7</f>
        <v>46089</v>
      </c>
      <c r="B248" s="17">
        <f>D246+H246-O246</f>
        <v>324196.40686167724</v>
      </c>
      <c r="C248" s="44">
        <f>(B248*required_return)</f>
        <v>9725.8922058503176</v>
      </c>
      <c r="D248" s="14">
        <f>B248+C248</f>
        <v>333922.29906752758</v>
      </c>
      <c r="E248" s="14">
        <f>B248/7500</f>
        <v>43.226187581556964</v>
      </c>
      <c r="F248" s="14">
        <f>E248</f>
        <v>43.226187581556964</v>
      </c>
      <c r="G248" s="53">
        <f>(D248-B248)/F248</f>
        <v>225.00000000000048</v>
      </c>
      <c r="H248" s="19"/>
      <c r="I248" s="19"/>
      <c r="J248" s="14">
        <f>D248+H248-I248</f>
        <v>333922.29906752758</v>
      </c>
      <c r="K248" s="54">
        <f>E248*75/B248</f>
        <v>0.01</v>
      </c>
      <c r="L248" s="45"/>
      <c r="M248" s="45"/>
      <c r="N248" s="47"/>
      <c r="O248" s="20">
        <f>IF(D248&gt;B248,D248*0.013,0)</f>
        <v>4340.9898878778586</v>
      </c>
      <c r="P248" s="18"/>
      <c r="Q248" s="14">
        <f>Q246+C248+H246</f>
        <v>509242.88346702495</v>
      </c>
      <c r="R248" s="25">
        <f>(Q248-(B158+SUM(H158:H246)))/(B158+SUM(H158:H246))</f>
        <v>5.5656934262138273</v>
      </c>
      <c r="S248" s="25">
        <f>D248/B248-1</f>
        <v>3.0000000000000027E-2</v>
      </c>
    </row>
    <row r="249" spans="1:19">
      <c r="A249" s="1">
        <f>A248+7</f>
        <v>46096</v>
      </c>
      <c r="B249" s="17">
        <f>D248+H248-O248</f>
        <v>329581.30917964975</v>
      </c>
      <c r="C249" s="44">
        <f>(B249*required_return)</f>
        <v>9887.4392753894917</v>
      </c>
      <c r="D249" s="18">
        <f>B249+C249</f>
        <v>339468.74845503923</v>
      </c>
      <c r="E249" s="14">
        <f>B249/7500</f>
        <v>43.94417455728663</v>
      </c>
      <c r="F249" s="14">
        <f>E249</f>
        <v>43.94417455728663</v>
      </c>
      <c r="G249" s="52">
        <f t="shared" ref="G249:G251" si="147">(D249-B249)/F249</f>
        <v>224.99999999999972</v>
      </c>
      <c r="H249" s="19"/>
      <c r="I249" s="19"/>
      <c r="J249" s="18">
        <f>D249+H249-I249</f>
        <v>339468.74845503923</v>
      </c>
      <c r="K249" s="54">
        <f t="shared" ref="K249:K251" si="148">E249*75/B249</f>
        <v>9.9999999999999985E-3</v>
      </c>
      <c r="L249" s="45"/>
      <c r="M249" s="45"/>
      <c r="N249" s="47"/>
      <c r="O249" s="20">
        <f>IF(D249&gt;B249,D249*0.013,0)</f>
        <v>4413.0937299155094</v>
      </c>
      <c r="P249" s="18"/>
      <c r="Q249" s="14">
        <f>Q248+C249+H248</f>
        <v>519130.32274241443</v>
      </c>
      <c r="R249" s="25">
        <f>(Q249-(B158+SUM(H158:H248)))/(B158+SUM(H158:H248))</f>
        <v>5.6931726648249583</v>
      </c>
      <c r="S249" s="25">
        <f t="shared" ref="S249:S251" si="149">D249/B249-1</f>
        <v>3.0000000000000027E-2</v>
      </c>
    </row>
    <row r="250" spans="1:19">
      <c r="A250" s="1">
        <f>A249+7</f>
        <v>46103</v>
      </c>
      <c r="B250" s="17">
        <f>D249+H249-O249</f>
        <v>335055.65472512372</v>
      </c>
      <c r="C250" s="44">
        <f>(B250*required_return)</f>
        <v>10051.669641753711</v>
      </c>
      <c r="D250" s="18">
        <f>B250+C250</f>
        <v>345107.32436687744</v>
      </c>
      <c r="E250" s="14">
        <f>B250/7500</f>
        <v>44.674087296683162</v>
      </c>
      <c r="F250" s="14">
        <f>E250</f>
        <v>44.674087296683162</v>
      </c>
      <c r="G250" s="52">
        <f t="shared" si="147"/>
        <v>225.00000000000011</v>
      </c>
      <c r="H250" s="19"/>
      <c r="I250" s="19"/>
      <c r="J250" s="18">
        <f>D250+H250-I250</f>
        <v>345107.32436687744</v>
      </c>
      <c r="K250" s="54">
        <f t="shared" si="148"/>
        <v>0.01</v>
      </c>
      <c r="L250" s="45"/>
      <c r="M250" s="45"/>
      <c r="N250" s="47"/>
      <c r="O250" s="20">
        <f>IF(D250&gt;B250,D250*0.013,0)</f>
        <v>4486.395216769406</v>
      </c>
      <c r="P250" s="18"/>
      <c r="Q250" s="14">
        <f>Q249+C250+H249</f>
        <v>529181.99238416809</v>
      </c>
      <c r="R250" s="25">
        <f>(Q250-(B158+SUM(H158:H249)))/(B158+SUM(H158:H249))</f>
        <v>5.8227693335894193</v>
      </c>
      <c r="S250" s="25">
        <f t="shared" si="149"/>
        <v>3.0000000000000027E-2</v>
      </c>
    </row>
    <row r="251" spans="1:19" ht="15" thickBot="1">
      <c r="A251" s="5">
        <f>A250+7</f>
        <v>46110</v>
      </c>
      <c r="B251" s="17">
        <f>D250+H250-O250</f>
        <v>340620.92915010802</v>
      </c>
      <c r="C251" s="44">
        <f>(B251*required_return)</f>
        <v>10218.62787450324</v>
      </c>
      <c r="D251" s="18">
        <f>B251+C251</f>
        <v>350839.55702461128</v>
      </c>
      <c r="E251" s="14">
        <f>B251/7500</f>
        <v>45.416123886681071</v>
      </c>
      <c r="F251" s="14">
        <f>E251</f>
        <v>45.416123886681071</v>
      </c>
      <c r="G251" s="52">
        <f t="shared" si="147"/>
        <v>225.00000000000045</v>
      </c>
      <c r="H251" s="19"/>
      <c r="I251" s="19"/>
      <c r="J251" s="18">
        <f>D251+H251-I251</f>
        <v>350839.55702461128</v>
      </c>
      <c r="K251" s="54">
        <f t="shared" si="148"/>
        <v>0.01</v>
      </c>
      <c r="L251" s="45"/>
      <c r="M251" s="45"/>
      <c r="N251" s="48"/>
      <c r="O251" s="20">
        <f>IF(D251&gt;B251,D251*0.013,0)</f>
        <v>4560.9142413199461</v>
      </c>
      <c r="P251" s="18">
        <f>P246+SUM(O248:O251)</f>
        <v>193121.97747538003</v>
      </c>
      <c r="Q251" s="14">
        <f>Q250+C251+H250</f>
        <v>539400.62025867135</v>
      </c>
      <c r="R251" s="25">
        <f>(Q251-(B158+SUM(H158:H250)))/(B158+SUM(H158:H250))</f>
        <v>5.9545186030220592</v>
      </c>
      <c r="S251" s="25">
        <f t="shared" si="149"/>
        <v>3.0000000000000027E-2</v>
      </c>
    </row>
    <row r="252" spans="1:19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26"/>
      <c r="S252" s="26"/>
    </row>
    <row r="253" spans="1:19">
      <c r="A253" s="1">
        <f>A251+7</f>
        <v>46117</v>
      </c>
      <c r="B253" s="17">
        <f>D251+H251-O251</f>
        <v>346278.64278329135</v>
      </c>
      <c r="C253" s="44">
        <f>(B253*required_return)</f>
        <v>10388.359283498739</v>
      </c>
      <c r="D253" s="14">
        <f>B253+C253</f>
        <v>356667.00206679007</v>
      </c>
      <c r="E253" s="14">
        <f>B253/7500</f>
        <v>46.170485704438846</v>
      </c>
      <c r="F253" s="14">
        <f>E253</f>
        <v>46.170485704438846</v>
      </c>
      <c r="G253" s="53">
        <f>(D253-B253)/F253</f>
        <v>224.99999999999957</v>
      </c>
      <c r="H253" s="19"/>
      <c r="I253" s="19"/>
      <c r="J253" s="14">
        <f>D253+H253-I253</f>
        <v>356667.00206679007</v>
      </c>
      <c r="K253" s="54">
        <f>E253*75/B253</f>
        <v>0.01</v>
      </c>
      <c r="L253" s="45"/>
      <c r="M253" s="45"/>
      <c r="N253" s="47"/>
      <c r="O253" s="20">
        <f>IF(D253&gt;B253,D253*0.013,0)</f>
        <v>4636.6710268682709</v>
      </c>
      <c r="P253" s="18"/>
      <c r="Q253" s="14">
        <f>Q251+C253+H251</f>
        <v>549788.97954217007</v>
      </c>
      <c r="R253" s="25">
        <f>(Q253-(B158+SUM(H158:H251)))/(B158+SUM(H158:H251))</f>
        <v>6.0884562278199743</v>
      </c>
      <c r="S253" s="25">
        <f>D253/B253-1</f>
        <v>3.0000000000000027E-2</v>
      </c>
    </row>
    <row r="254" spans="1:19">
      <c r="A254" s="1">
        <f>A253+7</f>
        <v>46124</v>
      </c>
      <c r="B254" s="17">
        <f>D253+H253-O253</f>
        <v>352030.33103992179</v>
      </c>
      <c r="C254" s="44">
        <f>(B254*required_return)</f>
        <v>10560.909931197653</v>
      </c>
      <c r="D254" s="18">
        <f>B254+C254</f>
        <v>362591.24097111943</v>
      </c>
      <c r="E254" s="14">
        <f>B254/7500</f>
        <v>46.937377471989571</v>
      </c>
      <c r="F254" s="14">
        <f>E254</f>
        <v>46.937377471989571</v>
      </c>
      <c r="G254" s="52">
        <f t="shared" ref="G254:G256" si="150">(D254-B254)/F254</f>
        <v>224.99999999999986</v>
      </c>
      <c r="H254" s="19"/>
      <c r="I254" s="19"/>
      <c r="J254" s="18">
        <f>D254+H254-I254</f>
        <v>362591.24097111943</v>
      </c>
      <c r="K254" s="54">
        <f t="shared" ref="K254:K256" si="151">E254*75/B254</f>
        <v>0.01</v>
      </c>
      <c r="L254" s="45"/>
      <c r="M254" s="45"/>
      <c r="N254" s="47"/>
      <c r="O254" s="20">
        <f>IF(D254&gt;B254,D254*0.013,0)</f>
        <v>4713.6861326245526</v>
      </c>
      <c r="P254" s="18"/>
      <c r="Q254" s="14">
        <f>Q253+C254+H253</f>
        <v>560349.88947336772</v>
      </c>
      <c r="R254" s="25">
        <f>(Q254-(B158+SUM(H158:H253)))/(B158+SUM(H158:H253))</f>
        <v>6.2246185565657832</v>
      </c>
      <c r="S254" s="25">
        <f t="shared" ref="S254:S256" si="152">D254/B254-1</f>
        <v>3.0000000000000027E-2</v>
      </c>
    </row>
    <row r="255" spans="1:19">
      <c r="A255" s="1">
        <f>A254+7</f>
        <v>46131</v>
      </c>
      <c r="B255" s="17">
        <f>D254+H254-O254</f>
        <v>357877.55483849486</v>
      </c>
      <c r="C255" s="44">
        <f>(B255*required_return)</f>
        <v>10736.326645154846</v>
      </c>
      <c r="D255" s="18">
        <f>B255+C255</f>
        <v>368613.88148364972</v>
      </c>
      <c r="E255" s="14">
        <f>B255/7500</f>
        <v>47.717007311799314</v>
      </c>
      <c r="F255" s="14">
        <f>E255</f>
        <v>47.717007311799314</v>
      </c>
      <c r="G255" s="52">
        <f t="shared" si="150"/>
        <v>225.0000000000002</v>
      </c>
      <c r="H255" s="19"/>
      <c r="I255" s="19"/>
      <c r="J255" s="18">
        <f>D255+H255-I255</f>
        <v>368613.88148364972</v>
      </c>
      <c r="K255" s="54">
        <f t="shared" si="151"/>
        <v>0.01</v>
      </c>
      <c r="L255" s="45"/>
      <c r="M255" s="45"/>
      <c r="N255" s="47"/>
      <c r="O255" s="20">
        <f>IF(D255&gt;B255,D255*0.013,0)</f>
        <v>4791.9804592874461</v>
      </c>
      <c r="P255" s="18"/>
      <c r="Q255" s="14">
        <f>Q254+C255+H254</f>
        <v>571086.21611852257</v>
      </c>
      <c r="R255" s="25">
        <f>(Q255-(B158+SUM(H158:H254)))/(B158+SUM(H158:H254))</f>
        <v>6.3630425415920602</v>
      </c>
      <c r="S255" s="25">
        <f t="shared" si="152"/>
        <v>3.0000000000000027E-2</v>
      </c>
    </row>
    <row r="256" spans="1:19" ht="15" thickBot="1">
      <c r="A256" s="5">
        <f>A255+7</f>
        <v>46138</v>
      </c>
      <c r="B256" s="17">
        <f>D255+H255-O255</f>
        <v>363821.90102436225</v>
      </c>
      <c r="C256" s="44">
        <f>(B256*required_return)</f>
        <v>10914.657030730867</v>
      </c>
      <c r="D256" s="18">
        <f>B256+C256</f>
        <v>374736.5580550931</v>
      </c>
      <c r="E256" s="14">
        <f>B256/7500</f>
        <v>48.509586803248297</v>
      </c>
      <c r="F256" s="14">
        <f>E256</f>
        <v>48.509586803248297</v>
      </c>
      <c r="G256" s="52">
        <f t="shared" si="150"/>
        <v>224.9999999999998</v>
      </c>
      <c r="H256" s="19"/>
      <c r="I256" s="19"/>
      <c r="J256" s="18">
        <f>D256+H256-I256</f>
        <v>374736.5580550931</v>
      </c>
      <c r="K256" s="54">
        <f t="shared" si="151"/>
        <v>9.9999999999999985E-3</v>
      </c>
      <c r="L256" s="45"/>
      <c r="M256" s="45"/>
      <c r="N256" s="48"/>
      <c r="O256" s="20">
        <f>IF(D256&gt;B256,D256*0.013,0)</f>
        <v>4871.5752547162101</v>
      </c>
      <c r="P256" s="18">
        <f>P251+SUM(O253:O256)</f>
        <v>212135.89034887651</v>
      </c>
      <c r="Q256" s="14">
        <f>Q255+C256+H255</f>
        <v>582000.87314925343</v>
      </c>
      <c r="R256" s="25">
        <f>(Q256-(B158+SUM(H158:H255)))/(B158+SUM(H158:H255))</f>
        <v>6.5037657490096237</v>
      </c>
      <c r="S256" s="25">
        <f t="shared" si="152"/>
        <v>3.0000000000000027E-2</v>
      </c>
    </row>
    <row r="257" spans="1:19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26"/>
      <c r="S257" s="26"/>
    </row>
    <row r="258" spans="1:19">
      <c r="A258" s="1">
        <f>A256+7</f>
        <v>46145</v>
      </c>
      <c r="B258" s="17">
        <f>D256+H256-O256</f>
        <v>369864.98280037689</v>
      </c>
      <c r="C258" s="44">
        <f>(B258*required_return)</f>
        <v>11095.949484011306</v>
      </c>
      <c r="D258" s="14">
        <f>B258+C258</f>
        <v>380960.93228438823</v>
      </c>
      <c r="E258" s="14">
        <f>B258/7500</f>
        <v>49.315331040050253</v>
      </c>
      <c r="F258" s="14">
        <f>E258</f>
        <v>49.315331040050253</v>
      </c>
      <c r="G258" s="53">
        <f>(D258-B258)/F258</f>
        <v>225.00000000000054</v>
      </c>
      <c r="H258" s="19"/>
      <c r="I258" s="19"/>
      <c r="J258" s="14">
        <f>D258+H258-I258</f>
        <v>380960.93228438823</v>
      </c>
      <c r="K258" s="54">
        <f>E258*75/B258</f>
        <v>0.01</v>
      </c>
      <c r="L258" s="45"/>
      <c r="M258" s="45"/>
      <c r="N258" s="19"/>
      <c r="O258" s="20">
        <f>IF(D258&gt;B258,D258*0.013,0)</f>
        <v>4952.4921196970463</v>
      </c>
      <c r="P258" s="18"/>
      <c r="Q258" s="14">
        <f>Q256+C258+H256</f>
        <v>593096.8226332647</v>
      </c>
      <c r="R258" s="25">
        <f>(Q258-(B158+SUM(H158:H256)))/(B158+SUM(H158:H256))</f>
        <v>6.6468263689023921</v>
      </c>
      <c r="S258" s="25">
        <f>D258/B258-1</f>
        <v>3.0000000000000027E-2</v>
      </c>
    </row>
    <row r="259" spans="1:19">
      <c r="A259" s="1">
        <f>A258+7</f>
        <v>46152</v>
      </c>
      <c r="B259" s="17">
        <f>D258+H258-O258</f>
        <v>376008.44016469119</v>
      </c>
      <c r="C259" s="44">
        <f>(B259*required_return)</f>
        <v>11280.253204940735</v>
      </c>
      <c r="D259" s="18">
        <f>B259+C259</f>
        <v>387288.69336963195</v>
      </c>
      <c r="E259" s="14">
        <f>B259/7500</f>
        <v>50.134458688625493</v>
      </c>
      <c r="F259" s="14">
        <f>E259</f>
        <v>50.134458688625493</v>
      </c>
      <c r="G259" s="52">
        <f t="shared" ref="G259:G261" si="153">(D259-B259)/F259</f>
        <v>225.00000000000048</v>
      </c>
      <c r="H259" s="19"/>
      <c r="I259" s="19"/>
      <c r="J259" s="18">
        <f>D259+H259-I259</f>
        <v>387288.69336963195</v>
      </c>
      <c r="K259" s="54">
        <f t="shared" ref="K259:K261" si="154">E259*75/B259</f>
        <v>0.01</v>
      </c>
      <c r="L259" s="45"/>
      <c r="M259" s="45"/>
      <c r="N259" s="19"/>
      <c r="O259" s="20">
        <f>IF(D259&gt;B259,D259*0.013,0)</f>
        <v>5034.7530138052152</v>
      </c>
      <c r="P259" s="18"/>
      <c r="Q259" s="14">
        <f>Q258+C259+H258</f>
        <v>604377.0758382054</v>
      </c>
      <c r="R259" s="25">
        <f>(Q259-(B158+SUM(H158:H258)))/(B158+SUM(H158:H258))</f>
        <v>6.7922632256915785</v>
      </c>
      <c r="S259" s="25">
        <f t="shared" ref="S259:S261" si="155">D259/B259-1</f>
        <v>3.0000000000000027E-2</v>
      </c>
    </row>
    <row r="260" spans="1:19">
      <c r="A260" s="1">
        <f>A259+7</f>
        <v>46159</v>
      </c>
      <c r="B260" s="17">
        <f>D259+H259-O259</f>
        <v>382253.94035582675</v>
      </c>
      <c r="C260" s="44">
        <f>(B260*required_return)</f>
        <v>11467.618210674802</v>
      </c>
      <c r="D260" s="18">
        <f>B260+C260</f>
        <v>393721.55856650154</v>
      </c>
      <c r="E260" s="14">
        <f>B260/7500</f>
        <v>50.967192047443568</v>
      </c>
      <c r="F260" s="14">
        <f>E260</f>
        <v>50.967192047443568</v>
      </c>
      <c r="G260" s="52">
        <f t="shared" si="153"/>
        <v>224.99999999999969</v>
      </c>
      <c r="H260" s="19"/>
      <c r="I260" s="19"/>
      <c r="J260" s="18">
        <f>D260+H260-I260</f>
        <v>393721.55856650154</v>
      </c>
      <c r="K260" s="54">
        <f t="shared" si="154"/>
        <v>0.01</v>
      </c>
      <c r="L260" s="45"/>
      <c r="M260" s="45"/>
      <c r="N260" s="19"/>
      <c r="O260" s="20">
        <f>IF(D260&gt;B260,D260*0.013,0)</f>
        <v>5118.3802613645194</v>
      </c>
      <c r="P260" s="18"/>
      <c r="Q260" s="14">
        <f>Q259+C260+H259</f>
        <v>615844.69404888025</v>
      </c>
      <c r="R260" s="25">
        <f>(Q260-(B158+SUM(H158:H259)))/(B158+SUM(H158:H259))</f>
        <v>6.9401157886720375</v>
      </c>
      <c r="S260" s="25">
        <f t="shared" si="155"/>
        <v>3.0000000000000027E-2</v>
      </c>
    </row>
    <row r="261" spans="1:19" ht="15" thickBot="1">
      <c r="A261" s="1">
        <f>A260+7</f>
        <v>46166</v>
      </c>
      <c r="B261" s="17">
        <f>D260+H260-O260</f>
        <v>388603.17830513703</v>
      </c>
      <c r="C261" s="44">
        <f>(B261*required_return)</f>
        <v>11658.095349154111</v>
      </c>
      <c r="D261" s="18">
        <f>B261+C261</f>
        <v>400261.27365429112</v>
      </c>
      <c r="E261" s="14">
        <f>B261/7500</f>
        <v>51.813757107351606</v>
      </c>
      <c r="F261" s="14">
        <f>E261</f>
        <v>51.813757107351606</v>
      </c>
      <c r="G261" s="52">
        <f t="shared" si="153"/>
        <v>224.99999999999952</v>
      </c>
      <c r="H261" s="19"/>
      <c r="I261" s="19"/>
      <c r="J261" s="18">
        <f>D261+H261-I261</f>
        <v>400261.27365429112</v>
      </c>
      <c r="K261" s="54">
        <f t="shared" si="154"/>
        <v>0.01</v>
      </c>
      <c r="L261" s="45"/>
      <c r="M261" s="45"/>
      <c r="N261" s="23"/>
      <c r="O261" s="20">
        <f>IF(D261&gt;B261,D261*0.013,0)</f>
        <v>5203.3965575057846</v>
      </c>
      <c r="P261" s="18">
        <f>P256+SUM(O258:O261)</f>
        <v>232444.91230124907</v>
      </c>
      <c r="Q261" s="14">
        <f>Q260+C261+H260</f>
        <v>627502.78939803434</v>
      </c>
      <c r="R261" s="25">
        <f>(Q261-(B158+SUM(H158:H260)))/(B158+SUM(H158:H260))</f>
        <v>7.0904241827235976</v>
      </c>
      <c r="S261" s="25">
        <f t="shared" si="155"/>
        <v>3.0000000000000027E-2</v>
      </c>
    </row>
    <row r="262" spans="1:19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26"/>
      <c r="S262" s="26"/>
    </row>
    <row r="263" spans="1:19">
      <c r="A263" s="1">
        <f>A261+7</f>
        <v>46173</v>
      </c>
      <c r="B263" s="17">
        <f>D261+H261-O261</f>
        <v>395057.87709678535</v>
      </c>
      <c r="C263" s="44">
        <f>(B263*required_return)</f>
        <v>11851.73631290356</v>
      </c>
      <c r="D263" s="14">
        <f>B263+C263</f>
        <v>406909.61340968893</v>
      </c>
      <c r="E263" s="14">
        <f>B263/7500</f>
        <v>52.674383612904712</v>
      </c>
      <c r="F263" s="14">
        <f>E263</f>
        <v>52.674383612904712</v>
      </c>
      <c r="G263" s="53">
        <f>(D263-B263)/F263</f>
        <v>225.00000000000037</v>
      </c>
      <c r="H263" s="19"/>
      <c r="I263" s="19"/>
      <c r="J263" s="14">
        <f>D263+H263-I263</f>
        <v>406909.61340968893</v>
      </c>
      <c r="K263" s="54">
        <f>E263*75/B263</f>
        <v>0.01</v>
      </c>
      <c r="L263" s="45"/>
      <c r="M263" s="45"/>
      <c r="N263" s="47"/>
      <c r="O263" s="20">
        <f>IF(D263&gt;B263,D263*0.013,0)</f>
        <v>5289.8249743259557</v>
      </c>
      <c r="P263" s="18"/>
      <c r="Q263" s="14">
        <f>Q261+C263+H261</f>
        <v>639354.52571093792</v>
      </c>
      <c r="R263" s="25">
        <f>(Q263-(B158+SUM(H158:H261)))/(B158+SUM(H158:H261))</f>
        <v>7.243229199200357</v>
      </c>
      <c r="S263" s="25">
        <f>D263/B263-1</f>
        <v>3.0000000000000027E-2</v>
      </c>
    </row>
    <row r="264" spans="1:19">
      <c r="A264" s="1">
        <f>A263+7</f>
        <v>46180</v>
      </c>
      <c r="B264" s="17">
        <f>D263+H263-O263</f>
        <v>401619.78843536298</v>
      </c>
      <c r="C264" s="44">
        <f>(B264*required_return)</f>
        <v>12048.593653060889</v>
      </c>
      <c r="D264" s="18">
        <f>B264+C264</f>
        <v>413668.38208842388</v>
      </c>
      <c r="E264" s="14">
        <f>B264/7500</f>
        <v>53.549305124715062</v>
      </c>
      <c r="F264" s="14">
        <f>E264</f>
        <v>53.549305124715062</v>
      </c>
      <c r="G264" s="52">
        <f t="shared" ref="G264:G266" si="156">(D264-B264)/F264</f>
        <v>225.00000000000026</v>
      </c>
      <c r="H264" s="19"/>
      <c r="I264" s="19"/>
      <c r="J264" s="18">
        <f>D264+H264-I264</f>
        <v>413668.38208842388</v>
      </c>
      <c r="K264" s="54">
        <f t="shared" ref="K264:K266" si="157">E264*75/B264</f>
        <v>9.9999999999999985E-3</v>
      </c>
      <c r="L264" s="45"/>
      <c r="M264" s="45"/>
      <c r="N264" s="47"/>
      <c r="O264" s="20">
        <f>IF(D264&gt;B264,D264*0.013,0)</f>
        <v>5377.6889671495101</v>
      </c>
      <c r="P264" s="18"/>
      <c r="Q264" s="14">
        <f>Q263+C264+H263</f>
        <v>651403.11936399876</v>
      </c>
      <c r="R264" s="25">
        <f>(Q264-(B158+SUM(H158:H263)))/(B158+SUM(H158:H263))</f>
        <v>7.3985723070007925</v>
      </c>
      <c r="S264" s="25">
        <f t="shared" ref="S264:S266" si="158">D264/B264-1</f>
        <v>3.0000000000000027E-2</v>
      </c>
    </row>
    <row r="265" spans="1:19">
      <c r="A265" s="1">
        <f>A264+7</f>
        <v>46187</v>
      </c>
      <c r="B265" s="17">
        <f>D264+H264-O264</f>
        <v>408290.69312127435</v>
      </c>
      <c r="C265" s="44">
        <f>(B265*required_return)</f>
        <v>12248.720793638229</v>
      </c>
      <c r="D265" s="18">
        <f>B265+C265</f>
        <v>420539.41391491255</v>
      </c>
      <c r="E265" s="14">
        <f>B265/7500</f>
        <v>54.438759082836583</v>
      </c>
      <c r="F265" s="14">
        <f>E265</f>
        <v>54.438759082836583</v>
      </c>
      <c r="G265" s="52">
        <f t="shared" si="156"/>
        <v>224.99999999999949</v>
      </c>
      <c r="H265" s="19"/>
      <c r="I265" s="19"/>
      <c r="J265" s="18">
        <f>D265+H265-I265</f>
        <v>420539.41391491255</v>
      </c>
      <c r="K265" s="54">
        <f t="shared" si="157"/>
        <v>0.01</v>
      </c>
      <c r="L265" s="45"/>
      <c r="M265" s="45"/>
      <c r="N265" s="47"/>
      <c r="O265" s="20">
        <f>IF(D265&gt;B265,D265*0.013,0)</f>
        <v>5467.0123808938633</v>
      </c>
      <c r="P265" s="18"/>
      <c r="Q265" s="14">
        <f>Q264+C265+H264</f>
        <v>663651.84015763702</v>
      </c>
      <c r="R265" s="25">
        <f>(Q265-(B158+SUM(H158:H264)))/(B158+SUM(H158:H264))</f>
        <v>7.5564956638217966</v>
      </c>
      <c r="S265" s="25">
        <f t="shared" si="158"/>
        <v>3.0000000000000027E-2</v>
      </c>
    </row>
    <row r="266" spans="1:19" ht="15" thickBot="1">
      <c r="A266" s="5">
        <f>A265+7</f>
        <v>46194</v>
      </c>
      <c r="B266" s="17">
        <f>D265+H265-O265</f>
        <v>415072.40153401869</v>
      </c>
      <c r="C266" s="44">
        <f>(B266*required_return)</f>
        <v>12452.17204602056</v>
      </c>
      <c r="D266" s="18">
        <f>B266+C266</f>
        <v>427524.57358003926</v>
      </c>
      <c r="E266" s="14">
        <f>B266/7500</f>
        <v>55.342986871202491</v>
      </c>
      <c r="F266" s="14">
        <f>E266</f>
        <v>55.342986871202491</v>
      </c>
      <c r="G266" s="52">
        <f t="shared" si="156"/>
        <v>225.00000000000014</v>
      </c>
      <c r="H266" s="19"/>
      <c r="I266" s="19"/>
      <c r="J266" s="18">
        <f>D266+H266-I266</f>
        <v>427524.57358003926</v>
      </c>
      <c r="K266" s="54">
        <f t="shared" si="157"/>
        <v>0.01</v>
      </c>
      <c r="L266" s="45"/>
      <c r="M266" s="45"/>
      <c r="N266" s="48"/>
      <c r="O266" s="20">
        <f>IF(D266&gt;B266,D266*0.013,0)</f>
        <v>5557.8194565405101</v>
      </c>
      <c r="P266" s="18">
        <f>P261+SUM(O263:O266)</f>
        <v>254137.25808015891</v>
      </c>
      <c r="Q266" s="14">
        <f>Q265+C266+H265</f>
        <v>676104.01220365753</v>
      </c>
      <c r="R266" s="25">
        <f>(Q266-(B158+SUM(H158:H265)))/(B158+SUM(H158:H265))</f>
        <v>7.7170421275995942</v>
      </c>
      <c r="S266" s="25">
        <f t="shared" si="158"/>
        <v>3.0000000000000027E-2</v>
      </c>
    </row>
    <row r="267" spans="1:19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26"/>
      <c r="S267" s="26"/>
    </row>
  </sheetData>
  <conditionalFormatting sqref="S3 S5:S11">
    <cfRule type="cellIs" dxfId="245" priority="125" operator="greaterThan">
      <formula>0</formula>
    </cfRule>
    <cfRule type="cellIs" dxfId="244" priority="126" operator="lessThan">
      <formula>0</formula>
    </cfRule>
  </conditionalFormatting>
  <conditionalFormatting sqref="S12:S15 S19:S267 S17">
    <cfRule type="cellIs" dxfId="243" priority="123" operator="greaterThan">
      <formula>0</formula>
    </cfRule>
    <cfRule type="cellIs" dxfId="242" priority="124" operator="lessThan">
      <formula>0</formula>
    </cfRule>
  </conditionalFormatting>
  <conditionalFormatting sqref="S4">
    <cfRule type="cellIs" dxfId="241" priority="121" operator="greaterThan">
      <formula>0</formula>
    </cfRule>
    <cfRule type="cellIs" dxfId="240" priority="122" operator="lessThan">
      <formula>0</formula>
    </cfRule>
  </conditionalFormatting>
  <conditionalFormatting sqref="G3:G6">
    <cfRule type="cellIs" dxfId="239" priority="119" operator="lessThan">
      <formula>0</formula>
    </cfRule>
    <cfRule type="cellIs" dxfId="238" priority="120" operator="greaterThan">
      <formula>0</formula>
    </cfRule>
  </conditionalFormatting>
  <conditionalFormatting sqref="G8:G11">
    <cfRule type="cellIs" dxfId="237" priority="117" operator="lessThan">
      <formula>0</formula>
    </cfRule>
    <cfRule type="cellIs" dxfId="236" priority="118" operator="greaterThan">
      <formula>0</formula>
    </cfRule>
  </conditionalFormatting>
  <conditionalFormatting sqref="G13:G15">
    <cfRule type="cellIs" dxfId="235" priority="115" operator="lessThan">
      <formula>0</formula>
    </cfRule>
    <cfRule type="cellIs" dxfId="234" priority="116" operator="greaterThan">
      <formula>0</formula>
    </cfRule>
  </conditionalFormatting>
  <conditionalFormatting sqref="G19:G21">
    <cfRule type="cellIs" dxfId="233" priority="113" operator="lessThan">
      <formula>0</formula>
    </cfRule>
    <cfRule type="cellIs" dxfId="232" priority="114" operator="greaterThan">
      <formula>0</formula>
    </cfRule>
  </conditionalFormatting>
  <conditionalFormatting sqref="G23:G26">
    <cfRule type="cellIs" dxfId="231" priority="111" operator="lessThan">
      <formula>0</formula>
    </cfRule>
    <cfRule type="cellIs" dxfId="230" priority="112" operator="greaterThan">
      <formula>0</formula>
    </cfRule>
  </conditionalFormatting>
  <conditionalFormatting sqref="G28:G31">
    <cfRule type="cellIs" dxfId="229" priority="109" operator="lessThan">
      <formula>0</formula>
    </cfRule>
    <cfRule type="cellIs" dxfId="228" priority="110" operator="greaterThan">
      <formula>0</formula>
    </cfRule>
  </conditionalFormatting>
  <conditionalFormatting sqref="G33:G36">
    <cfRule type="cellIs" dxfId="227" priority="107" operator="lessThan">
      <formula>0</formula>
    </cfRule>
    <cfRule type="cellIs" dxfId="226" priority="108" operator="greaterThan">
      <formula>0</formula>
    </cfRule>
  </conditionalFormatting>
  <conditionalFormatting sqref="G38:G41">
    <cfRule type="cellIs" dxfId="225" priority="105" operator="lessThan">
      <formula>0</formula>
    </cfRule>
    <cfRule type="cellIs" dxfId="224" priority="106" operator="greaterThan">
      <formula>0</formula>
    </cfRule>
  </conditionalFormatting>
  <conditionalFormatting sqref="G43:G46">
    <cfRule type="cellIs" dxfId="223" priority="103" operator="lessThan">
      <formula>0</formula>
    </cfRule>
    <cfRule type="cellIs" dxfId="222" priority="104" operator="greaterThan">
      <formula>0</formula>
    </cfRule>
  </conditionalFormatting>
  <conditionalFormatting sqref="G48:G51">
    <cfRule type="cellIs" dxfId="221" priority="101" operator="lessThan">
      <formula>0</formula>
    </cfRule>
    <cfRule type="cellIs" dxfId="220" priority="102" operator="greaterThan">
      <formula>0</formula>
    </cfRule>
  </conditionalFormatting>
  <conditionalFormatting sqref="G53:G56">
    <cfRule type="cellIs" dxfId="219" priority="99" operator="lessThan">
      <formula>0</formula>
    </cfRule>
    <cfRule type="cellIs" dxfId="218" priority="100" operator="greaterThan">
      <formula>0</formula>
    </cfRule>
  </conditionalFormatting>
  <conditionalFormatting sqref="G58:G61">
    <cfRule type="cellIs" dxfId="217" priority="97" operator="lessThan">
      <formula>0</formula>
    </cfRule>
    <cfRule type="cellIs" dxfId="216" priority="98" operator="greaterThan">
      <formula>0</formula>
    </cfRule>
  </conditionalFormatting>
  <conditionalFormatting sqref="G63:G66">
    <cfRule type="cellIs" dxfId="215" priority="95" operator="lessThan">
      <formula>0</formula>
    </cfRule>
    <cfRule type="cellIs" dxfId="214" priority="96" operator="greaterThan">
      <formula>0</formula>
    </cfRule>
  </conditionalFormatting>
  <conditionalFormatting sqref="G68:G71">
    <cfRule type="cellIs" dxfId="213" priority="93" operator="lessThan">
      <formula>0</formula>
    </cfRule>
    <cfRule type="cellIs" dxfId="212" priority="94" operator="greaterThan">
      <formula>0</formula>
    </cfRule>
  </conditionalFormatting>
  <conditionalFormatting sqref="G73:G76">
    <cfRule type="cellIs" dxfId="211" priority="91" operator="lessThan">
      <formula>0</formula>
    </cfRule>
    <cfRule type="cellIs" dxfId="210" priority="92" operator="greaterThan">
      <formula>0</formula>
    </cfRule>
  </conditionalFormatting>
  <conditionalFormatting sqref="G78:G81">
    <cfRule type="cellIs" dxfId="209" priority="89" operator="lessThan">
      <formula>0</formula>
    </cfRule>
    <cfRule type="cellIs" dxfId="208" priority="90" operator="greaterThan">
      <formula>0</formula>
    </cfRule>
  </conditionalFormatting>
  <conditionalFormatting sqref="G83:G86">
    <cfRule type="cellIs" dxfId="207" priority="87" operator="lessThan">
      <formula>0</formula>
    </cfRule>
    <cfRule type="cellIs" dxfId="206" priority="88" operator="greaterThan">
      <formula>0</formula>
    </cfRule>
  </conditionalFormatting>
  <conditionalFormatting sqref="G88:G91">
    <cfRule type="cellIs" dxfId="205" priority="85" operator="lessThan">
      <formula>0</formula>
    </cfRule>
    <cfRule type="cellIs" dxfId="204" priority="86" operator="greaterThan">
      <formula>0</formula>
    </cfRule>
  </conditionalFormatting>
  <conditionalFormatting sqref="G93:G96">
    <cfRule type="cellIs" dxfId="203" priority="83" operator="lessThan">
      <formula>0</formula>
    </cfRule>
    <cfRule type="cellIs" dxfId="202" priority="84" operator="greaterThan">
      <formula>0</formula>
    </cfRule>
  </conditionalFormatting>
  <conditionalFormatting sqref="G98:G101">
    <cfRule type="cellIs" dxfId="201" priority="81" operator="lessThan">
      <formula>0</formula>
    </cfRule>
    <cfRule type="cellIs" dxfId="200" priority="82" operator="greaterThan">
      <formula>0</formula>
    </cfRule>
  </conditionalFormatting>
  <conditionalFormatting sqref="G103:G106">
    <cfRule type="cellIs" dxfId="199" priority="79" operator="lessThan">
      <formula>0</formula>
    </cfRule>
    <cfRule type="cellIs" dxfId="198" priority="80" operator="greaterThan">
      <formula>0</formula>
    </cfRule>
  </conditionalFormatting>
  <conditionalFormatting sqref="G108:G111">
    <cfRule type="cellIs" dxfId="197" priority="77" operator="lessThan">
      <formula>0</formula>
    </cfRule>
    <cfRule type="cellIs" dxfId="196" priority="78" operator="greaterThan">
      <formula>0</formula>
    </cfRule>
  </conditionalFormatting>
  <conditionalFormatting sqref="G113:G116">
    <cfRule type="cellIs" dxfId="195" priority="75" operator="lessThan">
      <formula>0</formula>
    </cfRule>
    <cfRule type="cellIs" dxfId="194" priority="76" operator="greaterThan">
      <formula>0</formula>
    </cfRule>
  </conditionalFormatting>
  <conditionalFormatting sqref="G118:G121">
    <cfRule type="cellIs" dxfId="193" priority="73" operator="lessThan">
      <formula>0</formula>
    </cfRule>
    <cfRule type="cellIs" dxfId="192" priority="74" operator="greaterThan">
      <formula>0</formula>
    </cfRule>
  </conditionalFormatting>
  <conditionalFormatting sqref="G123:G126">
    <cfRule type="cellIs" dxfId="191" priority="71" operator="lessThan">
      <formula>0</formula>
    </cfRule>
    <cfRule type="cellIs" dxfId="190" priority="72" operator="greaterThan">
      <formula>0</formula>
    </cfRule>
  </conditionalFormatting>
  <conditionalFormatting sqref="G128:G131">
    <cfRule type="cellIs" dxfId="189" priority="69" operator="lessThan">
      <formula>0</formula>
    </cfRule>
    <cfRule type="cellIs" dxfId="188" priority="70" operator="greaterThan">
      <formula>0</formula>
    </cfRule>
  </conditionalFormatting>
  <conditionalFormatting sqref="G133:G136">
    <cfRule type="cellIs" dxfId="187" priority="67" operator="lessThan">
      <formula>0</formula>
    </cfRule>
    <cfRule type="cellIs" dxfId="186" priority="68" operator="greaterThan">
      <formula>0</formula>
    </cfRule>
  </conditionalFormatting>
  <conditionalFormatting sqref="G138:G141">
    <cfRule type="cellIs" dxfId="185" priority="65" operator="lessThan">
      <formula>0</formula>
    </cfRule>
    <cfRule type="cellIs" dxfId="184" priority="66" operator="greaterThan">
      <formula>0</formula>
    </cfRule>
  </conditionalFormatting>
  <conditionalFormatting sqref="G143:G146">
    <cfRule type="cellIs" dxfId="183" priority="63" operator="lessThan">
      <formula>0</formula>
    </cfRule>
    <cfRule type="cellIs" dxfId="182" priority="64" operator="greaterThan">
      <formula>0</formula>
    </cfRule>
  </conditionalFormatting>
  <conditionalFormatting sqref="G148:G151">
    <cfRule type="cellIs" dxfId="181" priority="61" operator="lessThan">
      <formula>0</formula>
    </cfRule>
    <cfRule type="cellIs" dxfId="180" priority="62" operator="greaterThan">
      <formula>0</formula>
    </cfRule>
  </conditionalFormatting>
  <conditionalFormatting sqref="G153:G156">
    <cfRule type="cellIs" dxfId="179" priority="59" operator="lessThan">
      <formula>0</formula>
    </cfRule>
    <cfRule type="cellIs" dxfId="178" priority="60" operator="greaterThan">
      <formula>0</formula>
    </cfRule>
  </conditionalFormatting>
  <conditionalFormatting sqref="G158:G161">
    <cfRule type="cellIs" dxfId="177" priority="57" operator="lessThan">
      <formula>0</formula>
    </cfRule>
    <cfRule type="cellIs" dxfId="176" priority="58" operator="greaterThan">
      <formula>0</formula>
    </cfRule>
  </conditionalFormatting>
  <conditionalFormatting sqref="G163:G166">
    <cfRule type="cellIs" dxfId="175" priority="55" operator="lessThan">
      <formula>0</formula>
    </cfRule>
    <cfRule type="cellIs" dxfId="174" priority="56" operator="greaterThan">
      <formula>0</formula>
    </cfRule>
  </conditionalFormatting>
  <conditionalFormatting sqref="G168:G171">
    <cfRule type="cellIs" dxfId="173" priority="53" operator="lessThan">
      <formula>0</formula>
    </cfRule>
    <cfRule type="cellIs" dxfId="172" priority="54" operator="greaterThan">
      <formula>0</formula>
    </cfRule>
  </conditionalFormatting>
  <conditionalFormatting sqref="G173:G176">
    <cfRule type="cellIs" dxfId="171" priority="51" operator="lessThan">
      <formula>0</formula>
    </cfRule>
    <cfRule type="cellIs" dxfId="170" priority="52" operator="greaterThan">
      <formula>0</formula>
    </cfRule>
  </conditionalFormatting>
  <conditionalFormatting sqref="G178:G181">
    <cfRule type="cellIs" dxfId="169" priority="49" operator="lessThan">
      <formula>0</formula>
    </cfRule>
    <cfRule type="cellIs" dxfId="168" priority="50" operator="greaterThan">
      <formula>0</formula>
    </cfRule>
  </conditionalFormatting>
  <conditionalFormatting sqref="G183:G186">
    <cfRule type="cellIs" dxfId="167" priority="47" operator="lessThan">
      <formula>0</formula>
    </cfRule>
    <cfRule type="cellIs" dxfId="166" priority="48" operator="greaterThan">
      <formula>0</formula>
    </cfRule>
  </conditionalFormatting>
  <conditionalFormatting sqref="G188:G191">
    <cfRule type="cellIs" dxfId="165" priority="45" operator="lessThan">
      <formula>0</formula>
    </cfRule>
    <cfRule type="cellIs" dxfId="164" priority="46" operator="greaterThan">
      <formula>0</formula>
    </cfRule>
  </conditionalFormatting>
  <conditionalFormatting sqref="G193:G196">
    <cfRule type="cellIs" dxfId="163" priority="43" operator="lessThan">
      <formula>0</formula>
    </cfRule>
    <cfRule type="cellIs" dxfId="162" priority="44" operator="greaterThan">
      <formula>0</formula>
    </cfRule>
  </conditionalFormatting>
  <conditionalFormatting sqref="G198:G201">
    <cfRule type="cellIs" dxfId="161" priority="41" operator="lessThan">
      <formula>0</formula>
    </cfRule>
    <cfRule type="cellIs" dxfId="160" priority="42" operator="greaterThan">
      <formula>0</formula>
    </cfRule>
  </conditionalFormatting>
  <conditionalFormatting sqref="G203:G206">
    <cfRule type="cellIs" dxfId="159" priority="39" operator="lessThan">
      <formula>0</formula>
    </cfRule>
    <cfRule type="cellIs" dxfId="158" priority="40" operator="greaterThan">
      <formula>0</formula>
    </cfRule>
  </conditionalFormatting>
  <conditionalFormatting sqref="G208:G211">
    <cfRule type="cellIs" dxfId="157" priority="37" operator="lessThan">
      <formula>0</formula>
    </cfRule>
    <cfRule type="cellIs" dxfId="156" priority="38" operator="greaterThan">
      <formula>0</formula>
    </cfRule>
  </conditionalFormatting>
  <conditionalFormatting sqref="G213:G216">
    <cfRule type="cellIs" dxfId="155" priority="35" operator="lessThan">
      <formula>0</formula>
    </cfRule>
    <cfRule type="cellIs" dxfId="154" priority="36" operator="greaterThan">
      <formula>0</formula>
    </cfRule>
  </conditionalFormatting>
  <conditionalFormatting sqref="G218:G221">
    <cfRule type="cellIs" dxfId="153" priority="33" operator="lessThan">
      <formula>0</formula>
    </cfRule>
    <cfRule type="cellIs" dxfId="152" priority="34" operator="greaterThan">
      <formula>0</formula>
    </cfRule>
  </conditionalFormatting>
  <conditionalFormatting sqref="G223:G226">
    <cfRule type="cellIs" dxfId="151" priority="31" operator="lessThan">
      <formula>0</formula>
    </cfRule>
    <cfRule type="cellIs" dxfId="150" priority="32" operator="greaterThan">
      <formula>0</formula>
    </cfRule>
  </conditionalFormatting>
  <conditionalFormatting sqref="G228:G231">
    <cfRule type="cellIs" dxfId="149" priority="29" operator="lessThan">
      <formula>0</formula>
    </cfRule>
    <cfRule type="cellIs" dxfId="148" priority="30" operator="greaterThan">
      <formula>0</formula>
    </cfRule>
  </conditionalFormatting>
  <conditionalFormatting sqref="G233:G236">
    <cfRule type="cellIs" dxfId="147" priority="27" operator="lessThan">
      <formula>0</formula>
    </cfRule>
    <cfRule type="cellIs" dxfId="146" priority="28" operator="greaterThan">
      <formula>0</formula>
    </cfRule>
  </conditionalFormatting>
  <conditionalFormatting sqref="G238:G241">
    <cfRule type="cellIs" dxfId="145" priority="25" operator="lessThan">
      <formula>0</formula>
    </cfRule>
    <cfRule type="cellIs" dxfId="144" priority="26" operator="greaterThan">
      <formula>0</formula>
    </cfRule>
  </conditionalFormatting>
  <conditionalFormatting sqref="G243:G246">
    <cfRule type="cellIs" dxfId="143" priority="23" operator="lessThan">
      <formula>0</formula>
    </cfRule>
    <cfRule type="cellIs" dxfId="142" priority="24" operator="greaterThan">
      <formula>0</formula>
    </cfRule>
  </conditionalFormatting>
  <conditionalFormatting sqref="G248:G251">
    <cfRule type="cellIs" dxfId="141" priority="21" operator="lessThan">
      <formula>0</formula>
    </cfRule>
    <cfRule type="cellIs" dxfId="140" priority="22" operator="greaterThan">
      <formula>0</formula>
    </cfRule>
  </conditionalFormatting>
  <conditionalFormatting sqref="G253:G256">
    <cfRule type="cellIs" dxfId="139" priority="19" operator="lessThan">
      <formula>0</formula>
    </cfRule>
    <cfRule type="cellIs" dxfId="138" priority="20" operator="greaterThan">
      <formula>0</formula>
    </cfRule>
  </conditionalFormatting>
  <conditionalFormatting sqref="G258:G261">
    <cfRule type="cellIs" dxfId="137" priority="17" operator="lessThan">
      <formula>0</formula>
    </cfRule>
    <cfRule type="cellIs" dxfId="136" priority="18" operator="greaterThan">
      <formula>0</formula>
    </cfRule>
  </conditionalFormatting>
  <conditionalFormatting sqref="G263:G266">
    <cfRule type="cellIs" dxfId="135" priority="15" operator="lessThan">
      <formula>0</formula>
    </cfRule>
    <cfRule type="cellIs" dxfId="134" priority="16" operator="greaterThan">
      <formula>0</formula>
    </cfRule>
  </conditionalFormatting>
  <conditionalFormatting sqref="S18">
    <cfRule type="cellIs" dxfId="133" priority="13" operator="greaterThan">
      <formula>0</formula>
    </cfRule>
    <cfRule type="cellIs" dxfId="132" priority="14" operator="lessThan">
      <formula>0</formula>
    </cfRule>
  </conditionalFormatting>
  <conditionalFormatting sqref="G18">
    <cfRule type="cellIs" dxfId="131" priority="11" operator="lessThan">
      <formula>0</formula>
    </cfRule>
    <cfRule type="cellIs" dxfId="130" priority="12" operator="greaterThan">
      <formula>0</formula>
    </cfRule>
  </conditionalFormatting>
  <conditionalFormatting sqref="S16">
    <cfRule type="cellIs" dxfId="129" priority="9" operator="greaterThan">
      <formula>0</formula>
    </cfRule>
    <cfRule type="cellIs" dxfId="128" priority="10" operator="lessThan">
      <formula>0</formula>
    </cfRule>
  </conditionalFormatting>
  <conditionalFormatting sqref="G16">
    <cfRule type="cellIs" dxfId="127" priority="7" operator="lessThan">
      <formula>0</formula>
    </cfRule>
    <cfRule type="cellIs" dxfId="126" priority="8" operator="greaterThan">
      <formula>0</formula>
    </cfRule>
  </conditionalFormatting>
  <conditionalFormatting sqref="M3">
    <cfRule type="cellIs" dxfId="125" priority="5" operator="greaterThan">
      <formula>0</formula>
    </cfRule>
    <cfRule type="cellIs" dxfId="124" priority="6" operator="lessThan">
      <formula>0</formula>
    </cfRule>
  </conditionalFormatting>
  <conditionalFormatting sqref="M4">
    <cfRule type="cellIs" dxfId="123" priority="3" operator="greaterThan">
      <formula>0</formula>
    </cfRule>
    <cfRule type="cellIs" dxfId="122" priority="4" operator="lessThan">
      <formula>0</formula>
    </cfRule>
  </conditionalFormatting>
  <conditionalFormatting sqref="M6">
    <cfRule type="cellIs" dxfId="121" priority="1" operator="greaterThan">
      <formula>0</formula>
    </cfRule>
    <cfRule type="cellIs" dxfId="120" priority="2" operator="lessThan">
      <formula>0</formula>
    </cfRule>
  </conditionalFormatting>
  <pageMargins left="0.7" right="0.7" top="0.75" bottom="0.75" header="0.3" footer="0.3"/>
  <pageSetup paperSize="9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S267"/>
  <sheetViews>
    <sheetView zoomScale="60" zoomScaleNormal="60" workbookViewId="0">
      <pane ySplit="1" topLeftCell="A2" activePane="bottomLeft" state="frozen"/>
      <selection pane="bottomLeft" activeCell="A9" sqref="A9:XFD9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6.1796875" customWidth="1"/>
    <col min="14" max="14" width="10.1796875" bestFit="1" customWidth="1"/>
    <col min="15" max="15" width="10.7265625" bestFit="1" customWidth="1"/>
    <col min="16" max="16" width="11.1796875" bestFit="1" customWidth="1"/>
    <col min="17" max="17" width="11.453125" bestFit="1" customWidth="1"/>
    <col min="18" max="19" width="8.36328125" style="27" customWidth="1"/>
  </cols>
  <sheetData>
    <row r="1" spans="1:19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42" t="s">
        <v>40</v>
      </c>
      <c r="N1" s="8" t="s">
        <v>1</v>
      </c>
      <c r="O1" s="8" t="s">
        <v>1</v>
      </c>
      <c r="P1" s="9" t="s">
        <v>6</v>
      </c>
      <c r="Q1" s="9" t="s">
        <v>7</v>
      </c>
      <c r="R1" s="24" t="s">
        <v>2</v>
      </c>
      <c r="S1" s="71" t="s">
        <v>2</v>
      </c>
    </row>
    <row r="2" spans="1:19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9" t="s">
        <v>31</v>
      </c>
      <c r="N2" s="42" t="s">
        <v>19</v>
      </c>
      <c r="O2" s="42" t="s">
        <v>20</v>
      </c>
      <c r="P2" s="9" t="s">
        <v>21</v>
      </c>
      <c r="Q2" s="9" t="s">
        <v>22</v>
      </c>
      <c r="R2" s="24" t="s">
        <v>5</v>
      </c>
      <c r="S2" s="24" t="s">
        <v>33</v>
      </c>
    </row>
    <row r="3" spans="1:19" s="16" customFormat="1" ht="14">
      <c r="A3" s="1">
        <v>44717</v>
      </c>
      <c r="B3" s="17">
        <v>3700</v>
      </c>
      <c r="C3" s="44">
        <f>(B3*required_return)</f>
        <v>111</v>
      </c>
      <c r="D3" s="55">
        <f>B3+C3</f>
        <v>3811</v>
      </c>
      <c r="E3" s="14">
        <f>B3/3000</f>
        <v>1.2333333333333334</v>
      </c>
      <c r="F3" s="14">
        <f>E3</f>
        <v>1.2333333333333334</v>
      </c>
      <c r="G3" s="53">
        <f>(D3-B3)/F3</f>
        <v>90</v>
      </c>
      <c r="H3" s="56"/>
      <c r="I3" s="56"/>
      <c r="J3" s="55">
        <f>D3+H3-I3</f>
        <v>3811</v>
      </c>
      <c r="K3" s="54">
        <f>E3*75/B3</f>
        <v>2.5000000000000001E-2</v>
      </c>
      <c r="L3" s="15"/>
      <c r="M3" s="15"/>
      <c r="N3" s="46"/>
      <c r="O3" s="15"/>
      <c r="P3" s="14"/>
      <c r="Q3" s="14">
        <f>B3+C3</f>
        <v>3811</v>
      </c>
      <c r="R3" s="25">
        <f>(Q3-B3)/B3</f>
        <v>0.03</v>
      </c>
      <c r="S3" s="35">
        <f>D3/B3-1</f>
        <v>3.0000000000000027E-2</v>
      </c>
    </row>
    <row r="4" spans="1:19" s="21" customFormat="1">
      <c r="A4" s="1">
        <f>A3+7</f>
        <v>44724</v>
      </c>
      <c r="B4" s="17">
        <f>J3+H3</f>
        <v>3811</v>
      </c>
      <c r="C4" s="44">
        <f>(B4*required_return)</f>
        <v>114.33</v>
      </c>
      <c r="D4" s="18">
        <f>B4+C4</f>
        <v>3925.33</v>
      </c>
      <c r="E4" s="14">
        <f>B4/3000</f>
        <v>1.2703333333333333</v>
      </c>
      <c r="F4" s="14">
        <f>E4</f>
        <v>1.2703333333333333</v>
      </c>
      <c r="G4" s="52">
        <f t="shared" ref="G4:G6" si="0">(D4-B4)/F4</f>
        <v>89.999999999999943</v>
      </c>
      <c r="H4" s="19"/>
      <c r="I4" s="19"/>
      <c r="J4" s="18">
        <f>D4+H4-I4</f>
        <v>3925.33</v>
      </c>
      <c r="K4" s="54">
        <f t="shared" ref="K4:K6" si="1">E4*75/B4</f>
        <v>2.5000000000000001E-2</v>
      </c>
      <c r="L4" s="45"/>
      <c r="M4" s="45"/>
      <c r="N4" s="47"/>
      <c r="O4" s="39"/>
      <c r="P4" s="18"/>
      <c r="Q4" s="14">
        <f>Q3+C4+H3</f>
        <v>3925.33</v>
      </c>
      <c r="R4" s="25">
        <f>(Q4-(B3+SUM(H3:H3)))/(B3+SUM(H3:H3))</f>
        <v>6.0899999999999982E-2</v>
      </c>
      <c r="S4" s="25">
        <f t="shared" ref="S4:S6" si="2">D4/B4-1</f>
        <v>3.0000000000000027E-2</v>
      </c>
    </row>
    <row r="5" spans="1:19" s="21" customFormat="1">
      <c r="A5" s="1">
        <f>A4+7</f>
        <v>44731</v>
      </c>
      <c r="B5" s="17">
        <f>D4+H4-O4</f>
        <v>3925.33</v>
      </c>
      <c r="C5" s="44">
        <f>(B5*required_return)</f>
        <v>117.75989999999999</v>
      </c>
      <c r="D5" s="18">
        <f>B5+C5</f>
        <v>4043.0898999999999</v>
      </c>
      <c r="E5" s="14">
        <f>B5/3000</f>
        <v>1.3084433333333334</v>
      </c>
      <c r="F5" s="14">
        <f>E5</f>
        <v>1.3084433333333334</v>
      </c>
      <c r="G5" s="52">
        <f t="shared" si="0"/>
        <v>90.000000000000014</v>
      </c>
      <c r="H5" s="19"/>
      <c r="I5" s="23"/>
      <c r="J5" s="18">
        <f>D5+H5-I5</f>
        <v>4043.0898999999999</v>
      </c>
      <c r="K5" s="54">
        <f t="shared" si="1"/>
        <v>2.5000000000000001E-2</v>
      </c>
      <c r="L5" s="23"/>
      <c r="M5" s="23"/>
      <c r="N5" s="19"/>
      <c r="O5" s="23"/>
      <c r="P5" s="18"/>
      <c r="Q5" s="14">
        <f>Q4+C5+H4</f>
        <v>4043.0898999999999</v>
      </c>
      <c r="R5" s="25">
        <f>(Q5-(B3+SUM(H3:H4)))/(B3+SUM(H3:H4))</f>
        <v>9.272699999999999E-2</v>
      </c>
      <c r="S5" s="25">
        <f t="shared" si="2"/>
        <v>3.0000000000000027E-2</v>
      </c>
    </row>
    <row r="6" spans="1:19" s="21" customFormat="1" ht="15" thickBot="1">
      <c r="A6" s="1">
        <f>A5+7</f>
        <v>44738</v>
      </c>
      <c r="B6" s="17">
        <f>D5+H5-O5</f>
        <v>4043.0898999999999</v>
      </c>
      <c r="C6" s="44">
        <f>(B6*required_return)</f>
        <v>121.29269699999999</v>
      </c>
      <c r="D6" s="18">
        <f>B6+C6</f>
        <v>4164.3825969999998</v>
      </c>
      <c r="E6" s="14">
        <f>B6/3000</f>
        <v>1.3476966333333333</v>
      </c>
      <c r="F6" s="14">
        <f>E6</f>
        <v>1.3476966333333333</v>
      </c>
      <c r="G6" s="52">
        <f t="shared" si="0"/>
        <v>89.999999999999901</v>
      </c>
      <c r="H6" s="19"/>
      <c r="I6" s="19"/>
      <c r="J6" s="18">
        <f>D6+H6-I6</f>
        <v>4164.3825969999998</v>
      </c>
      <c r="K6" s="54">
        <f t="shared" si="1"/>
        <v>2.5000000000000001E-2</v>
      </c>
      <c r="L6" s="23"/>
      <c r="M6" s="23"/>
      <c r="N6" s="19"/>
      <c r="O6" s="23"/>
      <c r="P6" s="18"/>
      <c r="Q6" s="14">
        <f>Q5+C6+H5</f>
        <v>4164.3825969999998</v>
      </c>
      <c r="R6" s="25">
        <f>(Q6-(B3+SUM(H3:H5)))/(B3+SUM(H3:H5))</f>
        <v>0.12550880999999994</v>
      </c>
      <c r="S6" s="25">
        <f t="shared" si="2"/>
        <v>3.0000000000000027E-2</v>
      </c>
    </row>
    <row r="7" spans="1:19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38"/>
      <c r="P7" s="4"/>
      <c r="Q7" s="4"/>
      <c r="R7" s="26"/>
      <c r="S7" s="26"/>
    </row>
    <row r="8" spans="1:19" s="21" customFormat="1">
      <c r="A8" s="1">
        <f>A6+7</f>
        <v>44745</v>
      </c>
      <c r="B8" s="17">
        <f>D6+H6-O6</f>
        <v>4164.3825969999998</v>
      </c>
      <c r="C8" s="44">
        <f>(B8*required_return)</f>
        <v>124.93147790999998</v>
      </c>
      <c r="D8" s="14">
        <f>B8+C8</f>
        <v>4289.3140749099994</v>
      </c>
      <c r="E8" s="14">
        <f>B8/3000</f>
        <v>1.3881275323333333</v>
      </c>
      <c r="F8" s="14">
        <f>E8</f>
        <v>1.3881275323333333</v>
      </c>
      <c r="G8" s="53">
        <f>(D8-B8)/F8</f>
        <v>89.999999999999687</v>
      </c>
      <c r="H8" s="19"/>
      <c r="I8" s="19"/>
      <c r="J8" s="14">
        <f>D8+H8-I8</f>
        <v>4289.3140749099994</v>
      </c>
      <c r="K8" s="54">
        <f>E8*75/B8</f>
        <v>2.5000000000000001E-2</v>
      </c>
      <c r="L8" s="45"/>
      <c r="M8" s="45"/>
      <c r="N8" s="47"/>
      <c r="O8" s="39"/>
      <c r="P8" s="18"/>
      <c r="Q8" s="14">
        <f>Q6+C8+H6</f>
        <v>4289.3140749099994</v>
      </c>
      <c r="R8" s="25">
        <f>(Q8-(B3+SUM(H3:H6)))/(B3+SUM(H3:H6))</f>
        <v>0.15927407429999982</v>
      </c>
      <c r="S8" s="25">
        <f>D8/B8-1</f>
        <v>2.9999999999999805E-2</v>
      </c>
    </row>
    <row r="9" spans="1:19" s="21" customFormat="1">
      <c r="A9" s="81">
        <f>A8+7</f>
        <v>44752</v>
      </c>
      <c r="B9" s="82">
        <f>D8+H8-O8</f>
        <v>4289.3140749099994</v>
      </c>
      <c r="C9" s="44">
        <f>(B9*required_return)</f>
        <v>128.67942224729998</v>
      </c>
      <c r="D9" s="18">
        <f>B9+C9</f>
        <v>4417.9934971572993</v>
      </c>
      <c r="E9" s="14">
        <f>B9/3000</f>
        <v>1.4297713583033331</v>
      </c>
      <c r="F9" s="14">
        <f>E9</f>
        <v>1.4297713583033331</v>
      </c>
      <c r="G9" s="52">
        <f t="shared" ref="G9:G11" si="3">(D9-B9)/F9</f>
        <v>89.999999999999986</v>
      </c>
      <c r="H9" s="19"/>
      <c r="I9" s="19"/>
      <c r="J9" s="18">
        <f>D9+H9-I9</f>
        <v>4417.9934971572993</v>
      </c>
      <c r="K9" s="54">
        <f t="shared" ref="K9:K11" si="4">E9*75/B9</f>
        <v>2.5000000000000001E-2</v>
      </c>
      <c r="L9" s="45"/>
      <c r="M9" s="45"/>
      <c r="N9" s="47"/>
      <c r="O9" s="39"/>
      <c r="P9" s="18"/>
      <c r="Q9" s="14">
        <f>Q8+C9+H8</f>
        <v>4417.9934971572993</v>
      </c>
      <c r="R9" s="25">
        <f>(Q9-(B3+SUM(H3:H8)))/(B3+SUM(H3:H8))</f>
        <v>0.1940522965289998</v>
      </c>
      <c r="S9" s="25">
        <f t="shared" ref="S9:S11" si="5">D9/B9-1</f>
        <v>3.0000000000000027E-2</v>
      </c>
    </row>
    <row r="10" spans="1:19" s="21" customFormat="1">
      <c r="A10" s="1">
        <f>A9+7</f>
        <v>44759</v>
      </c>
      <c r="B10" s="17">
        <f>D9+H9-O9</f>
        <v>4417.9934971572993</v>
      </c>
      <c r="C10" s="44">
        <f>(B10*required_return)</f>
        <v>132.53980491471899</v>
      </c>
      <c r="D10" s="18">
        <f>B10+C10</f>
        <v>4550.5333020720182</v>
      </c>
      <c r="E10" s="14">
        <f>B10/3000</f>
        <v>1.4726644990524331</v>
      </c>
      <c r="F10" s="14">
        <f>E10</f>
        <v>1.4726644990524331</v>
      </c>
      <c r="G10" s="52">
        <f t="shared" si="3"/>
        <v>89.999999999999901</v>
      </c>
      <c r="H10" s="19"/>
      <c r="I10" s="19"/>
      <c r="J10" s="18">
        <f>D10+H10-I10</f>
        <v>4550.5333020720182</v>
      </c>
      <c r="K10" s="54">
        <f t="shared" si="4"/>
        <v>2.5000000000000001E-2</v>
      </c>
      <c r="L10" s="45"/>
      <c r="M10" s="45"/>
      <c r="N10" s="47"/>
      <c r="O10" s="39"/>
      <c r="P10" s="18"/>
      <c r="Q10" s="14">
        <f>Q9+C10+H9</f>
        <v>4550.5333020720182</v>
      </c>
      <c r="R10" s="25">
        <f>(Q10-(B3+SUM(H3:H9)))/(B3+SUM(H3:H9))</f>
        <v>0.22987386542486976</v>
      </c>
      <c r="S10" s="25">
        <f t="shared" si="5"/>
        <v>3.0000000000000027E-2</v>
      </c>
    </row>
    <row r="11" spans="1:19" s="21" customFormat="1" ht="15" thickBot="1">
      <c r="A11" s="1">
        <f>A10+7</f>
        <v>44766</v>
      </c>
      <c r="B11" s="17">
        <f>D10+H10-O10</f>
        <v>4550.5333020720182</v>
      </c>
      <c r="C11" s="44">
        <f>(B11*required_return)</f>
        <v>136.51599906216055</v>
      </c>
      <c r="D11" s="18">
        <f>B11+C11</f>
        <v>4687.0493011341787</v>
      </c>
      <c r="E11" s="14">
        <f>B11/3000</f>
        <v>1.5168444340240061</v>
      </c>
      <c r="F11" s="14">
        <f>E11</f>
        <v>1.5168444340240061</v>
      </c>
      <c r="G11" s="52">
        <f t="shared" si="3"/>
        <v>89.999999999999972</v>
      </c>
      <c r="H11" s="19"/>
      <c r="I11" s="19"/>
      <c r="J11" s="18">
        <f>D11+H11-I11</f>
        <v>4687.0493011341787</v>
      </c>
      <c r="K11" s="54">
        <f t="shared" si="4"/>
        <v>2.5000000000000001E-2</v>
      </c>
      <c r="L11" s="45"/>
      <c r="M11" s="45"/>
      <c r="N11" s="47"/>
      <c r="O11" s="39"/>
      <c r="P11" s="18"/>
      <c r="Q11" s="14">
        <f>Q10+C11+H10</f>
        <v>4687.0493011341787</v>
      </c>
      <c r="R11" s="25">
        <f>(Q11-(B3+SUM(H3:H10)))/(B3+SUM(H3:H10))</f>
        <v>0.26677008138761588</v>
      </c>
      <c r="S11" s="25">
        <f t="shared" si="5"/>
        <v>3.0000000000000027E-2</v>
      </c>
    </row>
    <row r="12" spans="1:19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38"/>
      <c r="P12" s="4"/>
      <c r="Q12" s="4"/>
      <c r="R12" s="26"/>
      <c r="S12" s="26"/>
    </row>
    <row r="13" spans="1:19" s="21" customFormat="1">
      <c r="A13" s="1">
        <f>A11+7</f>
        <v>44773</v>
      </c>
      <c r="B13" s="17">
        <f>D11+H11-O11</f>
        <v>4687.0493011341787</v>
      </c>
      <c r="C13" s="44">
        <f>(B13*required_return)</f>
        <v>140.61147903402536</v>
      </c>
      <c r="D13" s="14">
        <f>B13+C13</f>
        <v>4827.6607801682039</v>
      </c>
      <c r="E13" s="14">
        <f>B13/3000</f>
        <v>1.5623497670447262</v>
      </c>
      <c r="F13" s="14">
        <f>E13</f>
        <v>1.5623497670447262</v>
      </c>
      <c r="G13" s="53">
        <f>(D13-B13)/F13</f>
        <v>89.999999999999929</v>
      </c>
      <c r="H13" s="19"/>
      <c r="I13" s="19"/>
      <c r="J13" s="14">
        <f>D13+H13-I13</f>
        <v>4827.6607801682039</v>
      </c>
      <c r="K13" s="54">
        <f>E13*75/B13</f>
        <v>2.4999999999999998E-2</v>
      </c>
      <c r="L13" s="45"/>
      <c r="M13" s="45"/>
      <c r="N13" s="47"/>
      <c r="O13" s="39"/>
      <c r="P13" s="18"/>
      <c r="Q13" s="14">
        <f>Q11+C13+H11</f>
        <v>4827.6607801682039</v>
      </c>
      <c r="R13" s="25">
        <f>(Q13-(B3+SUM(H3:H11)))/(B3+SUM(H3:H11))</f>
        <v>0.30477318382924429</v>
      </c>
      <c r="S13" s="25">
        <f>D13/B13-1</f>
        <v>3.0000000000000027E-2</v>
      </c>
    </row>
    <row r="14" spans="1:19" s="21" customFormat="1">
      <c r="A14" s="1">
        <f>A13+7</f>
        <v>44780</v>
      </c>
      <c r="B14" s="17">
        <f>D13+H13-O13</f>
        <v>4827.6607801682039</v>
      </c>
      <c r="C14" s="44">
        <f>(B14*required_return)</f>
        <v>144.82982340504611</v>
      </c>
      <c r="D14" s="18">
        <f>B14+C14</f>
        <v>4972.4906035732502</v>
      </c>
      <c r="E14" s="14">
        <f>B14/3000</f>
        <v>1.6092202600560679</v>
      </c>
      <c r="F14" s="14">
        <f>E14</f>
        <v>1.6092202600560679</v>
      </c>
      <c r="G14" s="52">
        <f t="shared" ref="G14:G16" si="6">(D14-B14)/F14</f>
        <v>90.000000000000071</v>
      </c>
      <c r="H14" s="19"/>
      <c r="I14" s="19"/>
      <c r="J14" s="18">
        <f>D14+H14-I14</f>
        <v>4972.4906035732502</v>
      </c>
      <c r="K14" s="54">
        <f t="shared" ref="K14:K16" si="7">E14*75/B14</f>
        <v>2.4999999999999998E-2</v>
      </c>
      <c r="L14" s="45"/>
      <c r="M14" s="45"/>
      <c r="N14" s="47"/>
      <c r="O14" s="39"/>
      <c r="P14" s="18"/>
      <c r="Q14" s="14">
        <f>Q13+C14+H13</f>
        <v>4972.4906035732502</v>
      </c>
      <c r="R14" s="25">
        <f>(Q14-(B3+SUM(H3:H13)))/(B3+SUM(H3:H13))</f>
        <v>0.34391637934412167</v>
      </c>
      <c r="S14" s="25">
        <f t="shared" ref="S14:S16" si="8">D14/B14-1</f>
        <v>3.0000000000000027E-2</v>
      </c>
    </row>
    <row r="15" spans="1:19" s="21" customFormat="1">
      <c r="A15" s="1">
        <f>A14+7</f>
        <v>44787</v>
      </c>
      <c r="B15" s="17">
        <f>D14+H14-O14</f>
        <v>4972.4906035732502</v>
      </c>
      <c r="C15" s="44">
        <f>(B15*required_return)</f>
        <v>149.17471810719749</v>
      </c>
      <c r="D15" s="18">
        <f>B15+C15</f>
        <v>5121.665321680448</v>
      </c>
      <c r="E15" s="14">
        <f>B15/3000</f>
        <v>1.65749686785775</v>
      </c>
      <c r="F15" s="14">
        <f>E15</f>
        <v>1.65749686785775</v>
      </c>
      <c r="G15" s="52">
        <f t="shared" si="6"/>
        <v>90.000000000000185</v>
      </c>
      <c r="H15" s="19"/>
      <c r="I15" s="19"/>
      <c r="J15" s="18">
        <f>D15+H15-I15</f>
        <v>5121.665321680448</v>
      </c>
      <c r="K15" s="54">
        <f t="shared" si="7"/>
        <v>2.4999999999999998E-2</v>
      </c>
      <c r="L15" s="45"/>
      <c r="M15" s="45"/>
      <c r="N15" s="47"/>
      <c r="O15" s="39"/>
      <c r="P15" s="18"/>
      <c r="Q15" s="14">
        <f>Q14+C15+H14</f>
        <v>5121.665321680448</v>
      </c>
      <c r="R15" s="25">
        <f>(Q15-(B3+SUM(H3:H14)))/(B3+SUM(H3:H14))</f>
        <v>0.38423387072444537</v>
      </c>
      <c r="S15" s="25">
        <f t="shared" si="8"/>
        <v>3.0000000000000027E-2</v>
      </c>
    </row>
    <row r="16" spans="1:19" s="21" customFormat="1" ht="15" thickBot="1">
      <c r="A16" s="1">
        <f>A15+7</f>
        <v>44794</v>
      </c>
      <c r="B16" s="17">
        <f>D15+H15-O15</f>
        <v>5121.665321680448</v>
      </c>
      <c r="C16" s="44">
        <f>(B16*required_return)</f>
        <v>153.64995965041342</v>
      </c>
      <c r="D16" s="18">
        <f>B16+C16</f>
        <v>5275.3152813308616</v>
      </c>
      <c r="E16" s="14">
        <f>B16/3000</f>
        <v>1.7072217738934827</v>
      </c>
      <c r="F16" s="14">
        <f>E16</f>
        <v>1.7072217738934827</v>
      </c>
      <c r="G16" s="52">
        <f t="shared" si="6"/>
        <v>90.000000000000099</v>
      </c>
      <c r="H16" s="19"/>
      <c r="I16" s="19"/>
      <c r="J16" s="18">
        <f>D16+H16-I16</f>
        <v>5275.3152813308616</v>
      </c>
      <c r="K16" s="54">
        <f t="shared" si="7"/>
        <v>2.5000000000000001E-2</v>
      </c>
      <c r="L16" s="45"/>
      <c r="M16" s="45"/>
      <c r="N16" s="47"/>
      <c r="O16" s="39"/>
      <c r="P16" s="18"/>
      <c r="Q16" s="14">
        <f>Q15+C16+H15</f>
        <v>5275.3152813308616</v>
      </c>
      <c r="R16" s="25">
        <f>(Q16-(B3+SUM(H3:H15)))/(B3+SUM(H3:H15))</f>
        <v>0.4257608868461788</v>
      </c>
      <c r="S16" s="25">
        <f t="shared" si="8"/>
        <v>3.0000000000000027E-2</v>
      </c>
    </row>
    <row r="17" spans="1:19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38"/>
      <c r="P17" s="4"/>
      <c r="Q17" s="4"/>
      <c r="R17" s="26"/>
      <c r="S17" s="26"/>
    </row>
    <row r="18" spans="1:19" s="21" customFormat="1">
      <c r="A18" s="1">
        <f>A16+7</f>
        <v>44801</v>
      </c>
      <c r="B18" s="17">
        <f>D16+H16-O16</f>
        <v>5275.3152813308616</v>
      </c>
      <c r="C18" s="44">
        <f>(B18*required_return)</f>
        <v>158.25945843992585</v>
      </c>
      <c r="D18" s="14">
        <f>B18+C18</f>
        <v>5433.5747397707873</v>
      </c>
      <c r="E18" s="14">
        <f>B18/3000</f>
        <v>1.7584384271102871</v>
      </c>
      <c r="F18" s="14">
        <f>E18</f>
        <v>1.7584384271102871</v>
      </c>
      <c r="G18" s="53">
        <f>(D18-B18)/F18</f>
        <v>89.999999999999957</v>
      </c>
      <c r="H18" s="19"/>
      <c r="I18" s="19"/>
      <c r="J18" s="14">
        <f>D18+H18-I18</f>
        <v>5433.5747397707873</v>
      </c>
      <c r="K18" s="54">
        <f>E18*75/B18</f>
        <v>2.4999999999999998E-2</v>
      </c>
      <c r="L18" s="45"/>
      <c r="M18" s="45"/>
      <c r="N18" s="47"/>
      <c r="O18" s="39"/>
      <c r="P18" s="18"/>
      <c r="Q18" s="14">
        <f>Q16+C18+H16</f>
        <v>5433.5747397707873</v>
      </c>
      <c r="R18" s="25">
        <f>(Q18-(B3+SUM(H3:H16)))/(B3+SUM(H3:H16))</f>
        <v>0.46853371345156414</v>
      </c>
      <c r="S18" s="25">
        <f>D18/B18-1</f>
        <v>3.0000000000000027E-2</v>
      </c>
    </row>
    <row r="19" spans="1:19" s="21" customFormat="1">
      <c r="A19" s="1">
        <f>A18+7</f>
        <v>44808</v>
      </c>
      <c r="B19" s="17">
        <f>D18+H18-O18</f>
        <v>5433.5747397707873</v>
      </c>
      <c r="C19" s="44">
        <f>(B19*required_return)</f>
        <v>163.0072421931236</v>
      </c>
      <c r="D19" s="18">
        <f>B19+C19</f>
        <v>5596.5819819639109</v>
      </c>
      <c r="E19" s="14">
        <f>B19/3000</f>
        <v>1.8111915799235958</v>
      </c>
      <c r="F19" s="14">
        <f>E19</f>
        <v>1.8111915799235958</v>
      </c>
      <c r="G19" s="52">
        <f t="shared" ref="G19:G21" si="9">(D19-B19)/F19</f>
        <v>89.999999999999986</v>
      </c>
      <c r="H19" s="19"/>
      <c r="I19" s="19"/>
      <c r="J19" s="18">
        <f>D19+H19-I19</f>
        <v>5596.5819819639109</v>
      </c>
      <c r="K19" s="54">
        <f t="shared" ref="K19:K21" si="10">E19*75/B19</f>
        <v>2.4999999999999998E-2</v>
      </c>
      <c r="L19" s="45"/>
      <c r="M19" s="45"/>
      <c r="N19" s="47"/>
      <c r="O19" s="39"/>
      <c r="P19" s="18"/>
      <c r="Q19" s="14">
        <f>Q18+C19+H18</f>
        <v>5596.5819819639109</v>
      </c>
      <c r="R19" s="25">
        <f>(Q19-(B3+SUM(H3:H18)))/(B3+SUM(H3:H18))</f>
        <v>0.51258972485511112</v>
      </c>
      <c r="S19" s="25">
        <f t="shared" ref="S19:S21" si="11">D19/B19-1</f>
        <v>3.0000000000000027E-2</v>
      </c>
    </row>
    <row r="20" spans="1:19" s="21" customFormat="1">
      <c r="A20" s="1">
        <f>A19+7</f>
        <v>44815</v>
      </c>
      <c r="B20" s="17">
        <f>D19+H19-O19</f>
        <v>5596.5819819639109</v>
      </c>
      <c r="C20" s="44">
        <f>(B20*required_return)</f>
        <v>167.89745945891733</v>
      </c>
      <c r="D20" s="18">
        <f>B20+C20</f>
        <v>5764.4794414228281</v>
      </c>
      <c r="E20" s="14">
        <f>B20/3000</f>
        <v>1.8655273273213036</v>
      </c>
      <c r="F20" s="14">
        <f>E20</f>
        <v>1.8655273273213036</v>
      </c>
      <c r="G20" s="52">
        <f t="shared" si="9"/>
        <v>89.999999999999929</v>
      </c>
      <c r="H20" s="19"/>
      <c r="I20" s="19"/>
      <c r="J20" s="18">
        <f>D20+H20-I20</f>
        <v>5764.4794414228281</v>
      </c>
      <c r="K20" s="54">
        <f t="shared" si="10"/>
        <v>2.4999999999999998E-2</v>
      </c>
      <c r="L20" s="45"/>
      <c r="M20" s="45"/>
      <c r="N20" s="47"/>
      <c r="O20" s="39"/>
      <c r="P20" s="18"/>
      <c r="Q20" s="14">
        <f>Q19+C20+H19</f>
        <v>5764.4794414228281</v>
      </c>
      <c r="R20" s="25">
        <f>(Q20-(B3+SUM(H3:H19)))/(B3+SUM(H3:H19))</f>
        <v>0.55796741660076432</v>
      </c>
      <c r="S20" s="25">
        <f t="shared" si="11"/>
        <v>3.0000000000000027E-2</v>
      </c>
    </row>
    <row r="21" spans="1:19" s="21" customFormat="1" ht="15" thickBot="1">
      <c r="A21" s="1">
        <f>A20+7</f>
        <v>44822</v>
      </c>
      <c r="B21" s="17">
        <f>D20+H20-O20</f>
        <v>5764.4794414228281</v>
      </c>
      <c r="C21" s="44">
        <f>(B21*required_return)</f>
        <v>172.93438324268485</v>
      </c>
      <c r="D21" s="18">
        <f>B21+C21</f>
        <v>5937.4138246655129</v>
      </c>
      <c r="E21" s="14">
        <f>B21/3000</f>
        <v>1.9214931471409427</v>
      </c>
      <c r="F21" s="14">
        <f>E21</f>
        <v>1.9214931471409427</v>
      </c>
      <c r="G21" s="52">
        <f t="shared" si="9"/>
        <v>89.999999999999986</v>
      </c>
      <c r="H21" s="19"/>
      <c r="I21" s="19"/>
      <c r="J21" s="18">
        <f>D21+H21-I21</f>
        <v>5937.4138246655129</v>
      </c>
      <c r="K21" s="54">
        <f t="shared" si="10"/>
        <v>2.5000000000000001E-2</v>
      </c>
      <c r="L21" s="45"/>
      <c r="M21" s="45"/>
      <c r="N21" s="47"/>
      <c r="O21" s="39"/>
      <c r="P21" s="18"/>
      <c r="Q21" s="14">
        <f>Q20+C21+H20</f>
        <v>5937.4138246655129</v>
      </c>
      <c r="R21" s="25">
        <f>(Q21-(B3+SUM(H3:H20)))/(B3+SUM(H3:H20))</f>
        <v>0.6047064390987873</v>
      </c>
      <c r="S21" s="25">
        <f t="shared" si="11"/>
        <v>3.0000000000000027E-2</v>
      </c>
    </row>
    <row r="22" spans="1:19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38"/>
      <c r="P22" s="4"/>
      <c r="Q22" s="4"/>
      <c r="R22" s="26"/>
      <c r="S22" s="26"/>
    </row>
    <row r="23" spans="1:19" s="21" customFormat="1">
      <c r="A23" s="1">
        <f>A21+7</f>
        <v>44829</v>
      </c>
      <c r="B23" s="17">
        <f>D21+H21-O21</f>
        <v>5937.4138246655129</v>
      </c>
      <c r="C23" s="44">
        <f>(B23*required_return)</f>
        <v>178.12241473996539</v>
      </c>
      <c r="D23" s="14">
        <f>B23+C23</f>
        <v>6115.5362394054782</v>
      </c>
      <c r="E23" s="14">
        <f>B23/3000</f>
        <v>1.9791379415551711</v>
      </c>
      <c r="F23" s="14">
        <f>E23</f>
        <v>1.9791379415551711</v>
      </c>
      <c r="G23" s="53">
        <f>(D23-B23)/F23</f>
        <v>89.999999999999943</v>
      </c>
      <c r="H23" s="19"/>
      <c r="I23" s="19"/>
      <c r="J23" s="14">
        <f>D23+H23-I23</f>
        <v>6115.5362394054782</v>
      </c>
      <c r="K23" s="54">
        <f>E23*75/B23</f>
        <v>2.4999999999999998E-2</v>
      </c>
      <c r="L23" s="45"/>
      <c r="M23" s="45"/>
      <c r="N23" s="47"/>
      <c r="O23" s="39"/>
      <c r="P23" s="18"/>
      <c r="Q23" s="14">
        <f>Q21+C23+H21</f>
        <v>6115.5362394054782</v>
      </c>
      <c r="R23" s="25">
        <f>(Q23-(B3+SUM(H3:H21)))/(B3+SUM(H3:H21))</f>
        <v>0.65284763227175091</v>
      </c>
      <c r="S23" s="25">
        <f>D23/B23-1</f>
        <v>3.0000000000000027E-2</v>
      </c>
    </row>
    <row r="24" spans="1:19" s="21" customFormat="1">
      <c r="A24" s="1">
        <f>A23+7</f>
        <v>44836</v>
      </c>
      <c r="B24" s="17">
        <f>D23+H23-O23</f>
        <v>6115.5362394054782</v>
      </c>
      <c r="C24" s="44">
        <f>(B24*required_return)</f>
        <v>183.46608718216433</v>
      </c>
      <c r="D24" s="18">
        <f>B24+C24</f>
        <v>6299.0023265876425</v>
      </c>
      <c r="E24" s="14">
        <f>B24/3000</f>
        <v>2.0385120798018259</v>
      </c>
      <c r="F24" s="14">
        <f>E24</f>
        <v>2.0385120798018259</v>
      </c>
      <c r="G24" s="52">
        <f t="shared" ref="G24:G26" si="12">(D24-B24)/F24</f>
        <v>89.999999999999986</v>
      </c>
      <c r="H24" s="19"/>
      <c r="I24" s="19"/>
      <c r="J24" s="18">
        <f>D24+H24-I24</f>
        <v>6299.0023265876425</v>
      </c>
      <c r="K24" s="54">
        <f t="shared" ref="K24:K26" si="13">E24*75/B24</f>
        <v>2.5000000000000001E-2</v>
      </c>
      <c r="L24" s="45"/>
      <c r="M24" s="45"/>
      <c r="N24" s="47"/>
      <c r="O24" s="39"/>
      <c r="P24" s="18"/>
      <c r="Q24" s="14">
        <f>Q23+C24+H23</f>
        <v>6299.0023265876425</v>
      </c>
      <c r="R24" s="25">
        <f>(Q24-(B3+SUM(H3:H23)))/(B3+SUM(H3:H23))</f>
        <v>0.70243306123990334</v>
      </c>
      <c r="S24" s="25">
        <f t="shared" ref="S24:S26" si="14">D24/B24-1</f>
        <v>3.0000000000000027E-2</v>
      </c>
    </row>
    <row r="25" spans="1:19" s="21" customFormat="1">
      <c r="A25" s="1">
        <f>A24+7</f>
        <v>44843</v>
      </c>
      <c r="B25" s="17">
        <f>D24+H24-O24</f>
        <v>6299.0023265876425</v>
      </c>
      <c r="C25" s="44">
        <f>(B25*required_return)</f>
        <v>188.97006979762926</v>
      </c>
      <c r="D25" s="18">
        <f>B25+C25</f>
        <v>6487.9723963852721</v>
      </c>
      <c r="E25" s="14">
        <f>B25/3000</f>
        <v>2.099667442195881</v>
      </c>
      <c r="F25" s="14">
        <f>E25</f>
        <v>2.099667442195881</v>
      </c>
      <c r="G25" s="52">
        <f t="shared" si="12"/>
        <v>90.000000000000128</v>
      </c>
      <c r="H25" s="19"/>
      <c r="I25" s="19"/>
      <c r="J25" s="18">
        <f>D25+H25-I25</f>
        <v>6487.9723963852721</v>
      </c>
      <c r="K25" s="54">
        <f t="shared" si="13"/>
        <v>2.5000000000000001E-2</v>
      </c>
      <c r="L25" s="45"/>
      <c r="M25" s="45"/>
      <c r="N25" s="47"/>
      <c r="O25" s="20"/>
      <c r="P25" s="18"/>
      <c r="Q25" s="14">
        <f>Q24+C25+H24</f>
        <v>6487.9723963852721</v>
      </c>
      <c r="R25" s="25">
        <f>(Q25-(B3+SUM(H3:H24)))/(B3+SUM(H3:H24))</f>
        <v>0.75350605307710061</v>
      </c>
      <c r="S25" s="25">
        <f t="shared" si="14"/>
        <v>3.0000000000000027E-2</v>
      </c>
    </row>
    <row r="26" spans="1:19" s="21" customFormat="1" ht="15" thickBot="1">
      <c r="A26" s="1">
        <f>A25+7</f>
        <v>44850</v>
      </c>
      <c r="B26" s="17">
        <f>D25+H25-O25</f>
        <v>6487.9723963852721</v>
      </c>
      <c r="C26" s="44">
        <f>(B26*required_return)</f>
        <v>194.63917189155816</v>
      </c>
      <c r="D26" s="18">
        <f>B26+C26</f>
        <v>6682.6115682768304</v>
      </c>
      <c r="E26" s="14">
        <f>B26/3000</f>
        <v>2.1626574654617574</v>
      </c>
      <c r="F26" s="14">
        <f>E26</f>
        <v>2.1626574654617574</v>
      </c>
      <c r="G26" s="52">
        <f t="shared" si="12"/>
        <v>90.000000000000085</v>
      </c>
      <c r="H26" s="19"/>
      <c r="I26" s="19"/>
      <c r="J26" s="18">
        <f>D26+H26-I26</f>
        <v>6682.6115682768304</v>
      </c>
      <c r="K26" s="54">
        <f t="shared" si="13"/>
        <v>2.5000000000000001E-2</v>
      </c>
      <c r="L26" s="45"/>
      <c r="M26" s="45"/>
      <c r="N26" s="47"/>
      <c r="O26" s="20"/>
      <c r="P26" s="18"/>
      <c r="Q26" s="14">
        <f>Q25+C26+H25</f>
        <v>6682.6115682768304</v>
      </c>
      <c r="R26" s="25">
        <f>(Q26-(B3+SUM(H3:H25)))/(B3+SUM(H3:H25))</f>
        <v>0.80611123466941359</v>
      </c>
      <c r="S26" s="25">
        <f t="shared" si="14"/>
        <v>3.0000000000000027E-2</v>
      </c>
    </row>
    <row r="27" spans="1:19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26"/>
      <c r="S27" s="26"/>
    </row>
    <row r="28" spans="1:19" s="21" customFormat="1">
      <c r="A28" s="1">
        <f>A26+7</f>
        <v>44857</v>
      </c>
      <c r="B28" s="17">
        <f>D26+H26-O26</f>
        <v>6682.6115682768304</v>
      </c>
      <c r="C28" s="44">
        <f>(B28*required_return)</f>
        <v>200.4783470483049</v>
      </c>
      <c r="D28" s="14">
        <f>B28+C28</f>
        <v>6883.0899153251357</v>
      </c>
      <c r="E28" s="14">
        <f>B28/3000</f>
        <v>2.2275371894256102</v>
      </c>
      <c r="F28" s="14">
        <f>E28</f>
        <v>2.2275371894256102</v>
      </c>
      <c r="G28" s="53">
        <f>(D28-B28)/F28</f>
        <v>90.000000000000171</v>
      </c>
      <c r="H28" s="19"/>
      <c r="I28" s="19"/>
      <c r="J28" s="14">
        <f>D28+H28-I28</f>
        <v>6883.0899153251357</v>
      </c>
      <c r="K28" s="54">
        <f>E28*75/B28</f>
        <v>2.5000000000000001E-2</v>
      </c>
      <c r="L28" s="45"/>
      <c r="M28" s="45"/>
      <c r="N28" s="47"/>
      <c r="O28" s="20"/>
      <c r="P28" s="18"/>
      <c r="Q28" s="14">
        <f>Q26+C28+H26</f>
        <v>6883.0899153251357</v>
      </c>
      <c r="R28" s="25">
        <f>(Q28-(B3+SUM(H3:H26)))/(B3+SUM(H3:H26))</f>
        <v>0.86029457170949619</v>
      </c>
      <c r="S28" s="25">
        <f>D28/B28-1</f>
        <v>3.0000000000000027E-2</v>
      </c>
    </row>
    <row r="29" spans="1:19" s="21" customFormat="1">
      <c r="A29" s="1">
        <f>A28+7</f>
        <v>44864</v>
      </c>
      <c r="B29" s="17">
        <f>D28+H28-O28</f>
        <v>6883.0899153251357</v>
      </c>
      <c r="C29" s="44">
        <f>(B29*required_return)</f>
        <v>206.49269745975405</v>
      </c>
      <c r="D29" s="18">
        <f>B29+C29</f>
        <v>7089.5826127848895</v>
      </c>
      <c r="E29" s="14">
        <f>B29/3000</f>
        <v>2.2943633051083787</v>
      </c>
      <c r="F29" s="14">
        <f>E29</f>
        <v>2.2943633051083787</v>
      </c>
      <c r="G29" s="52">
        <f t="shared" ref="G29:G31" si="15">(D29-B29)/F29</f>
        <v>89.999999999999872</v>
      </c>
      <c r="H29" s="19"/>
      <c r="I29" s="19"/>
      <c r="J29" s="18">
        <f>D29+H29-I29</f>
        <v>7089.5826127848895</v>
      </c>
      <c r="K29" s="54">
        <f t="shared" ref="K29:K31" si="16">E29*75/B29</f>
        <v>2.5000000000000001E-2</v>
      </c>
      <c r="L29" s="45"/>
      <c r="M29" s="45"/>
      <c r="N29" s="47"/>
      <c r="O29" s="20"/>
      <c r="P29" s="18"/>
      <c r="Q29" s="14">
        <f>Q28+C29+H28</f>
        <v>7089.5826127848895</v>
      </c>
      <c r="R29" s="25">
        <f>(Q29-(B3+SUM(H3:H28)))/(B3+SUM(H3:H28))</f>
        <v>0.91610340886078101</v>
      </c>
      <c r="S29" s="25">
        <f t="shared" ref="S29:S31" si="17">D29/B29-1</f>
        <v>3.0000000000000027E-2</v>
      </c>
    </row>
    <row r="30" spans="1:19" s="21" customFormat="1">
      <c r="A30" s="1">
        <f>A29+7</f>
        <v>44871</v>
      </c>
      <c r="B30" s="17">
        <f>D29+H29-O29</f>
        <v>7089.5826127848895</v>
      </c>
      <c r="C30" s="44">
        <f>(B30*required_return)</f>
        <v>212.68747838354668</v>
      </c>
      <c r="D30" s="18">
        <f>B30+C30</f>
        <v>7302.270091168436</v>
      </c>
      <c r="E30" s="14">
        <f>B30/3000</f>
        <v>2.3631942042616298</v>
      </c>
      <c r="F30" s="14">
        <f>E30</f>
        <v>2.3631942042616298</v>
      </c>
      <c r="G30" s="52">
        <f t="shared" si="15"/>
        <v>89.999999999999915</v>
      </c>
      <c r="H30" s="19"/>
      <c r="I30" s="19"/>
      <c r="J30" s="18">
        <f>D30+H30-I30</f>
        <v>7302.270091168436</v>
      </c>
      <c r="K30" s="54">
        <f t="shared" si="16"/>
        <v>2.5000000000000001E-2</v>
      </c>
      <c r="L30" s="45"/>
      <c r="M30" s="45"/>
      <c r="N30" s="47"/>
      <c r="O30" s="20"/>
      <c r="P30" s="18"/>
      <c r="Q30" s="14">
        <f>Q29+C30+H29</f>
        <v>7302.270091168436</v>
      </c>
      <c r="R30" s="25">
        <f>(Q30-(B3+SUM(H3:H29)))/(B3+SUM(H3:H29))</f>
        <v>0.97358651112660433</v>
      </c>
      <c r="S30" s="25">
        <f t="shared" si="17"/>
        <v>3.0000000000000027E-2</v>
      </c>
    </row>
    <row r="31" spans="1:19" s="21" customFormat="1" ht="15" thickBot="1">
      <c r="A31" s="1">
        <f>A30+7</f>
        <v>44878</v>
      </c>
      <c r="B31" s="17">
        <f>D30+H30-O30</f>
        <v>7302.270091168436</v>
      </c>
      <c r="C31" s="44">
        <f>(B31*required_return)</f>
        <v>219.06810273505306</v>
      </c>
      <c r="D31" s="18">
        <f>B31+C31</f>
        <v>7521.3381939034889</v>
      </c>
      <c r="E31" s="14">
        <f>B31/3000</f>
        <v>2.4340900303894788</v>
      </c>
      <c r="F31" s="14">
        <f>E31</f>
        <v>2.4340900303894788</v>
      </c>
      <c r="G31" s="52">
        <f t="shared" si="15"/>
        <v>89.999999999999915</v>
      </c>
      <c r="H31" s="19"/>
      <c r="I31" s="19"/>
      <c r="J31" s="18">
        <f>D31+H31-I31</f>
        <v>7521.3381939034889</v>
      </c>
      <c r="K31" s="54">
        <f t="shared" si="16"/>
        <v>2.5000000000000001E-2</v>
      </c>
      <c r="L31" s="45"/>
      <c r="M31" s="45"/>
      <c r="N31" s="47"/>
      <c r="O31" s="20"/>
      <c r="P31" s="18"/>
      <c r="Q31" s="14">
        <f>Q30+C31+H30</f>
        <v>7521.3381939034889</v>
      </c>
      <c r="R31" s="25">
        <f>(Q31-(B3+SUM(H3:H30)))/(B3+SUM(H3:H30))</f>
        <v>1.0327941064604025</v>
      </c>
      <c r="S31" s="25">
        <f t="shared" si="17"/>
        <v>3.0000000000000027E-2</v>
      </c>
    </row>
    <row r="32" spans="1:19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26"/>
      <c r="S32" s="26"/>
    </row>
    <row r="33" spans="1:19" s="21" customFormat="1">
      <c r="A33" s="1">
        <f>A31+7</f>
        <v>44885</v>
      </c>
      <c r="B33" s="17">
        <f>D31+H31-O31</f>
        <v>7521.3381939034889</v>
      </c>
      <c r="C33" s="44">
        <f>(B33*required_return)</f>
        <v>225.64014581710467</v>
      </c>
      <c r="D33" s="14">
        <f>B33+C33</f>
        <v>7746.9783397205938</v>
      </c>
      <c r="E33" s="14">
        <f>B33/3000</f>
        <v>2.507112731301163</v>
      </c>
      <c r="F33" s="14">
        <f>E33</f>
        <v>2.507112731301163</v>
      </c>
      <c r="G33" s="53">
        <f>(D33-B33)/F33</f>
        <v>90.000000000000085</v>
      </c>
      <c r="H33" s="19"/>
      <c r="I33" s="19"/>
      <c r="J33" s="14">
        <f>D33+H33-I33</f>
        <v>7746.9783397205938</v>
      </c>
      <c r="K33" s="54">
        <f>E33*75/B33</f>
        <v>2.5000000000000001E-2</v>
      </c>
      <c r="L33" s="45"/>
      <c r="M33" s="45"/>
      <c r="N33" s="47"/>
      <c r="O33" s="20"/>
      <c r="P33" s="18"/>
      <c r="Q33" s="14">
        <f>Q31+C33+H31</f>
        <v>7746.9783397205938</v>
      </c>
      <c r="R33" s="25">
        <f>(Q33-(B3+SUM(H3:H31)))/(B3+SUM(H3:H31))</f>
        <v>1.0937779296542145</v>
      </c>
      <c r="S33" s="25">
        <f>D33/B33-1</f>
        <v>3.0000000000000027E-2</v>
      </c>
    </row>
    <row r="34" spans="1:19" s="21" customFormat="1">
      <c r="A34" s="1">
        <f>A33+7</f>
        <v>44892</v>
      </c>
      <c r="B34" s="17">
        <f>D33+H33-O33</f>
        <v>7746.9783397205938</v>
      </c>
      <c r="C34" s="44">
        <f>(B34*required_return)</f>
        <v>232.40935019161782</v>
      </c>
      <c r="D34" s="18">
        <f>B34+C34</f>
        <v>7979.3876899122115</v>
      </c>
      <c r="E34" s="14">
        <f>B34/3000</f>
        <v>2.5823261132401978</v>
      </c>
      <c r="F34" s="14">
        <f>E34</f>
        <v>2.5823261132401978</v>
      </c>
      <c r="G34" s="52">
        <f t="shared" ref="G34:G36" si="18">(D34-B34)/F34</f>
        <v>89.999999999999957</v>
      </c>
      <c r="H34" s="19"/>
      <c r="I34" s="19"/>
      <c r="J34" s="18">
        <f>D34+H34-I34</f>
        <v>7979.3876899122115</v>
      </c>
      <c r="K34" s="54">
        <f t="shared" ref="K34:K36" si="19">E34*75/B34</f>
        <v>2.4999999999999998E-2</v>
      </c>
      <c r="L34" s="45"/>
      <c r="M34" s="45"/>
      <c r="N34" s="47"/>
      <c r="O34" s="20"/>
      <c r="P34" s="18"/>
      <c r="Q34" s="14">
        <f>Q33+C34+H33</f>
        <v>7979.3876899122115</v>
      </c>
      <c r="R34" s="25">
        <f>(Q34-(B3+SUM(H3:H33)))/(B3+SUM(H3:H33))</f>
        <v>1.156591267543841</v>
      </c>
      <c r="S34" s="25">
        <f t="shared" ref="S34:S36" si="20">D34/B34-1</f>
        <v>3.0000000000000027E-2</v>
      </c>
    </row>
    <row r="35" spans="1:19" s="21" customFormat="1">
      <c r="A35" s="1">
        <f>A34+7</f>
        <v>44899</v>
      </c>
      <c r="B35" s="17">
        <f>D34+H34-O34</f>
        <v>7979.3876899122115</v>
      </c>
      <c r="C35" s="44">
        <f>(B35*required_return)</f>
        <v>239.38163069736635</v>
      </c>
      <c r="D35" s="18">
        <f>B35+C35</f>
        <v>8218.7693206095773</v>
      </c>
      <c r="E35" s="14">
        <f>B35/3000</f>
        <v>2.6597958966374038</v>
      </c>
      <c r="F35" s="14">
        <f>E35</f>
        <v>2.6597958966374038</v>
      </c>
      <c r="G35" s="52">
        <f t="shared" si="18"/>
        <v>89.999999999999815</v>
      </c>
      <c r="H35" s="19"/>
      <c r="I35" s="19"/>
      <c r="J35" s="18">
        <f>D35+H35-I35</f>
        <v>8218.7693206095773</v>
      </c>
      <c r="K35" s="54">
        <f t="shared" si="19"/>
        <v>2.4999999999999998E-2</v>
      </c>
      <c r="L35" s="45"/>
      <c r="M35" s="45"/>
      <c r="N35" s="47"/>
      <c r="O35" s="20"/>
      <c r="P35" s="18"/>
      <c r="Q35" s="14">
        <f>Q34+C35+H34</f>
        <v>8218.7693206095773</v>
      </c>
      <c r="R35" s="25">
        <f>(Q35-(B3+SUM(H3:H34)))/(B3+SUM(H3:H34))</f>
        <v>1.221289005570156</v>
      </c>
      <c r="S35" s="25">
        <f t="shared" si="20"/>
        <v>3.0000000000000027E-2</v>
      </c>
    </row>
    <row r="36" spans="1:19" s="21" customFormat="1" ht="15" thickBot="1">
      <c r="A36" s="1">
        <f>A35+7</f>
        <v>44906</v>
      </c>
      <c r="B36" s="17">
        <f>D35+H35-O35</f>
        <v>8218.7693206095773</v>
      </c>
      <c r="C36" s="44">
        <f>(B36*required_return)</f>
        <v>246.5630796182873</v>
      </c>
      <c r="D36" s="18">
        <f>B36+C36</f>
        <v>8465.3324002278641</v>
      </c>
      <c r="E36" s="14">
        <f>B36/3000</f>
        <v>2.739589773536526</v>
      </c>
      <c r="F36" s="14">
        <f>E36</f>
        <v>2.739589773536526</v>
      </c>
      <c r="G36" s="52">
        <f t="shared" si="18"/>
        <v>89.999999999999801</v>
      </c>
      <c r="H36" s="19"/>
      <c r="I36" s="19"/>
      <c r="J36" s="18">
        <f>D36+H36-I36</f>
        <v>8465.3324002278641</v>
      </c>
      <c r="K36" s="54">
        <f t="shared" si="19"/>
        <v>2.5000000000000001E-2</v>
      </c>
      <c r="L36" s="45"/>
      <c r="M36" s="45"/>
      <c r="N36" s="47"/>
      <c r="O36" s="20"/>
      <c r="P36" s="18"/>
      <c r="Q36" s="14">
        <f>Q35+C36+H35</f>
        <v>8465.3324002278641</v>
      </c>
      <c r="R36" s="25">
        <f>(Q36-(B3+SUM(H3:H35)))/(B3+SUM(H3:H35))</f>
        <v>1.2879276757372606</v>
      </c>
      <c r="S36" s="25">
        <f t="shared" si="20"/>
        <v>3.0000000000000027E-2</v>
      </c>
    </row>
    <row r="37" spans="1:19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26"/>
      <c r="S37" s="26"/>
    </row>
    <row r="38" spans="1:19" s="21" customFormat="1">
      <c r="A38" s="1">
        <f>A36+7</f>
        <v>44913</v>
      </c>
      <c r="B38" s="17">
        <f>D36+H36-O36</f>
        <v>8465.3324002278641</v>
      </c>
      <c r="C38" s="44">
        <f>(B38*required_return)</f>
        <v>253.95997200683593</v>
      </c>
      <c r="D38" s="14">
        <f>B38+C38</f>
        <v>8719.2923722347005</v>
      </c>
      <c r="E38" s="14">
        <f>B38/3000</f>
        <v>2.8217774667426214</v>
      </c>
      <c r="F38" s="14">
        <f>E38</f>
        <v>2.8217774667426214</v>
      </c>
      <c r="G38" s="53">
        <f>(D38-B38)/F38</f>
        <v>90.000000000000142</v>
      </c>
      <c r="H38" s="19"/>
      <c r="I38" s="19"/>
      <c r="J38" s="14">
        <f>D38+H38-I38</f>
        <v>8719.2923722347005</v>
      </c>
      <c r="K38" s="54">
        <f>E38*75/B38</f>
        <v>2.5000000000000001E-2</v>
      </c>
      <c r="L38" s="45"/>
      <c r="M38" s="45"/>
      <c r="N38" s="47"/>
      <c r="O38" s="20"/>
      <c r="P38" s="18"/>
      <c r="Q38" s="14">
        <f>Q36+C38+H36</f>
        <v>8719.2923722347005</v>
      </c>
      <c r="R38" s="25">
        <f>(Q38-(B3+SUM(H3:H36)))/(B3+SUM(H3:H36))</f>
        <v>1.3565655060093784</v>
      </c>
      <c r="S38" s="25">
        <f>D38/B38-1</f>
        <v>3.0000000000000027E-2</v>
      </c>
    </row>
    <row r="39" spans="1:19" s="21" customFormat="1">
      <c r="A39" s="1">
        <f>A38+7</f>
        <v>44920</v>
      </c>
      <c r="B39" s="17">
        <f>D38+H38-O38</f>
        <v>8719.2923722347005</v>
      </c>
      <c r="C39" s="44">
        <f>(B39*required_return)</f>
        <v>261.578771167041</v>
      </c>
      <c r="D39" s="18">
        <f>B39+C39</f>
        <v>8980.8711434017423</v>
      </c>
      <c r="E39" s="14">
        <f>B39/3000</f>
        <v>2.9064307907449001</v>
      </c>
      <c r="F39" s="14">
        <f>E39</f>
        <v>2.9064307907449001</v>
      </c>
      <c r="G39" s="52">
        <f t="shared" ref="G39:G41" si="21">(D39-B39)/F39</f>
        <v>90.000000000000284</v>
      </c>
      <c r="H39" s="19"/>
      <c r="I39" s="19"/>
      <c r="J39" s="18">
        <f>D39+H39-I39</f>
        <v>8980.8711434017423</v>
      </c>
      <c r="K39" s="54">
        <f t="shared" ref="K39:K41" si="22">E39*75/B39</f>
        <v>2.5000000000000001E-2</v>
      </c>
      <c r="L39" s="45"/>
      <c r="M39" s="45"/>
      <c r="N39" s="47"/>
      <c r="O39" s="20"/>
      <c r="P39" s="18"/>
      <c r="Q39" s="14">
        <f>Q38+C39+H38</f>
        <v>8980.8711434017423</v>
      </c>
      <c r="R39" s="25">
        <f>(Q39-(B3+SUM(H3:H38)))/(B3+SUM(H3:H38))</f>
        <v>1.42726247118966</v>
      </c>
      <c r="S39" s="25">
        <f t="shared" ref="S39:S41" si="23">D39/B39-1</f>
        <v>3.0000000000000027E-2</v>
      </c>
    </row>
    <row r="40" spans="1:19" s="21" customFormat="1">
      <c r="A40" s="1">
        <f>A39+7</f>
        <v>44927</v>
      </c>
      <c r="B40" s="17">
        <f>D39+H39-O39</f>
        <v>8980.8711434017423</v>
      </c>
      <c r="C40" s="44">
        <f>(B40*required_return)</f>
        <v>269.42613430205228</v>
      </c>
      <c r="D40" s="18">
        <f>B40+C40</f>
        <v>9250.297277703794</v>
      </c>
      <c r="E40" s="14">
        <f>B40/3000</f>
        <v>2.9936237144672475</v>
      </c>
      <c r="F40" s="14">
        <f>E40</f>
        <v>2.9936237144672475</v>
      </c>
      <c r="G40" s="52">
        <f t="shared" si="21"/>
        <v>89.999999999999787</v>
      </c>
      <c r="H40" s="19"/>
      <c r="I40" s="19"/>
      <c r="J40" s="18">
        <f>D40+H40-I40</f>
        <v>9250.297277703794</v>
      </c>
      <c r="K40" s="54">
        <f t="shared" si="22"/>
        <v>2.5000000000000001E-2</v>
      </c>
      <c r="L40" s="45"/>
      <c r="M40" s="45"/>
      <c r="N40" s="47"/>
      <c r="O40" s="20"/>
      <c r="P40" s="18"/>
      <c r="Q40" s="14">
        <f>Q39+C40+H39</f>
        <v>9250.297277703794</v>
      </c>
      <c r="R40" s="25">
        <f>(Q40-(B3+SUM(H3:H39)))/(B3+SUM(H3:H39))</f>
        <v>1.5000803453253497</v>
      </c>
      <c r="S40" s="25">
        <f t="shared" si="23"/>
        <v>3.0000000000000027E-2</v>
      </c>
    </row>
    <row r="41" spans="1:19" s="21" customFormat="1" ht="15" thickBot="1">
      <c r="A41" s="1">
        <f>A40+7</f>
        <v>44934</v>
      </c>
      <c r="B41" s="17">
        <f>D40+H40-O40</f>
        <v>9250.297277703794</v>
      </c>
      <c r="C41" s="44">
        <f>(B41*required_return)</f>
        <v>277.50891833111382</v>
      </c>
      <c r="D41" s="18">
        <f>B41+C41</f>
        <v>9527.8061960349078</v>
      </c>
      <c r="E41" s="14">
        <f>B41/3000</f>
        <v>3.0834324259012647</v>
      </c>
      <c r="F41" s="14">
        <f>E41</f>
        <v>3.0834324259012647</v>
      </c>
      <c r="G41" s="52">
        <f t="shared" si="21"/>
        <v>90</v>
      </c>
      <c r="H41" s="19"/>
      <c r="I41" s="19"/>
      <c r="J41" s="18">
        <f>D41+H41-I41</f>
        <v>9527.8061960349078</v>
      </c>
      <c r="K41" s="54">
        <f t="shared" si="22"/>
        <v>2.5000000000000001E-2</v>
      </c>
      <c r="L41" s="45"/>
      <c r="M41" s="45"/>
      <c r="N41" s="47"/>
      <c r="O41" s="20"/>
      <c r="P41" s="18"/>
      <c r="Q41" s="14">
        <f>Q40+C41+H40</f>
        <v>9527.8061960349078</v>
      </c>
      <c r="R41" s="25">
        <f>(Q41-(B3+SUM(H3:H40)))/(B3+SUM(H3:H40))</f>
        <v>1.5750827556851101</v>
      </c>
      <c r="S41" s="25">
        <f t="shared" si="23"/>
        <v>3.0000000000000027E-2</v>
      </c>
    </row>
    <row r="42" spans="1:19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26"/>
      <c r="S42" s="26"/>
    </row>
    <row r="43" spans="1:19" s="21" customFormat="1">
      <c r="A43" s="1">
        <f>A41+7</f>
        <v>44941</v>
      </c>
      <c r="B43" s="17">
        <f>D41+H41-O41</f>
        <v>9527.8061960349078</v>
      </c>
      <c r="C43" s="44">
        <f>(B43*required_return)</f>
        <v>285.83418588104723</v>
      </c>
      <c r="D43" s="14">
        <f>B43+C43</f>
        <v>9813.640381915955</v>
      </c>
      <c r="E43" s="14">
        <f>B43/3000</f>
        <v>3.1759353986783028</v>
      </c>
      <c r="F43" s="14">
        <f>E43</f>
        <v>3.1759353986783028</v>
      </c>
      <c r="G43" s="53">
        <f>(D43-B43)/F43</f>
        <v>90</v>
      </c>
      <c r="H43" s="19"/>
      <c r="I43" s="19"/>
      <c r="J43" s="14">
        <f>D43+H43-I43</f>
        <v>9813.640381915955</v>
      </c>
      <c r="K43" s="54">
        <f>E43*75/B43</f>
        <v>2.5000000000000001E-2</v>
      </c>
      <c r="L43" s="45"/>
      <c r="M43" s="45"/>
      <c r="N43" s="47"/>
      <c r="O43" s="20"/>
      <c r="P43" s="18"/>
      <c r="Q43" s="14">
        <f>Q41+C43+H41</f>
        <v>9813.640381915955</v>
      </c>
      <c r="R43" s="25">
        <f>(Q43-(B3+SUM(H3:H41)))/(B3+SUM(H3:H41))</f>
        <v>1.6523352383556635</v>
      </c>
      <c r="S43" s="25">
        <f>D43/B43-1</f>
        <v>3.0000000000000027E-2</v>
      </c>
    </row>
    <row r="44" spans="1:19" s="21" customFormat="1">
      <c r="A44" s="1">
        <f>A43+7</f>
        <v>44948</v>
      </c>
      <c r="B44" s="17">
        <f>D43+H43-O43</f>
        <v>9813.640381915955</v>
      </c>
      <c r="C44" s="44">
        <f>(B44*required_return)</f>
        <v>294.40921145747865</v>
      </c>
      <c r="D44" s="18">
        <f>B44+C44</f>
        <v>10108.049593373433</v>
      </c>
      <c r="E44" s="14">
        <f>B44/3000</f>
        <v>3.2712134606386516</v>
      </c>
      <c r="F44" s="14">
        <f>E44</f>
        <v>3.2712134606386516</v>
      </c>
      <c r="G44" s="52">
        <f t="shared" ref="G44:G46" si="24">(D44-B44)/F44</f>
        <v>89.999999999999744</v>
      </c>
      <c r="H44" s="19"/>
      <c r="I44" s="19"/>
      <c r="J44" s="18">
        <f>D44+H44-I44</f>
        <v>10108.049593373433</v>
      </c>
      <c r="K44" s="54">
        <f t="shared" ref="K44:K46" si="25">E44*75/B44</f>
        <v>2.4999999999999998E-2</v>
      </c>
      <c r="L44" s="45"/>
      <c r="M44" s="45"/>
      <c r="N44" s="47"/>
      <c r="O44" s="20"/>
      <c r="P44" s="18"/>
      <c r="Q44" s="14">
        <f>Q43+C44+H43</f>
        <v>10108.049593373433</v>
      </c>
      <c r="R44" s="25">
        <f>(Q44-(B3+SUM(H3:H43)))/(B3+SUM(H3:H43))</f>
        <v>1.7319052955063332</v>
      </c>
      <c r="S44" s="25">
        <f t="shared" ref="S44:S46" si="26">D44/B44-1</f>
        <v>2.9999999999999805E-2</v>
      </c>
    </row>
    <row r="45" spans="1:19" s="21" customFormat="1">
      <c r="A45" s="1">
        <f>A44+7</f>
        <v>44955</v>
      </c>
      <c r="B45" s="17">
        <f>D44+H44-O44</f>
        <v>10108.049593373433</v>
      </c>
      <c r="C45" s="44">
        <f>(B45*required_return)</f>
        <v>303.24148780120299</v>
      </c>
      <c r="D45" s="18">
        <f>B45+C45</f>
        <v>10411.291081174635</v>
      </c>
      <c r="E45" s="14">
        <f>B45/3000</f>
        <v>3.3693498644578108</v>
      </c>
      <c r="F45" s="14">
        <f>E45</f>
        <v>3.3693498644578108</v>
      </c>
      <c r="G45" s="52">
        <f t="shared" si="24"/>
        <v>89.999999999999801</v>
      </c>
      <c r="H45" s="19"/>
      <c r="I45" s="19"/>
      <c r="J45" s="18">
        <f>D45+H45-I45</f>
        <v>10411.291081174635</v>
      </c>
      <c r="K45" s="54">
        <f t="shared" si="25"/>
        <v>2.4999999999999998E-2</v>
      </c>
      <c r="L45" s="45"/>
      <c r="M45" s="45"/>
      <c r="N45" s="47"/>
      <c r="O45" s="20"/>
      <c r="P45" s="18"/>
      <c r="Q45" s="14">
        <f>Q44+C45+H44</f>
        <v>10411.291081174635</v>
      </c>
      <c r="R45" s="25">
        <f>(Q45-(B3+SUM(H3:H44)))/(B3+SUM(H3:H44))</f>
        <v>1.8138624543715229</v>
      </c>
      <c r="S45" s="25">
        <f t="shared" si="26"/>
        <v>3.0000000000000027E-2</v>
      </c>
    </row>
    <row r="46" spans="1:19" s="21" customFormat="1" ht="15" thickBot="1">
      <c r="A46" s="1">
        <f>A45+7</f>
        <v>44962</v>
      </c>
      <c r="B46" s="17">
        <f>D45+H45-O45</f>
        <v>10411.291081174635</v>
      </c>
      <c r="C46" s="44">
        <f>(B46*required_return)</f>
        <v>312.33873243523902</v>
      </c>
      <c r="D46" s="18">
        <f>B46+C46</f>
        <v>10723.629813609874</v>
      </c>
      <c r="E46" s="14">
        <f>B46/3000</f>
        <v>3.470430360391545</v>
      </c>
      <c r="F46" s="14">
        <f>E46</f>
        <v>3.470430360391545</v>
      </c>
      <c r="G46" s="52">
        <f t="shared" si="24"/>
        <v>89.999999999999943</v>
      </c>
      <c r="H46" s="19"/>
      <c r="I46" s="19"/>
      <c r="J46" s="18">
        <f>D46+H46-I46</f>
        <v>10723.629813609874</v>
      </c>
      <c r="K46" s="54">
        <f t="shared" si="25"/>
        <v>2.4999999999999998E-2</v>
      </c>
      <c r="L46" s="45"/>
      <c r="M46" s="45"/>
      <c r="N46" s="47"/>
      <c r="O46" s="20"/>
      <c r="P46" s="18"/>
      <c r="Q46" s="14">
        <f>Q45+C46+H45</f>
        <v>10723.629813609874</v>
      </c>
      <c r="R46" s="25">
        <f>(Q46-(B3+SUM(H3:H45)))/(B3+SUM(H3:H45))</f>
        <v>1.8982783280026687</v>
      </c>
      <c r="S46" s="25">
        <f t="shared" si="26"/>
        <v>3.0000000000000027E-2</v>
      </c>
    </row>
    <row r="47" spans="1:19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26"/>
      <c r="S47" s="26"/>
    </row>
    <row r="48" spans="1:19" s="21" customFormat="1">
      <c r="A48" s="1">
        <f>A46+7</f>
        <v>44969</v>
      </c>
      <c r="B48" s="17">
        <f>D46+H46-O46</f>
        <v>10723.629813609874</v>
      </c>
      <c r="C48" s="44">
        <f>(B48*required_return)</f>
        <v>321.7088944082962</v>
      </c>
      <c r="D48" s="14">
        <f>B48+C48</f>
        <v>11045.338708018171</v>
      </c>
      <c r="E48" s="14">
        <f>B48/3000</f>
        <v>3.5745432712032912</v>
      </c>
      <c r="F48" s="14">
        <f>E48</f>
        <v>3.5745432712032912</v>
      </c>
      <c r="G48" s="53">
        <f>(D48-B48)/F48</f>
        <v>90.000000000000242</v>
      </c>
      <c r="H48" s="19"/>
      <c r="I48" s="19"/>
      <c r="J48" s="14">
        <f>D48+H48-I48</f>
        <v>11045.338708018171</v>
      </c>
      <c r="K48" s="54">
        <f>E48*75/B48</f>
        <v>2.4999999999999998E-2</v>
      </c>
      <c r="L48" s="45"/>
      <c r="M48" s="45"/>
      <c r="N48" s="47"/>
      <c r="O48" s="20"/>
      <c r="P48" s="18"/>
      <c r="Q48" s="14">
        <f>Q46+C48+H46</f>
        <v>11045.338708018171</v>
      </c>
      <c r="R48" s="25">
        <f>(Q48-(B3+SUM(H3:H46)))/(B3+SUM(H3:H46))</f>
        <v>1.985226677842749</v>
      </c>
      <c r="S48" s="25">
        <f>D48/B48-1</f>
        <v>3.0000000000000027E-2</v>
      </c>
    </row>
    <row r="49" spans="1:19" s="21" customFormat="1">
      <c r="A49" s="1">
        <f>A48+7</f>
        <v>44976</v>
      </c>
      <c r="B49" s="17">
        <f>D48+H48-O48</f>
        <v>11045.338708018171</v>
      </c>
      <c r="C49" s="44">
        <f>(B49*required_return)</f>
        <v>331.3601612405451</v>
      </c>
      <c r="D49" s="18">
        <f>B49+C49</f>
        <v>11376.698869258717</v>
      </c>
      <c r="E49" s="14">
        <f>B49/3000</f>
        <v>3.6817795693393904</v>
      </c>
      <c r="F49" s="14">
        <f>E49</f>
        <v>3.6817795693393904</v>
      </c>
      <c r="G49" s="52">
        <f t="shared" ref="G49:G51" si="27">(D49-B49)/F49</f>
        <v>90.000000000000099</v>
      </c>
      <c r="H49" s="19"/>
      <c r="I49" s="19"/>
      <c r="J49" s="18">
        <f>D49+H49-I49</f>
        <v>11376.698869258717</v>
      </c>
      <c r="K49" s="54">
        <f t="shared" ref="K49:K51" si="28">E49*75/B49</f>
        <v>2.5000000000000001E-2</v>
      </c>
      <c r="L49" s="45"/>
      <c r="M49" s="45"/>
      <c r="N49" s="47"/>
      <c r="O49" s="20"/>
      <c r="P49" s="18"/>
      <c r="Q49" s="14">
        <f>Q48+C49+H48</f>
        <v>11376.698869258717</v>
      </c>
      <c r="R49" s="25">
        <f>(Q49-(B3+SUM(H3:H48)))/(B3+SUM(H3:H48))</f>
        <v>2.0747834781780314</v>
      </c>
      <c r="S49" s="25">
        <f t="shared" ref="S49:S51" si="29">D49/B49-1</f>
        <v>3.0000000000000027E-2</v>
      </c>
    </row>
    <row r="50" spans="1:19" s="21" customFormat="1">
      <c r="A50" s="1">
        <f>A49+7</f>
        <v>44983</v>
      </c>
      <c r="B50" s="17">
        <f>D49+H49-O49</f>
        <v>11376.698869258717</v>
      </c>
      <c r="C50" s="44">
        <f>(B50*required_return)</f>
        <v>341.30096607776147</v>
      </c>
      <c r="D50" s="18">
        <f>B50+C50</f>
        <v>11717.999835336477</v>
      </c>
      <c r="E50" s="14">
        <f>B50/3000</f>
        <v>3.7922329564195723</v>
      </c>
      <c r="F50" s="14">
        <f>E50</f>
        <v>3.7922329564195723</v>
      </c>
      <c r="G50" s="52">
        <f t="shared" si="27"/>
        <v>89.999999999999787</v>
      </c>
      <c r="H50" s="19"/>
      <c r="I50" s="19"/>
      <c r="J50" s="18">
        <f>D50+H50-I50</f>
        <v>11717.999835336477</v>
      </c>
      <c r="K50" s="54">
        <f t="shared" si="28"/>
        <v>2.5000000000000001E-2</v>
      </c>
      <c r="L50" s="45"/>
      <c r="M50" s="45"/>
      <c r="N50" s="47"/>
      <c r="O50" s="20"/>
      <c r="P50" s="18"/>
      <c r="Q50" s="14">
        <f>Q49+C50+H49</f>
        <v>11717.999835336477</v>
      </c>
      <c r="R50" s="25">
        <f>(Q50-(B3+SUM(H3:H49)))/(B3+SUM(H3:H49))</f>
        <v>2.1670269825233723</v>
      </c>
      <c r="S50" s="25">
        <f t="shared" si="29"/>
        <v>3.0000000000000027E-2</v>
      </c>
    </row>
    <row r="51" spans="1:19" s="21" customFormat="1" ht="15" thickBot="1">
      <c r="A51" s="1">
        <f>A50+7</f>
        <v>44990</v>
      </c>
      <c r="B51" s="17">
        <f>D50+H50-O50</f>
        <v>11717.999835336477</v>
      </c>
      <c r="C51" s="44">
        <f>(B51*required_return)</f>
        <v>351.53999506009433</v>
      </c>
      <c r="D51" s="18">
        <f>B51+C51</f>
        <v>12069.539830396572</v>
      </c>
      <c r="E51" s="14">
        <f>B51/3000</f>
        <v>3.9059999451121592</v>
      </c>
      <c r="F51" s="14">
        <f>E51</f>
        <v>3.9059999451121592</v>
      </c>
      <c r="G51" s="52">
        <f t="shared" si="27"/>
        <v>90.000000000000156</v>
      </c>
      <c r="H51" s="19"/>
      <c r="I51" s="19"/>
      <c r="J51" s="18">
        <f>D51+H51-I51</f>
        <v>12069.539830396572</v>
      </c>
      <c r="K51" s="54">
        <f t="shared" si="28"/>
        <v>2.5000000000000001E-2</v>
      </c>
      <c r="L51" s="45"/>
      <c r="M51" s="45"/>
      <c r="N51" s="48"/>
      <c r="O51" s="20"/>
      <c r="P51" s="18"/>
      <c r="Q51" s="14">
        <f>Q50+C51+H50</f>
        <v>12069.539830396572</v>
      </c>
      <c r="R51" s="25">
        <f>(Q51-(B3+SUM(H3:H50)))/(B3+SUM(H3:H50))</f>
        <v>2.2620377919990737</v>
      </c>
      <c r="S51" s="25">
        <f t="shared" si="29"/>
        <v>3.0000000000000027E-2</v>
      </c>
    </row>
    <row r="52" spans="1:19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26"/>
      <c r="S52" s="26"/>
    </row>
    <row r="53" spans="1:19" s="21" customFormat="1">
      <c r="A53" s="1">
        <f>A51+7</f>
        <v>44997</v>
      </c>
      <c r="B53" s="17">
        <f>D51+H51-O51</f>
        <v>12069.539830396572</v>
      </c>
      <c r="C53" s="44">
        <f>(B53*required_return)</f>
        <v>362.08619491189717</v>
      </c>
      <c r="D53" s="14">
        <f>B53+C53</f>
        <v>12431.626025308469</v>
      </c>
      <c r="E53" s="14">
        <f>B53/3000</f>
        <v>4.0231799434655242</v>
      </c>
      <c r="F53" s="14">
        <f>E53</f>
        <v>4.0231799434655242</v>
      </c>
      <c r="G53" s="53">
        <f>(D53-B53)/F53</f>
        <v>89.999999999999986</v>
      </c>
      <c r="H53" s="19"/>
      <c r="I53" s="19"/>
      <c r="J53" s="14">
        <f>D53+H53-I53</f>
        <v>12431.626025308469</v>
      </c>
      <c r="K53" s="54">
        <f>E53*75/B53</f>
        <v>2.5000000000000001E-2</v>
      </c>
      <c r="L53" s="45"/>
      <c r="M53" s="45"/>
      <c r="N53" s="47"/>
      <c r="O53" s="20"/>
      <c r="P53" s="18"/>
      <c r="Q53" s="14">
        <f>Q51+C53+H51</f>
        <v>12431.626025308469</v>
      </c>
      <c r="R53" s="25">
        <f>(Q53-(B3+SUM(H3:H51)))/(B3+SUM(H3:H51))</f>
        <v>2.3598989257590457</v>
      </c>
      <c r="S53" s="25">
        <f>D53/B53-1</f>
        <v>3.0000000000000027E-2</v>
      </c>
    </row>
    <row r="54" spans="1:19" s="21" customFormat="1">
      <c r="A54" s="1">
        <f>A53+7</f>
        <v>45004</v>
      </c>
      <c r="B54" s="17">
        <f>D53+H53-O53</f>
        <v>12431.626025308469</v>
      </c>
      <c r="C54" s="44">
        <f>(B54*required_return)</f>
        <v>372.94878075925408</v>
      </c>
      <c r="D54" s="18">
        <f>B54+C54</f>
        <v>12804.574806067723</v>
      </c>
      <c r="E54" s="14">
        <f>B54/3000</f>
        <v>4.1438753417694896</v>
      </c>
      <c r="F54" s="14">
        <f>E54</f>
        <v>4.1438753417694896</v>
      </c>
      <c r="G54" s="52">
        <f t="shared" ref="G54:G56" si="30">(D54-B54)/F54</f>
        <v>90</v>
      </c>
      <c r="H54" s="19"/>
      <c r="I54" s="19"/>
      <c r="J54" s="18">
        <f>D54+H54-I54</f>
        <v>12804.574806067723</v>
      </c>
      <c r="K54" s="54">
        <f t="shared" ref="K54:K56" si="31">E54*75/B54</f>
        <v>2.5000000000000001E-2</v>
      </c>
      <c r="L54" s="45"/>
      <c r="M54" s="45"/>
      <c r="N54" s="47"/>
      <c r="O54" s="20"/>
      <c r="P54" s="18"/>
      <c r="Q54" s="14">
        <f>Q53+C54+H53</f>
        <v>12804.574806067723</v>
      </c>
      <c r="R54" s="25">
        <f>(Q54-(B3+SUM(H3:H53)))/(B3+SUM(H3:H53))</f>
        <v>2.4606958935318173</v>
      </c>
      <c r="S54" s="25">
        <f t="shared" ref="S54:S56" si="32">D54/B54-1</f>
        <v>3.0000000000000027E-2</v>
      </c>
    </row>
    <row r="55" spans="1:19" s="21" customFormat="1">
      <c r="A55" s="1">
        <f>A54+7</f>
        <v>45011</v>
      </c>
      <c r="B55" s="17">
        <f>D54+H54-O54</f>
        <v>12804.574806067723</v>
      </c>
      <c r="C55" s="44">
        <f>(B55*required_return)</f>
        <v>384.13724418203168</v>
      </c>
      <c r="D55" s="18">
        <f>B55+C55</f>
        <v>13188.712050249755</v>
      </c>
      <c r="E55" s="14">
        <f>B55/3000</f>
        <v>4.2681916020225747</v>
      </c>
      <c r="F55" s="14">
        <f>E55</f>
        <v>4.2681916020225747</v>
      </c>
      <c r="G55" s="52">
        <f t="shared" si="30"/>
        <v>89.999999999999901</v>
      </c>
      <c r="H55" s="19"/>
      <c r="I55" s="19"/>
      <c r="J55" s="18">
        <f>D55+H55-I55</f>
        <v>13188.712050249755</v>
      </c>
      <c r="K55" s="54">
        <f t="shared" si="31"/>
        <v>2.5000000000000001E-2</v>
      </c>
      <c r="L55" s="45"/>
      <c r="M55" s="45"/>
      <c r="N55" s="47"/>
      <c r="O55" s="20"/>
      <c r="P55" s="18"/>
      <c r="Q55" s="14">
        <f>Q54+C55+H54</f>
        <v>13188.712050249755</v>
      </c>
      <c r="R55" s="25">
        <f>(Q55-(B3+SUM(H3:H54)))/(B3+SUM(H3:H54))</f>
        <v>2.5645167703377716</v>
      </c>
      <c r="S55" s="25">
        <f t="shared" si="32"/>
        <v>3.0000000000000027E-2</v>
      </c>
    </row>
    <row r="56" spans="1:19" s="21" customFormat="1" ht="15" thickBot="1">
      <c r="A56" s="1">
        <f>A55+7</f>
        <v>45018</v>
      </c>
      <c r="B56" s="17">
        <f>D55+H55-O55</f>
        <v>13188.712050249755</v>
      </c>
      <c r="C56" s="44">
        <f>(B56*required_return)</f>
        <v>395.66136150749264</v>
      </c>
      <c r="D56" s="18">
        <f>B56+C56</f>
        <v>13584.373411757248</v>
      </c>
      <c r="E56" s="14">
        <f>B56/3000</f>
        <v>4.3962373500832514</v>
      </c>
      <c r="F56" s="14">
        <f>E56</f>
        <v>4.3962373500832514</v>
      </c>
      <c r="G56" s="52">
        <f t="shared" si="30"/>
        <v>90.000000000000085</v>
      </c>
      <c r="H56" s="19"/>
      <c r="I56" s="19"/>
      <c r="J56" s="18">
        <f>D56+H56-I56</f>
        <v>13584.373411757248</v>
      </c>
      <c r="K56" s="54">
        <f t="shared" si="31"/>
        <v>2.4999999999999998E-2</v>
      </c>
      <c r="L56" s="45"/>
      <c r="M56" s="45"/>
      <c r="N56" s="48"/>
      <c r="O56" s="20"/>
      <c r="P56" s="18"/>
      <c r="Q56" s="14">
        <f>Q55+C56+H55</f>
        <v>13584.373411757248</v>
      </c>
      <c r="R56" s="25">
        <f>(Q56-(B3+SUM(H3:H55)))/(B3+SUM(H3:H55))</f>
        <v>2.6714522734479047</v>
      </c>
      <c r="S56" s="25">
        <f t="shared" si="32"/>
        <v>3.0000000000000027E-2</v>
      </c>
    </row>
    <row r="57" spans="1:19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26"/>
      <c r="S57" s="26"/>
    </row>
    <row r="58" spans="1:19" s="21" customFormat="1">
      <c r="A58" s="72">
        <f>A56+7</f>
        <v>45025</v>
      </c>
      <c r="B58" s="73">
        <f>D56+H56-O56</f>
        <v>13584.373411757248</v>
      </c>
      <c r="C58" s="74">
        <v>0</v>
      </c>
      <c r="D58" s="75">
        <f>B58+C58</f>
        <v>13584.373411757248</v>
      </c>
      <c r="E58" s="75">
        <f>B58/3000</f>
        <v>4.5281244705857491</v>
      </c>
      <c r="F58" s="75">
        <f>E58</f>
        <v>4.5281244705857491</v>
      </c>
      <c r="G58" s="76">
        <f>(D58-B58)/F58</f>
        <v>0</v>
      </c>
      <c r="H58" s="77"/>
      <c r="I58" s="77"/>
      <c r="J58" s="75">
        <f>D58+H58-I58</f>
        <v>13584.373411757248</v>
      </c>
      <c r="K58" s="78">
        <f>E58*75/B58</f>
        <v>2.4999999999999998E-2</v>
      </c>
      <c r="L58" s="75"/>
      <c r="M58" s="75"/>
      <c r="N58" s="77"/>
      <c r="O58" s="73"/>
      <c r="P58" s="77"/>
      <c r="Q58" s="75">
        <f>Q56+C58+H56</f>
        <v>13584.373411757248</v>
      </c>
      <c r="R58" s="79">
        <f>(Q58-(B3+SUM(H3:H56)))/(B3+SUM(H3:H56))</f>
        <v>2.6714522734479047</v>
      </c>
      <c r="S58" s="79">
        <f>D58/B58-1</f>
        <v>0</v>
      </c>
    </row>
    <row r="59" spans="1:19" s="21" customFormat="1">
      <c r="A59" s="1">
        <f>A58+7</f>
        <v>45032</v>
      </c>
      <c r="B59" s="17">
        <f>D58+H58-O58</f>
        <v>13584.373411757248</v>
      </c>
      <c r="C59" s="44">
        <f>(B59*required_return)</f>
        <v>407.5312023527174</v>
      </c>
      <c r="D59" s="18">
        <f>B59+C59</f>
        <v>13991.904614109964</v>
      </c>
      <c r="E59" s="14">
        <f>B59/3000</f>
        <v>4.5281244705857491</v>
      </c>
      <c r="F59" s="14">
        <f>E59</f>
        <v>4.5281244705857491</v>
      </c>
      <c r="G59" s="52">
        <f t="shared" ref="G59:G61" si="33">(D59-B59)/F59</f>
        <v>89.999999999999844</v>
      </c>
      <c r="H59" s="19"/>
      <c r="I59" s="19"/>
      <c r="J59" s="18">
        <f>D59+H59-I59</f>
        <v>13991.904614109964</v>
      </c>
      <c r="K59" s="54">
        <f t="shared" ref="K59:K61" si="34">E59*75/B59</f>
        <v>2.4999999999999998E-2</v>
      </c>
      <c r="L59" s="45"/>
      <c r="M59" s="45"/>
      <c r="N59" s="47"/>
      <c r="O59" s="20"/>
      <c r="P59" s="18"/>
      <c r="Q59" s="14">
        <f>Q58+C59+H58</f>
        <v>13991.904614109964</v>
      </c>
      <c r="R59" s="25">
        <f>(Q59-(B3+SUM(H3:H58)))/(B3+SUM(H3:H58))</f>
        <v>2.7815958416513418</v>
      </c>
      <c r="S59" s="25">
        <f t="shared" ref="S59:S61" si="35">D59/B59-1</f>
        <v>3.0000000000000027E-2</v>
      </c>
    </row>
    <row r="60" spans="1:19" s="21" customFormat="1">
      <c r="A60" s="1">
        <f>A59+7</f>
        <v>45039</v>
      </c>
      <c r="B60" s="17">
        <f>D59+H59-O59</f>
        <v>13991.904614109964</v>
      </c>
      <c r="C60" s="44">
        <f>(B60*required_return)</f>
        <v>419.7571384232989</v>
      </c>
      <c r="D60" s="18">
        <f>B60+C60</f>
        <v>14411.661752533264</v>
      </c>
      <c r="E60" s="14">
        <f>B60/3000</f>
        <v>4.6639682047033215</v>
      </c>
      <c r="F60" s="14">
        <f>E60</f>
        <v>4.6639682047033215</v>
      </c>
      <c r="G60" s="52">
        <f t="shared" si="33"/>
        <v>90.000000000000156</v>
      </c>
      <c r="H60" s="19"/>
      <c r="I60" s="19"/>
      <c r="J60" s="18">
        <f>D60+H60-I60</f>
        <v>14411.661752533264</v>
      </c>
      <c r="K60" s="54">
        <f t="shared" si="34"/>
        <v>2.5000000000000001E-2</v>
      </c>
      <c r="L60" s="45"/>
      <c r="M60" s="45"/>
      <c r="N60" s="47"/>
      <c r="O60" s="20"/>
      <c r="P60" s="18"/>
      <c r="Q60" s="14">
        <f>Q59+C60+H59</f>
        <v>14411.661752533264</v>
      </c>
      <c r="R60" s="25">
        <f>(Q60-(B3+SUM(H3:H59)))/(B3+SUM(H3:H59))</f>
        <v>2.895043716900882</v>
      </c>
      <c r="S60" s="25">
        <f t="shared" si="35"/>
        <v>3.0000000000000027E-2</v>
      </c>
    </row>
    <row r="61" spans="1:19" s="21" customFormat="1" ht="15" thickBot="1">
      <c r="A61" s="1">
        <f>A60+7</f>
        <v>45046</v>
      </c>
      <c r="B61" s="17">
        <f>D60+H60-O60</f>
        <v>14411.661752533264</v>
      </c>
      <c r="C61" s="44">
        <f>(B61*required_return)</f>
        <v>432.34985257599789</v>
      </c>
      <c r="D61" s="18">
        <f>B61+C61</f>
        <v>14844.011605109263</v>
      </c>
      <c r="E61" s="14">
        <f>B61/3000</f>
        <v>4.8038872508444213</v>
      </c>
      <c r="F61" s="14">
        <f>E61</f>
        <v>4.8038872508444213</v>
      </c>
      <c r="G61" s="52">
        <f t="shared" si="33"/>
        <v>90.000000000000171</v>
      </c>
      <c r="H61" s="19"/>
      <c r="I61" s="19"/>
      <c r="J61" s="18">
        <f>D61+H61-I61</f>
        <v>14844.011605109263</v>
      </c>
      <c r="K61" s="54">
        <f t="shared" si="34"/>
        <v>2.5000000000000001E-2</v>
      </c>
      <c r="L61" s="45"/>
      <c r="M61" s="45"/>
      <c r="N61" s="48"/>
      <c r="O61" s="20"/>
      <c r="P61" s="18"/>
      <c r="Q61" s="14">
        <f>Q60+C61+H60</f>
        <v>14844.011605109263</v>
      </c>
      <c r="R61" s="25">
        <f>(Q61-(B3+SUM(H3:H60)))/(B3+SUM(H3:H60))</f>
        <v>3.0118950284079089</v>
      </c>
      <c r="S61" s="25">
        <f t="shared" si="35"/>
        <v>3.0000000000000027E-2</v>
      </c>
    </row>
    <row r="62" spans="1:19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26"/>
      <c r="S62" s="26"/>
    </row>
    <row r="63" spans="1:19" s="21" customFormat="1">
      <c r="A63" s="1">
        <f>A61+7</f>
        <v>45053</v>
      </c>
      <c r="B63" s="17">
        <f>D61+H61-O61</f>
        <v>14844.011605109263</v>
      </c>
      <c r="C63" s="44">
        <f>(B63*required_return)</f>
        <v>445.32034815327785</v>
      </c>
      <c r="D63" s="14">
        <f>B63+C63</f>
        <v>15289.331953262541</v>
      </c>
      <c r="E63" s="14">
        <f>B63/3000</f>
        <v>4.9480038683697538</v>
      </c>
      <c r="F63" s="14">
        <f>E63</f>
        <v>4.9480038683697538</v>
      </c>
      <c r="G63" s="53">
        <f>(D63-B63)/F63</f>
        <v>90.000000000000085</v>
      </c>
      <c r="H63" s="19"/>
      <c r="I63" s="19"/>
      <c r="J63" s="14">
        <f>D63+H63-I63</f>
        <v>15289.331953262541</v>
      </c>
      <c r="K63" s="54">
        <f>E63*75/B63</f>
        <v>2.4999999999999994E-2</v>
      </c>
      <c r="L63" s="45"/>
      <c r="M63" s="45"/>
      <c r="N63" s="47"/>
      <c r="O63" s="20"/>
      <c r="P63" s="18"/>
      <c r="Q63" s="14">
        <f>Q61+C63+H61</f>
        <v>15289.331953262541</v>
      </c>
      <c r="R63" s="25">
        <f>(Q63-(B3+SUM(H3:H61)))/(B3+SUM(H3:H61))</f>
        <v>3.1322518792601461</v>
      </c>
      <c r="S63" s="25">
        <f>D63/B63-1</f>
        <v>3.0000000000000027E-2</v>
      </c>
    </row>
    <row r="64" spans="1:19" s="21" customFormat="1">
      <c r="A64" s="1">
        <f>A63+7</f>
        <v>45060</v>
      </c>
      <c r="B64" s="17">
        <f>D63+H63-O63</f>
        <v>15289.331953262541</v>
      </c>
      <c r="C64" s="44">
        <f>(B64*required_return)</f>
        <v>458.67995859787624</v>
      </c>
      <c r="D64" s="18">
        <f>B64+C64</f>
        <v>15748.011911860418</v>
      </c>
      <c r="E64" s="14">
        <f>B64/3000</f>
        <v>5.0964439844208469</v>
      </c>
      <c r="F64" s="14">
        <f>E64</f>
        <v>5.0964439844208469</v>
      </c>
      <c r="G64" s="52">
        <f t="shared" ref="G64:G66" si="36">(D64-B64)/F64</f>
        <v>90.000000000000142</v>
      </c>
      <c r="H64" s="19"/>
      <c r="I64" s="19"/>
      <c r="J64" s="18">
        <f>D64+H64-I64</f>
        <v>15748.011911860418</v>
      </c>
      <c r="K64" s="54">
        <f t="shared" ref="K64:K66" si="37">E64*75/B64</f>
        <v>2.4999999999999998E-2</v>
      </c>
      <c r="L64" s="45"/>
      <c r="M64" s="45"/>
      <c r="N64" s="47"/>
      <c r="O64" s="20"/>
      <c r="P64" s="18"/>
      <c r="Q64" s="14">
        <f>Q63+C64+H63</f>
        <v>15748.011911860418</v>
      </c>
      <c r="R64" s="25">
        <f>(Q64-(B3+SUM(H3:H63)))/(B3+SUM(H3:H63))</f>
        <v>3.2562194356379508</v>
      </c>
      <c r="S64" s="25">
        <f t="shared" ref="S64:S66" si="38">D64/B64-1</f>
        <v>3.0000000000000027E-2</v>
      </c>
    </row>
    <row r="65" spans="1:19" s="21" customFormat="1">
      <c r="A65" s="1">
        <f>A64+7</f>
        <v>45067</v>
      </c>
      <c r="B65" s="17">
        <f>D64+H64-O64</f>
        <v>15748.011911860418</v>
      </c>
      <c r="C65" s="44">
        <f>(B65*required_return)</f>
        <v>472.44035735581252</v>
      </c>
      <c r="D65" s="18">
        <f>B65+C65</f>
        <v>16220.45226921623</v>
      </c>
      <c r="E65" s="14">
        <f>B65/3000</f>
        <v>5.2493373039534728</v>
      </c>
      <c r="F65" s="14">
        <f>E65</f>
        <v>5.2493373039534728</v>
      </c>
      <c r="G65" s="52">
        <f t="shared" si="36"/>
        <v>89.999999999999901</v>
      </c>
      <c r="H65" s="19"/>
      <c r="I65" s="19"/>
      <c r="J65" s="18">
        <f>D65+H65-I65</f>
        <v>16220.45226921623</v>
      </c>
      <c r="K65" s="54">
        <f t="shared" si="37"/>
        <v>2.5000000000000001E-2</v>
      </c>
      <c r="L65" s="45"/>
      <c r="M65" s="45"/>
      <c r="N65" s="47"/>
      <c r="O65" s="20"/>
      <c r="P65" s="18"/>
      <c r="Q65" s="14">
        <f>Q64+C65+H64</f>
        <v>16220.45226921623</v>
      </c>
      <c r="R65" s="25">
        <f>(Q65-(B3+SUM(H3:H64)))/(B3+SUM(H3:H64))</f>
        <v>3.3839060187070893</v>
      </c>
      <c r="S65" s="25">
        <f t="shared" si="38"/>
        <v>3.0000000000000027E-2</v>
      </c>
    </row>
    <row r="66" spans="1:19" s="21" customFormat="1" ht="15" thickBot="1">
      <c r="A66" s="5">
        <f>A65+7</f>
        <v>45074</v>
      </c>
      <c r="B66" s="17">
        <f>D65+H65-O65</f>
        <v>16220.45226921623</v>
      </c>
      <c r="C66" s="44">
        <f>(B66*required_return)</f>
        <v>486.6135680764869</v>
      </c>
      <c r="D66" s="18">
        <f>B66+C66</f>
        <v>16707.065837292717</v>
      </c>
      <c r="E66" s="14">
        <f>B66/3000</f>
        <v>5.4068174230720762</v>
      </c>
      <c r="F66" s="14">
        <f>E66</f>
        <v>5.4068174230720762</v>
      </c>
      <c r="G66" s="52">
        <f t="shared" si="36"/>
        <v>90.000000000000085</v>
      </c>
      <c r="H66" s="19"/>
      <c r="I66" s="19"/>
      <c r="J66" s="18">
        <f>D66+H66-I66</f>
        <v>16707.065837292717</v>
      </c>
      <c r="K66" s="54">
        <f t="shared" si="37"/>
        <v>2.4999999999999998E-2</v>
      </c>
      <c r="L66" s="45"/>
      <c r="M66" s="45"/>
      <c r="N66" s="48"/>
      <c r="O66" s="20"/>
      <c r="P66" s="18"/>
      <c r="Q66" s="14">
        <f>Q65+C66+H65</f>
        <v>16707.065837292717</v>
      </c>
      <c r="R66" s="25">
        <f>(Q66-(B3+SUM(H3:H65)))/(B3+SUM(H3:H65))</f>
        <v>3.515423199268302</v>
      </c>
      <c r="S66" s="25">
        <f t="shared" si="38"/>
        <v>3.0000000000000027E-2</v>
      </c>
    </row>
    <row r="67" spans="1:19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26"/>
      <c r="S67" s="26"/>
    </row>
    <row r="68" spans="1:19" s="21" customFormat="1">
      <c r="A68" s="1">
        <f>A66+7</f>
        <v>45081</v>
      </c>
      <c r="B68" s="17">
        <f>D66+H66-O66</f>
        <v>16707.065837292717</v>
      </c>
      <c r="C68" s="44">
        <f>(B68*required_return)</f>
        <v>501.21197511878148</v>
      </c>
      <c r="D68" s="14">
        <f>B68+C68</f>
        <v>17208.277812411499</v>
      </c>
      <c r="E68" s="14">
        <f>B68/3000</f>
        <v>5.5690219457642387</v>
      </c>
      <c r="F68" s="14">
        <f>E68</f>
        <v>5.5690219457642387</v>
      </c>
      <c r="G68" s="53">
        <f>(D68-B68)/F68</f>
        <v>90.000000000000085</v>
      </c>
      <c r="H68" s="19"/>
      <c r="I68" s="19"/>
      <c r="J68" s="14">
        <f>D68+H68-I68</f>
        <v>17208.277812411499</v>
      </c>
      <c r="K68" s="54">
        <f>E68*75/B68</f>
        <v>2.4999999999999998E-2</v>
      </c>
      <c r="L68" s="45"/>
      <c r="M68" s="45"/>
      <c r="N68" s="47"/>
      <c r="O68" s="20"/>
      <c r="P68" s="18"/>
      <c r="Q68" s="14">
        <f>Q66+C68+H66</f>
        <v>17208.277812411499</v>
      </c>
      <c r="R68" s="25">
        <f>(Q68-(B3+SUM(H3:H66)))/(B3+SUM(H3:H66))</f>
        <v>3.650885895246351</v>
      </c>
      <c r="S68" s="25">
        <f>D68/B68-1</f>
        <v>3.0000000000000027E-2</v>
      </c>
    </row>
    <row r="69" spans="1:19" s="21" customFormat="1">
      <c r="A69" s="1">
        <f>A68+7</f>
        <v>45088</v>
      </c>
      <c r="B69" s="17">
        <f>D68+H68-O68</f>
        <v>17208.277812411499</v>
      </c>
      <c r="C69" s="44">
        <f>(B69*required_return)</f>
        <v>516.24833437234497</v>
      </c>
      <c r="D69" s="18">
        <f>B69+C69</f>
        <v>17724.526146783843</v>
      </c>
      <c r="E69" s="14">
        <f>B69/3000</f>
        <v>5.7360926041371663</v>
      </c>
      <c r="F69" s="14">
        <f>E69</f>
        <v>5.7360926041371663</v>
      </c>
      <c r="G69" s="52">
        <f t="shared" ref="G69:G71" si="39">(D69-B69)/F69</f>
        <v>89.99999999999973</v>
      </c>
      <c r="H69" s="19"/>
      <c r="I69" s="19"/>
      <c r="J69" s="18">
        <f>D69+H69-I69</f>
        <v>17724.526146783843</v>
      </c>
      <c r="K69" s="54">
        <f t="shared" ref="K69:K71" si="40">E69*75/B69</f>
        <v>2.5000000000000001E-2</v>
      </c>
      <c r="L69" s="45"/>
      <c r="M69" s="45"/>
      <c r="N69" s="47"/>
      <c r="O69" s="20"/>
      <c r="P69" s="18"/>
      <c r="Q69" s="14">
        <f>Q68+C69+H68</f>
        <v>17724.526146783843</v>
      </c>
      <c r="R69" s="25">
        <f>(Q69-(B3+SUM(H3:H68)))/(B3+SUM(H3:H68))</f>
        <v>3.7904124721037413</v>
      </c>
      <c r="S69" s="25">
        <f t="shared" ref="S69:S71" si="41">D69/B69-1</f>
        <v>2.9999999999999805E-2</v>
      </c>
    </row>
    <row r="70" spans="1:19" s="21" customFormat="1">
      <c r="A70" s="1">
        <f>A69+7</f>
        <v>45095</v>
      </c>
      <c r="B70" s="17">
        <f>D69+H69-O69</f>
        <v>17724.526146783843</v>
      </c>
      <c r="C70" s="44">
        <f>(B70*required_return)</f>
        <v>531.73578440351525</v>
      </c>
      <c r="D70" s="18">
        <f>B70+C70</f>
        <v>18256.261931187357</v>
      </c>
      <c r="E70" s="14">
        <f>B70/3000</f>
        <v>5.9081753822612812</v>
      </c>
      <c r="F70" s="14">
        <f>E70</f>
        <v>5.9081753822612812</v>
      </c>
      <c r="G70" s="52">
        <f t="shared" si="39"/>
        <v>89.999999999999801</v>
      </c>
      <c r="H70" s="19"/>
      <c r="I70" s="19"/>
      <c r="J70" s="18">
        <f>D70+H70-I70</f>
        <v>18256.261931187357</v>
      </c>
      <c r="K70" s="54">
        <f t="shared" si="40"/>
        <v>2.5000000000000001E-2</v>
      </c>
      <c r="L70" s="45"/>
      <c r="M70" s="45"/>
      <c r="N70" s="47"/>
      <c r="O70" s="20"/>
      <c r="P70" s="18"/>
      <c r="Q70" s="14">
        <f>Q69+C70+H69</f>
        <v>18256.261931187357</v>
      </c>
      <c r="R70" s="25">
        <f>(Q70-(B3+SUM(H3:H69)))/(B3+SUM(H3:H69))</f>
        <v>3.9341248462668532</v>
      </c>
      <c r="S70" s="25">
        <f t="shared" si="41"/>
        <v>3.0000000000000027E-2</v>
      </c>
    </row>
    <row r="71" spans="1:19" s="21" customFormat="1" ht="15" thickBot="1">
      <c r="A71" s="5">
        <f>A70+7</f>
        <v>45102</v>
      </c>
      <c r="B71" s="17">
        <f>D70+H70-O70</f>
        <v>18256.261931187357</v>
      </c>
      <c r="C71" s="44">
        <f>(B71*required_return)</f>
        <v>547.68785793562074</v>
      </c>
      <c r="D71" s="18">
        <f>B71+C71</f>
        <v>18803.949789122977</v>
      </c>
      <c r="E71" s="14">
        <f>B71/3000</f>
        <v>6.085420643729119</v>
      </c>
      <c r="F71" s="14">
        <f>E71</f>
        <v>6.085420643729119</v>
      </c>
      <c r="G71" s="52">
        <f t="shared" si="39"/>
        <v>89.999999999999858</v>
      </c>
      <c r="H71" s="19"/>
      <c r="I71" s="19"/>
      <c r="J71" s="18">
        <f>D71+H71-I71</f>
        <v>18803.949789122977</v>
      </c>
      <c r="K71" s="54">
        <f t="shared" si="40"/>
        <v>2.5000000000000001E-2</v>
      </c>
      <c r="L71" s="45"/>
      <c r="M71" s="45"/>
      <c r="N71" s="48"/>
      <c r="O71" s="20"/>
      <c r="P71" s="18"/>
      <c r="Q71" s="14">
        <f>Q70+C71+H70</f>
        <v>18803.949789122977</v>
      </c>
      <c r="R71" s="25">
        <f>(Q71-(B3+SUM(H3:H70)))/(B3+SUM(H3:H70))</f>
        <v>4.0821485916548585</v>
      </c>
      <c r="S71" s="25">
        <f t="shared" si="41"/>
        <v>3.0000000000000027E-2</v>
      </c>
    </row>
    <row r="72" spans="1:19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26"/>
      <c r="S72" s="26"/>
    </row>
    <row r="73" spans="1:19" s="21" customFormat="1">
      <c r="A73" s="1">
        <f>A71+7</f>
        <v>45109</v>
      </c>
      <c r="B73" s="17">
        <f>D71+H71-O71</f>
        <v>18803.949789122977</v>
      </c>
      <c r="C73" s="44">
        <f>(B73*required_return)</f>
        <v>564.11849367368927</v>
      </c>
      <c r="D73" s="14">
        <f>B73+C73</f>
        <v>19368.068282796667</v>
      </c>
      <c r="E73" s="14">
        <f>B73/3000</f>
        <v>6.2679832630409926</v>
      </c>
      <c r="F73" s="14">
        <f>E73</f>
        <v>6.2679832630409926</v>
      </c>
      <c r="G73" s="53">
        <f>(D73-B73)/F73</f>
        <v>90.000000000000099</v>
      </c>
      <c r="H73" s="19"/>
      <c r="I73" s="19"/>
      <c r="J73" s="14">
        <f>D73+H73-I73</f>
        <v>19368.068282796667</v>
      </c>
      <c r="K73" s="54">
        <f>E73*75/B73</f>
        <v>2.5000000000000001E-2</v>
      </c>
      <c r="L73" s="45"/>
      <c r="M73" s="45"/>
      <c r="N73" s="47"/>
      <c r="O73" s="20"/>
      <c r="P73" s="18"/>
      <c r="Q73" s="14">
        <f>Q71+C73+H71</f>
        <v>19368.068282796667</v>
      </c>
      <c r="R73" s="25">
        <f>(Q73-(B3+SUM(H3:H71)))/(B3+SUM(H3:H71))</f>
        <v>4.2346130494045049</v>
      </c>
      <c r="S73" s="25">
        <f>D73/B73-1</f>
        <v>3.0000000000000027E-2</v>
      </c>
    </row>
    <row r="74" spans="1:19" s="21" customFormat="1">
      <c r="A74" s="1">
        <f>A73+7</f>
        <v>45116</v>
      </c>
      <c r="B74" s="17">
        <f>D73+H73-O73</f>
        <v>19368.068282796667</v>
      </c>
      <c r="C74" s="44">
        <f>(B74*required_return)</f>
        <v>581.04204848389998</v>
      </c>
      <c r="D74" s="18">
        <f>B74+C74</f>
        <v>19949.110331280568</v>
      </c>
      <c r="E74" s="14">
        <f>B74/3000</f>
        <v>6.456022760932222</v>
      </c>
      <c r="F74" s="14">
        <f>E74</f>
        <v>6.456022760932222</v>
      </c>
      <c r="G74" s="52">
        <f t="shared" ref="G74:G76" si="42">(D74-B74)/F74</f>
        <v>90.000000000000227</v>
      </c>
      <c r="H74" s="19"/>
      <c r="I74" s="19"/>
      <c r="J74" s="18">
        <f>D74+H74-I74</f>
        <v>19949.110331280568</v>
      </c>
      <c r="K74" s="54">
        <f t="shared" ref="K74:K76" si="43">E74*75/B74</f>
        <v>2.5000000000000001E-2</v>
      </c>
      <c r="L74" s="45"/>
      <c r="M74" s="45"/>
      <c r="N74" s="47"/>
      <c r="O74" s="20"/>
      <c r="P74" s="18"/>
      <c r="Q74" s="14">
        <f>Q73+C74+H73</f>
        <v>19949.110331280568</v>
      </c>
      <c r="R74" s="25">
        <f>(Q74-(B3+SUM(H3:H73)))/(B3+SUM(H3:H73))</f>
        <v>4.3916514408866396</v>
      </c>
      <c r="S74" s="25">
        <f t="shared" ref="S74:S76" si="44">D74/B74-1</f>
        <v>3.0000000000000027E-2</v>
      </c>
    </row>
    <row r="75" spans="1:19" s="21" customFormat="1">
      <c r="A75" s="1">
        <f>A74+7</f>
        <v>45123</v>
      </c>
      <c r="B75" s="17">
        <f>D74+H74-O74</f>
        <v>19949.110331280568</v>
      </c>
      <c r="C75" s="44">
        <f>(B75*required_return)</f>
        <v>598.47330993841706</v>
      </c>
      <c r="D75" s="18">
        <f>B75+C75</f>
        <v>20547.583641218986</v>
      </c>
      <c r="E75" s="14">
        <f>B75/3000</f>
        <v>6.6497034437601892</v>
      </c>
      <c r="F75" s="14">
        <f>E75</f>
        <v>6.6497034437601892</v>
      </c>
      <c r="G75" s="52">
        <f t="shared" si="42"/>
        <v>90.000000000000071</v>
      </c>
      <c r="H75" s="19"/>
      <c r="I75" s="19"/>
      <c r="J75" s="18">
        <f>D75+H75-I75</f>
        <v>20547.583641218986</v>
      </c>
      <c r="K75" s="54">
        <f t="shared" si="43"/>
        <v>2.4999999999999998E-2</v>
      </c>
      <c r="L75" s="45"/>
      <c r="M75" s="45"/>
      <c r="N75" s="47"/>
      <c r="O75" s="20"/>
      <c r="P75" s="18"/>
      <c r="Q75" s="14">
        <f>Q74+C75+H74</f>
        <v>20547.583641218986</v>
      </c>
      <c r="R75" s="25">
        <f>(Q75-(B3+SUM(H3:H74)))/(B3+SUM(H3:H74))</f>
        <v>4.5534009841132397</v>
      </c>
      <c r="S75" s="25">
        <f t="shared" si="44"/>
        <v>3.0000000000000027E-2</v>
      </c>
    </row>
    <row r="76" spans="1:19" s="21" customFormat="1" ht="15" thickBot="1">
      <c r="A76" s="5">
        <f>A75+7</f>
        <v>45130</v>
      </c>
      <c r="B76" s="17">
        <f>D75+H75-O75</f>
        <v>20547.583641218986</v>
      </c>
      <c r="C76" s="44">
        <f>(B76*required_return)</f>
        <v>616.42750923656956</v>
      </c>
      <c r="D76" s="18">
        <f>B76+C76</f>
        <v>21164.011150455553</v>
      </c>
      <c r="E76" s="14">
        <f>B76/3000</f>
        <v>6.8491945470729956</v>
      </c>
      <c r="F76" s="14">
        <f>E76</f>
        <v>6.8491945470729956</v>
      </c>
      <c r="G76" s="52">
        <f t="shared" si="42"/>
        <v>89.999999999999744</v>
      </c>
      <c r="H76" s="19"/>
      <c r="I76" s="19"/>
      <c r="J76" s="18">
        <f>D76+H76-I76</f>
        <v>21164.011150455553</v>
      </c>
      <c r="K76" s="54">
        <f t="shared" si="43"/>
        <v>2.4999999999999998E-2</v>
      </c>
      <c r="L76" s="45"/>
      <c r="M76" s="45"/>
      <c r="N76" s="48"/>
      <c r="O76" s="20"/>
      <c r="P76" s="18"/>
      <c r="Q76" s="14">
        <f>Q75+C76+H75</f>
        <v>21164.011150455553</v>
      </c>
      <c r="R76" s="25">
        <f>(Q76-(B3+SUM(H3:H75)))/(B3+SUM(H3:H75))</f>
        <v>4.720003013636636</v>
      </c>
      <c r="S76" s="25">
        <f t="shared" si="44"/>
        <v>3.0000000000000027E-2</v>
      </c>
    </row>
    <row r="77" spans="1:19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26"/>
      <c r="S77" s="26"/>
    </row>
    <row r="78" spans="1:19" s="21" customFormat="1">
      <c r="A78" s="1">
        <f>A76+7</f>
        <v>45137</v>
      </c>
      <c r="B78" s="17">
        <f>D76+H76-O76</f>
        <v>21164.011150455553</v>
      </c>
      <c r="C78" s="44">
        <f>(B78*required_return)</f>
        <v>634.9203345136666</v>
      </c>
      <c r="D78" s="14">
        <f>B78+C78</f>
        <v>21798.93148496922</v>
      </c>
      <c r="E78" s="14">
        <f>B78/3000</f>
        <v>7.0546703834851847</v>
      </c>
      <c r="F78" s="14">
        <f>E78</f>
        <v>7.0546703834851847</v>
      </c>
      <c r="G78" s="53">
        <f>(D78-B78)/F78</f>
        <v>90</v>
      </c>
      <c r="H78" s="19"/>
      <c r="I78" s="19"/>
      <c r="J78" s="14">
        <f>D78+H78-I78</f>
        <v>21798.93148496922</v>
      </c>
      <c r="K78" s="54">
        <f>E78*75/B78</f>
        <v>2.5000000000000001E-2</v>
      </c>
      <c r="L78" s="45"/>
      <c r="M78" s="45"/>
      <c r="N78" s="47"/>
      <c r="O78" s="20"/>
      <c r="P78" s="18"/>
      <c r="Q78" s="14">
        <f>Q76+C78+H76</f>
        <v>21798.93148496922</v>
      </c>
      <c r="R78" s="25">
        <f>(Q78-(B3+SUM(H3:H76)))/(B3+SUM(H3:H76))</f>
        <v>4.8916031040457355</v>
      </c>
      <c r="S78" s="25">
        <f>D78/B78-1</f>
        <v>3.0000000000000027E-2</v>
      </c>
    </row>
    <row r="79" spans="1:19" s="21" customFormat="1">
      <c r="A79" s="1">
        <f>A78+7</f>
        <v>45144</v>
      </c>
      <c r="B79" s="17">
        <f>D78+H78-O78</f>
        <v>21798.93148496922</v>
      </c>
      <c r="C79" s="44">
        <f>(B79*required_return)</f>
        <v>653.96794454907661</v>
      </c>
      <c r="D79" s="18">
        <f>B79+C79</f>
        <v>22452.899429518297</v>
      </c>
      <c r="E79" s="14">
        <f>B79/3000</f>
        <v>7.2663104949897397</v>
      </c>
      <c r="F79" s="14">
        <f>E79</f>
        <v>7.2663104949897397</v>
      </c>
      <c r="G79" s="52">
        <f t="shared" ref="G79:G81" si="45">(D79-B79)/F79</f>
        <v>89.999999999999986</v>
      </c>
      <c r="H79" s="19"/>
      <c r="I79" s="19"/>
      <c r="J79" s="18">
        <f>D79+H79-I79</f>
        <v>22452.899429518297</v>
      </c>
      <c r="K79" s="54">
        <f t="shared" ref="K79:K81" si="46">E79*75/B79</f>
        <v>2.5000000000000001E-2</v>
      </c>
      <c r="L79" s="45"/>
      <c r="M79" s="45"/>
      <c r="N79" s="47"/>
      <c r="O79" s="20"/>
      <c r="P79" s="18"/>
      <c r="Q79" s="14">
        <f>Q78+C79+H78</f>
        <v>22452.899429518297</v>
      </c>
      <c r="R79" s="25">
        <f>(Q79-(B3+SUM(H3:H78)))/(B3+SUM(H3:H78))</f>
        <v>5.0683511971671074</v>
      </c>
      <c r="S79" s="25">
        <f t="shared" ref="S79:S81" si="47">D79/B79-1</f>
        <v>3.0000000000000027E-2</v>
      </c>
    </row>
    <row r="80" spans="1:19" s="21" customFormat="1">
      <c r="A80" s="1">
        <f>A79+7</f>
        <v>45151</v>
      </c>
      <c r="B80" s="17">
        <f>D79+H79-O79</f>
        <v>22452.899429518297</v>
      </c>
      <c r="C80" s="44">
        <f>(B80*required_return)</f>
        <v>673.58698288554888</v>
      </c>
      <c r="D80" s="18">
        <f>B80+C80</f>
        <v>23126.486412403847</v>
      </c>
      <c r="E80" s="14">
        <f>B80/3000</f>
        <v>7.484299809839432</v>
      </c>
      <c r="F80" s="14">
        <f>E80</f>
        <v>7.484299809839432</v>
      </c>
      <c r="G80" s="52">
        <f t="shared" si="45"/>
        <v>90.000000000000185</v>
      </c>
      <c r="H80" s="19"/>
      <c r="I80" s="19"/>
      <c r="J80" s="18">
        <f>D80+H80-I80</f>
        <v>23126.486412403847</v>
      </c>
      <c r="K80" s="54">
        <f t="shared" si="46"/>
        <v>2.5000000000000001E-2</v>
      </c>
      <c r="L80" s="45"/>
      <c r="M80" s="45"/>
      <c r="N80" s="47"/>
      <c r="O80" s="20"/>
      <c r="P80" s="18"/>
      <c r="Q80" s="14">
        <f>Q79+C80+H79</f>
        <v>23126.486412403847</v>
      </c>
      <c r="R80" s="25">
        <f>(Q80-(B3+SUM(H3:H79)))/(B3+SUM(H3:H79))</f>
        <v>5.2504017330821204</v>
      </c>
      <c r="S80" s="25">
        <f t="shared" si="47"/>
        <v>3.0000000000000027E-2</v>
      </c>
    </row>
    <row r="81" spans="1:19" s="21" customFormat="1" ht="15" thickBot="1">
      <c r="A81" s="5">
        <f>A80+7</f>
        <v>45158</v>
      </c>
      <c r="B81" s="17">
        <f>D80+H80-O80</f>
        <v>23126.486412403847</v>
      </c>
      <c r="C81" s="44">
        <f>(B81*required_return)</f>
        <v>693.7945923721154</v>
      </c>
      <c r="D81" s="18">
        <f>B81+C81</f>
        <v>23820.281004775963</v>
      </c>
      <c r="E81" s="14">
        <f>B81/3000</f>
        <v>7.7088288041346154</v>
      </c>
      <c r="F81" s="14">
        <f>E81</f>
        <v>7.7088288041346154</v>
      </c>
      <c r="G81" s="52">
        <f t="shared" si="45"/>
        <v>90.000000000000114</v>
      </c>
      <c r="H81" s="19"/>
      <c r="I81" s="19"/>
      <c r="J81" s="18">
        <f>D81+H81-I81</f>
        <v>23820.281004775963</v>
      </c>
      <c r="K81" s="54">
        <f t="shared" si="46"/>
        <v>2.5000000000000001E-2</v>
      </c>
      <c r="L81" s="45"/>
      <c r="M81" s="45"/>
      <c r="N81" s="48"/>
      <c r="O81" s="20"/>
      <c r="P81" s="18"/>
      <c r="Q81" s="14">
        <f>Q80+C81+H80</f>
        <v>23820.281004775963</v>
      </c>
      <c r="R81" s="25">
        <f>(Q81-(B3+SUM(H3:H80)))/(B3+SUM(H3:H80))</f>
        <v>5.4379137850745849</v>
      </c>
      <c r="S81" s="25">
        <f t="shared" si="47"/>
        <v>3.0000000000000027E-2</v>
      </c>
    </row>
    <row r="82" spans="1:19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26"/>
      <c r="S82" s="26"/>
    </row>
    <row r="83" spans="1:19" s="21" customFormat="1">
      <c r="A83" s="1">
        <f>A81+7</f>
        <v>45165</v>
      </c>
      <c r="B83" s="17">
        <f>D81+H81-O81</f>
        <v>23820.281004775963</v>
      </c>
      <c r="C83" s="44">
        <f>(B83*required_return)</f>
        <v>714.60843014327884</v>
      </c>
      <c r="D83" s="14">
        <f>B83+C83</f>
        <v>24534.889434919241</v>
      </c>
      <c r="E83" s="14">
        <f>B83/3000</f>
        <v>7.9400936682586547</v>
      </c>
      <c r="F83" s="14">
        <f>E83</f>
        <v>7.9400936682586547</v>
      </c>
      <c r="G83" s="53">
        <f>(D83-B83)/F83</f>
        <v>89.999999999999929</v>
      </c>
      <c r="H83" s="19"/>
      <c r="I83" s="19"/>
      <c r="J83" s="14">
        <f>D83+H83-I83</f>
        <v>24534.889434919241</v>
      </c>
      <c r="K83" s="54">
        <f>E83*75/B83</f>
        <v>2.5000000000000001E-2</v>
      </c>
      <c r="L83" s="45"/>
      <c r="M83" s="45"/>
      <c r="N83" s="47"/>
      <c r="O83" s="20"/>
      <c r="P83" s="18"/>
      <c r="Q83" s="14">
        <f>Q81+C83+H81</f>
        <v>24534.889434919241</v>
      </c>
      <c r="R83" s="25">
        <f>(Q83-(B3+SUM(H3:H81)))/(B3+SUM(H3:H81))</f>
        <v>5.6310511986268219</v>
      </c>
      <c r="S83" s="25">
        <f>D83/B83-1</f>
        <v>3.0000000000000027E-2</v>
      </c>
    </row>
    <row r="84" spans="1:19" s="21" customFormat="1">
      <c r="A84" s="1">
        <f>A83+7</f>
        <v>45172</v>
      </c>
      <c r="B84" s="17">
        <f>D83+H83-O83</f>
        <v>24534.889434919241</v>
      </c>
      <c r="C84" s="44">
        <f>(B84*required_return)</f>
        <v>736.04668304757718</v>
      </c>
      <c r="D84" s="18">
        <f>B84+C84</f>
        <v>25270.936117966819</v>
      </c>
      <c r="E84" s="14">
        <f>B84/3000</f>
        <v>8.1782964783064145</v>
      </c>
      <c r="F84" s="14">
        <f>E84</f>
        <v>8.1782964783064145</v>
      </c>
      <c r="G84" s="52">
        <f t="shared" ref="G84:G86" si="48">(D84-B84)/F84</f>
        <v>90.000000000000085</v>
      </c>
      <c r="H84" s="19"/>
      <c r="I84" s="19"/>
      <c r="J84" s="18">
        <f>D84+H84-I84</f>
        <v>25270.936117966819</v>
      </c>
      <c r="K84" s="54">
        <f t="shared" ref="K84:K86" si="49">E84*75/B84</f>
        <v>2.5000000000000001E-2</v>
      </c>
      <c r="L84" s="45"/>
      <c r="M84" s="45"/>
      <c r="N84" s="47"/>
      <c r="O84" s="20"/>
      <c r="P84" s="18"/>
      <c r="Q84" s="14">
        <f>Q83+C84+H83</f>
        <v>25270.936117966819</v>
      </c>
      <c r="R84" s="25">
        <f>(Q84-(B3+SUM(H3:H83)))/(B3+SUM(H3:H83))</f>
        <v>5.8299827345856272</v>
      </c>
      <c r="S84" s="25">
        <f t="shared" ref="S84:S86" si="50">D84/B84-1</f>
        <v>3.0000000000000027E-2</v>
      </c>
    </row>
    <row r="85" spans="1:19" s="21" customFormat="1">
      <c r="A85" s="1">
        <f>A84+7</f>
        <v>45179</v>
      </c>
      <c r="B85" s="17">
        <f>D84+H84-O84</f>
        <v>25270.936117966819</v>
      </c>
      <c r="C85" s="44">
        <f>(B85*required_return)</f>
        <v>758.12808353900459</v>
      </c>
      <c r="D85" s="18">
        <f>B85+C85</f>
        <v>26029.064201505826</v>
      </c>
      <c r="E85" s="14">
        <f>B85/3000</f>
        <v>8.4236453726556064</v>
      </c>
      <c r="F85" s="14">
        <f>E85</f>
        <v>8.4236453726556064</v>
      </c>
      <c r="G85" s="52">
        <f t="shared" si="48"/>
        <v>90.000000000000185</v>
      </c>
      <c r="H85" s="19"/>
      <c r="I85" s="19"/>
      <c r="J85" s="18">
        <f>D85+H85-I85</f>
        <v>26029.064201505826</v>
      </c>
      <c r="K85" s="54">
        <f t="shared" si="49"/>
        <v>2.5000000000000001E-2</v>
      </c>
      <c r="L85" s="45"/>
      <c r="M85" s="45"/>
      <c r="N85" s="47"/>
      <c r="O85" s="20"/>
      <c r="P85" s="18"/>
      <c r="Q85" s="14">
        <f>Q84+C85+H84</f>
        <v>26029.064201505826</v>
      </c>
      <c r="R85" s="25">
        <f>(Q85-(B3+SUM(H3:H84)))/(B3+SUM(H3:H84))</f>
        <v>6.0348822166231963</v>
      </c>
      <c r="S85" s="25">
        <f t="shared" si="50"/>
        <v>3.0000000000000027E-2</v>
      </c>
    </row>
    <row r="86" spans="1:19" s="21" customFormat="1" ht="15" thickBot="1">
      <c r="A86" s="5">
        <f>A85+7</f>
        <v>45186</v>
      </c>
      <c r="B86" s="17">
        <f>D85+H85-O85</f>
        <v>26029.064201505826</v>
      </c>
      <c r="C86" s="44">
        <f>(B86*required_return)</f>
        <v>780.87192604517475</v>
      </c>
      <c r="D86" s="18">
        <f>B86+C86</f>
        <v>26809.936127551002</v>
      </c>
      <c r="E86" s="14">
        <f>B86/3000</f>
        <v>8.6763547338352751</v>
      </c>
      <c r="F86" s="14">
        <f>E86</f>
        <v>8.6763547338352751</v>
      </c>
      <c r="G86" s="52">
        <f t="shared" si="48"/>
        <v>90.000000000000171</v>
      </c>
      <c r="H86" s="19"/>
      <c r="I86" s="19"/>
      <c r="J86" s="18">
        <f>D86+H86-I86</f>
        <v>26809.936127551002</v>
      </c>
      <c r="K86" s="54">
        <f t="shared" si="49"/>
        <v>2.5000000000000001E-2</v>
      </c>
      <c r="L86" s="45"/>
      <c r="M86" s="45"/>
      <c r="N86" s="48"/>
      <c r="O86" s="20"/>
      <c r="P86" s="18"/>
      <c r="Q86" s="14">
        <f>Q85+C86+H85</f>
        <v>26809.936127551002</v>
      </c>
      <c r="R86" s="25">
        <f>(Q86-(B3+SUM(H3:H85)))/(B3+SUM(H3:H85))</f>
        <v>6.2459286831218925</v>
      </c>
      <c r="S86" s="25">
        <f t="shared" si="50"/>
        <v>3.0000000000000027E-2</v>
      </c>
    </row>
    <row r="87" spans="1:19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26"/>
      <c r="S87" s="26"/>
    </row>
    <row r="88" spans="1:19" s="21" customFormat="1">
      <c r="A88" s="1">
        <f>A86+7</f>
        <v>45193</v>
      </c>
      <c r="B88" s="17">
        <f>D86+H86-O86</f>
        <v>26809.936127551002</v>
      </c>
      <c r="C88" s="44">
        <f>(B88*required_return)</f>
        <v>804.29808382653005</v>
      </c>
      <c r="D88" s="14">
        <f>B88+C88</f>
        <v>27614.23421137753</v>
      </c>
      <c r="E88" s="14">
        <f>B88/3000</f>
        <v>8.9366453758503344</v>
      </c>
      <c r="F88" s="14">
        <f>E88</f>
        <v>8.9366453758503344</v>
      </c>
      <c r="G88" s="53">
        <f>(D88-B88)/F88</f>
        <v>89.999999999999815</v>
      </c>
      <c r="H88" s="19"/>
      <c r="I88" s="19"/>
      <c r="J88" s="14">
        <f>D88+H88-I88</f>
        <v>27614.23421137753</v>
      </c>
      <c r="K88" s="54">
        <f>E88*75/B88</f>
        <v>2.5000000000000001E-2</v>
      </c>
      <c r="L88" s="45"/>
      <c r="M88" s="45"/>
      <c r="N88" s="47"/>
      <c r="O88" s="20"/>
      <c r="P88" s="18"/>
      <c r="Q88" s="14">
        <f>Q86+C88+H86</f>
        <v>27614.23421137753</v>
      </c>
      <c r="R88" s="25">
        <f>(Q88-(B3+SUM(H3:H86)))/(B3+SUM(H3:H86))</f>
        <v>6.4633065436155483</v>
      </c>
      <c r="S88" s="25">
        <f>D88/B88-1</f>
        <v>3.0000000000000027E-2</v>
      </c>
    </row>
    <row r="89" spans="1:19" s="21" customFormat="1">
      <c r="A89" s="1">
        <f>A88+7</f>
        <v>45200</v>
      </c>
      <c r="B89" s="17">
        <f>D88+H88-O88</f>
        <v>27614.23421137753</v>
      </c>
      <c r="C89" s="44">
        <f>(B89*required_return)</f>
        <v>828.42702634132593</v>
      </c>
      <c r="D89" s="18">
        <f>B89+C89</f>
        <v>28442.661237718858</v>
      </c>
      <c r="E89" s="14">
        <f>B89/3000</f>
        <v>9.2047447371258428</v>
      </c>
      <c r="F89" s="14">
        <f>E89</f>
        <v>9.2047447371258428</v>
      </c>
      <c r="G89" s="52">
        <f t="shared" ref="G89:G91" si="51">(D89-B89)/F89</f>
        <v>90.000000000000156</v>
      </c>
      <c r="H89" s="19"/>
      <c r="I89" s="19"/>
      <c r="J89" s="18">
        <f>D89+H89-I89</f>
        <v>28442.661237718858</v>
      </c>
      <c r="K89" s="54">
        <f t="shared" ref="K89:K91" si="52">E89*75/B89</f>
        <v>2.4999999999999998E-2</v>
      </c>
      <c r="L89" s="45"/>
      <c r="M89" s="45"/>
      <c r="N89" s="47"/>
      <c r="O89" s="20"/>
      <c r="P89" s="18"/>
      <c r="Q89" s="14">
        <f>Q88+C89+H88</f>
        <v>28442.661237718858</v>
      </c>
      <c r="R89" s="25">
        <f>(Q89-(B3+SUM(H3:H88)))/(B3+SUM(H3:H88))</f>
        <v>6.6872057399240159</v>
      </c>
      <c r="S89" s="25">
        <f t="shared" ref="S89:S91" si="53">D89/B89-1</f>
        <v>3.0000000000000027E-2</v>
      </c>
    </row>
    <row r="90" spans="1:19" s="21" customFormat="1">
      <c r="A90" s="1">
        <f>A89+7</f>
        <v>45207</v>
      </c>
      <c r="B90" s="17">
        <f>D89+H89-O89</f>
        <v>28442.661237718858</v>
      </c>
      <c r="C90" s="44">
        <f>(B90*required_return)</f>
        <v>853.27983713156573</v>
      </c>
      <c r="D90" s="18">
        <f>B90+C90</f>
        <v>29295.941074850423</v>
      </c>
      <c r="E90" s="14">
        <f>B90/3000</f>
        <v>9.4808870792396185</v>
      </c>
      <c r="F90" s="14">
        <f>E90</f>
        <v>9.4808870792396185</v>
      </c>
      <c r="G90" s="52">
        <f t="shared" si="51"/>
        <v>90</v>
      </c>
      <c r="H90" s="19"/>
      <c r="I90" s="19"/>
      <c r="J90" s="18">
        <f>D90+H90-I90</f>
        <v>29295.941074850423</v>
      </c>
      <c r="K90" s="54">
        <f t="shared" si="52"/>
        <v>2.5000000000000001E-2</v>
      </c>
      <c r="L90" s="45"/>
      <c r="M90" s="45"/>
      <c r="N90" s="47"/>
      <c r="O90" s="20"/>
      <c r="P90" s="18"/>
      <c r="Q90" s="14">
        <f>Q89+C90+H89</f>
        <v>29295.941074850423</v>
      </c>
      <c r="R90" s="25">
        <f>(Q90-(B3+SUM(H3:H89)))/(B3+SUM(H3:H89))</f>
        <v>6.9178219121217364</v>
      </c>
      <c r="S90" s="25">
        <f t="shared" si="53"/>
        <v>3.0000000000000027E-2</v>
      </c>
    </row>
    <row r="91" spans="1:19" s="21" customFormat="1" ht="15" thickBot="1">
      <c r="A91" s="5">
        <f>A90+7</f>
        <v>45214</v>
      </c>
      <c r="B91" s="17">
        <f>D90+H90-O90</f>
        <v>29295.941074850423</v>
      </c>
      <c r="C91" s="44">
        <f>(B91*required_return)</f>
        <v>878.87823224551266</v>
      </c>
      <c r="D91" s="18">
        <f>B91+C91</f>
        <v>30174.819307095935</v>
      </c>
      <c r="E91" s="14">
        <f>B91/3000</f>
        <v>9.7653136916168073</v>
      </c>
      <c r="F91" s="14">
        <f>E91</f>
        <v>9.7653136916168073</v>
      </c>
      <c r="G91" s="52">
        <f t="shared" si="51"/>
        <v>89.999999999999901</v>
      </c>
      <c r="H91" s="19"/>
      <c r="I91" s="19"/>
      <c r="J91" s="18">
        <f>D91+H91-I91</f>
        <v>30174.819307095935</v>
      </c>
      <c r="K91" s="54">
        <f t="shared" si="52"/>
        <v>2.4999999999999998E-2</v>
      </c>
      <c r="L91" s="45"/>
      <c r="M91" s="45"/>
      <c r="N91" s="48"/>
      <c r="O91" s="20"/>
      <c r="P91" s="18"/>
      <c r="Q91" s="14">
        <f>Q90+C91+H90</f>
        <v>30174.819307095935</v>
      </c>
      <c r="R91" s="25">
        <f>(Q91-(B3+SUM(H3:H90)))/(B3+SUM(H3:H90))</f>
        <v>7.155356569485388</v>
      </c>
      <c r="S91" s="25">
        <f t="shared" si="53"/>
        <v>3.0000000000000027E-2</v>
      </c>
    </row>
    <row r="92" spans="1:19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26"/>
      <c r="S92" s="26"/>
    </row>
    <row r="93" spans="1:19" s="21" customFormat="1">
      <c r="A93" s="1">
        <f>A91+7</f>
        <v>45221</v>
      </c>
      <c r="B93" s="17">
        <f>D91+H91-O91</f>
        <v>30174.819307095935</v>
      </c>
      <c r="C93" s="44">
        <f>(B93*required_return)</f>
        <v>905.24457921287797</v>
      </c>
      <c r="D93" s="14">
        <f>B93+C93</f>
        <v>31080.063886308813</v>
      </c>
      <c r="E93" s="14">
        <f>B93/3000</f>
        <v>10.058273102365312</v>
      </c>
      <c r="F93" s="14">
        <f>E93</f>
        <v>10.058273102365312</v>
      </c>
      <c r="G93" s="53">
        <f>(D93-B93)/F93</f>
        <v>90.000000000000014</v>
      </c>
      <c r="H93" s="19"/>
      <c r="I93" s="19"/>
      <c r="J93" s="14">
        <f>D93+H93-I93</f>
        <v>31080.063886308813</v>
      </c>
      <c r="K93" s="54">
        <f>E93*75/B93</f>
        <v>2.5000000000000001E-2</v>
      </c>
      <c r="L93" s="45"/>
      <c r="M93" s="45"/>
      <c r="N93" s="47"/>
      <c r="O93" s="20"/>
      <c r="P93" s="18"/>
      <c r="Q93" s="14">
        <f>Q91+C93+H91</f>
        <v>31080.063886308813</v>
      </c>
      <c r="R93" s="25">
        <f>(Q93-(B3+SUM(H3:H91)))/(B3+SUM(H3:H91))</f>
        <v>7.4000172665699493</v>
      </c>
      <c r="S93" s="25">
        <f>D93/B93-1</f>
        <v>3.0000000000000027E-2</v>
      </c>
    </row>
    <row r="94" spans="1:19" s="21" customFormat="1">
      <c r="A94" s="1">
        <f>A93+7</f>
        <v>45228</v>
      </c>
      <c r="B94" s="17">
        <f>D93+H93-O93</f>
        <v>31080.063886308813</v>
      </c>
      <c r="C94" s="44">
        <f>(B94*required_return)</f>
        <v>932.40191658926437</v>
      </c>
      <c r="D94" s="18">
        <f>B94+C94</f>
        <v>32012.465802898078</v>
      </c>
      <c r="E94" s="14">
        <f>B94/3000</f>
        <v>10.360021295436271</v>
      </c>
      <c r="F94" s="14">
        <f>E94</f>
        <v>10.360021295436271</v>
      </c>
      <c r="G94" s="52">
        <f t="shared" ref="G94:G96" si="54">(D94-B94)/F94</f>
        <v>89.999999999999986</v>
      </c>
      <c r="H94" s="19"/>
      <c r="I94" s="19"/>
      <c r="J94" s="18">
        <f>D94+H94-I94</f>
        <v>32012.465802898078</v>
      </c>
      <c r="K94" s="54">
        <f t="shared" ref="K94:K96" si="55">E94*75/B94</f>
        <v>2.4999999999999998E-2</v>
      </c>
      <c r="L94" s="45"/>
      <c r="M94" s="45"/>
      <c r="N94" s="47"/>
      <c r="O94" s="20"/>
      <c r="P94" s="18"/>
      <c r="Q94" s="14">
        <f>Q93+C94+H93</f>
        <v>32012.465802898078</v>
      </c>
      <c r="R94" s="25">
        <f>(Q94-(B3+SUM(H3:H93)))/(B3+SUM(H3:H93))</f>
        <v>7.6520177845670476</v>
      </c>
      <c r="S94" s="25">
        <f t="shared" ref="S94:S96" si="56">D94/B94-1</f>
        <v>3.0000000000000027E-2</v>
      </c>
    </row>
    <row r="95" spans="1:19" s="21" customFormat="1">
      <c r="A95" s="1">
        <f>A94+7</f>
        <v>45235</v>
      </c>
      <c r="B95" s="17">
        <f>D94+H94-O94</f>
        <v>32012.465802898078</v>
      </c>
      <c r="C95" s="44">
        <f>(B95*required_return)</f>
        <v>960.37397408694233</v>
      </c>
      <c r="D95" s="18">
        <f>B95+C95</f>
        <v>32972.83977698502</v>
      </c>
      <c r="E95" s="14">
        <f>B95/3000</f>
        <v>10.67082193429936</v>
      </c>
      <c r="F95" s="14">
        <f>E95</f>
        <v>10.67082193429936</v>
      </c>
      <c r="G95" s="52">
        <f t="shared" si="54"/>
        <v>90</v>
      </c>
      <c r="H95" s="19"/>
      <c r="I95" s="19"/>
      <c r="J95" s="18">
        <f>D95+H95-I95</f>
        <v>32972.83977698502</v>
      </c>
      <c r="K95" s="54">
        <f t="shared" si="55"/>
        <v>2.5000000000000001E-2</v>
      </c>
      <c r="L95" s="45"/>
      <c r="M95" s="45"/>
      <c r="N95" s="47"/>
      <c r="O95" s="20"/>
      <c r="P95" s="18"/>
      <c r="Q95" s="14">
        <f>Q94+C95+H94</f>
        <v>32972.83977698502</v>
      </c>
      <c r="R95" s="25">
        <f>(Q95-(B3+SUM(H3:H94)))/(B3+SUM(H3:H94))</f>
        <v>7.9115783181040591</v>
      </c>
      <c r="S95" s="25">
        <f t="shared" si="56"/>
        <v>3.0000000000000027E-2</v>
      </c>
    </row>
    <row r="96" spans="1:19" s="21" customFormat="1" ht="15" thickBot="1">
      <c r="A96" s="5">
        <f>A95+7</f>
        <v>45242</v>
      </c>
      <c r="B96" s="17">
        <f>D95+H95-O95</f>
        <v>32972.83977698502</v>
      </c>
      <c r="C96" s="44">
        <f>(B96*required_return)</f>
        <v>989.18519330955053</v>
      </c>
      <c r="D96" s="18">
        <f>B96+C96</f>
        <v>33962.024970294573</v>
      </c>
      <c r="E96" s="14">
        <f>B96/3000</f>
        <v>10.99094659232834</v>
      </c>
      <c r="F96" s="14">
        <f>E96</f>
        <v>10.99094659232834</v>
      </c>
      <c r="G96" s="52">
        <f t="shared" si="54"/>
        <v>90.000000000000227</v>
      </c>
      <c r="H96" s="19"/>
      <c r="I96" s="19"/>
      <c r="J96" s="18">
        <f>D96+H96-I96</f>
        <v>33962.024970294573</v>
      </c>
      <c r="K96" s="54">
        <f t="shared" si="55"/>
        <v>2.5000000000000001E-2</v>
      </c>
      <c r="L96" s="45"/>
      <c r="M96" s="45"/>
      <c r="N96" s="48"/>
      <c r="O96" s="20"/>
      <c r="P96" s="18"/>
      <c r="Q96" s="14">
        <f>Q95+C96+H95</f>
        <v>33962.024970294573</v>
      </c>
      <c r="R96" s="25">
        <f>(Q96-(B3+SUM(H3:H95)))/(B3+SUM(H3:H95))</f>
        <v>8.1789256676471815</v>
      </c>
      <c r="S96" s="25">
        <f t="shared" si="56"/>
        <v>3.0000000000000027E-2</v>
      </c>
    </row>
    <row r="97" spans="1:19" ht="15" thickBot="1">
      <c r="A97" s="61"/>
      <c r="B97" s="62"/>
      <c r="C97" s="63"/>
      <c r="D97" s="64"/>
      <c r="E97" s="4"/>
      <c r="F97" s="4"/>
      <c r="G97" s="4"/>
      <c r="H97" s="4"/>
      <c r="I97" s="4"/>
      <c r="J97" s="4"/>
      <c r="K97" s="4"/>
      <c r="L97" s="64"/>
      <c r="M97" s="64"/>
      <c r="N97" s="64"/>
      <c r="O97" s="64"/>
      <c r="P97" s="64"/>
      <c r="Q97" s="64"/>
      <c r="R97" s="65"/>
      <c r="S97" s="65"/>
    </row>
    <row r="98" spans="1:19" s="21" customFormat="1">
      <c r="A98" s="1">
        <f>A96+7</f>
        <v>45249</v>
      </c>
      <c r="B98" s="17">
        <f>D96+H96-O96</f>
        <v>33962.024970294573</v>
      </c>
      <c r="C98" s="44">
        <f>(B98*required_return)</f>
        <v>1018.8607491088371</v>
      </c>
      <c r="D98" s="14">
        <f>B98+C98</f>
        <v>34980.885719403414</v>
      </c>
      <c r="E98" s="14">
        <f>B98/3000</f>
        <v>11.32067499009819</v>
      </c>
      <c r="F98" s="14">
        <f>E98</f>
        <v>11.32067499009819</v>
      </c>
      <c r="G98" s="53">
        <f>(D98-B98)/F98</f>
        <v>90.000000000000298</v>
      </c>
      <c r="H98" s="19"/>
      <c r="I98" s="19"/>
      <c r="J98" s="14">
        <f>D98+H98-I98</f>
        <v>34980.885719403414</v>
      </c>
      <c r="K98" s="54">
        <f>E98*75/B98</f>
        <v>2.4999999999999998E-2</v>
      </c>
      <c r="L98" s="45"/>
      <c r="M98" s="45"/>
      <c r="N98" s="47"/>
      <c r="O98" s="20"/>
      <c r="P98" s="18"/>
      <c r="Q98" s="14">
        <f>Q96+C98+H96</f>
        <v>34980.885719403414</v>
      </c>
      <c r="R98" s="25">
        <f>(Q98-(B3+SUM(H3:H96)))/(B3+SUM(H3:H96))</f>
        <v>8.4542934376765988</v>
      </c>
      <c r="S98" s="25">
        <f>D98/B98-1</f>
        <v>3.0000000000000027E-2</v>
      </c>
    </row>
    <row r="99" spans="1:19" s="21" customFormat="1">
      <c r="A99" s="1">
        <f>A98+7</f>
        <v>45256</v>
      </c>
      <c r="B99" s="17">
        <f>D98+H98-O98</f>
        <v>34980.885719403414</v>
      </c>
      <c r="C99" s="44">
        <f>(B99*required_return)</f>
        <v>1049.4265715821023</v>
      </c>
      <c r="D99" s="18">
        <f>B99+C99</f>
        <v>36030.312290985516</v>
      </c>
      <c r="E99" s="14">
        <f>B99/3000</f>
        <v>11.660295239801139</v>
      </c>
      <c r="F99" s="14">
        <f>E99</f>
        <v>11.660295239801139</v>
      </c>
      <c r="G99" s="52">
        <f t="shared" ref="G99:G101" si="57">(D99-B99)/F99</f>
        <v>89.999999999999957</v>
      </c>
      <c r="H99" s="19"/>
      <c r="I99" s="19"/>
      <c r="J99" s="18">
        <f>D99+H99-I99</f>
        <v>36030.312290985516</v>
      </c>
      <c r="K99" s="54">
        <f t="shared" ref="K99:K101" si="58">E99*75/B99</f>
        <v>2.5000000000000001E-2</v>
      </c>
      <c r="L99" s="45"/>
      <c r="M99" s="45"/>
      <c r="N99" s="47"/>
      <c r="O99" s="20"/>
      <c r="P99" s="18"/>
      <c r="Q99" s="14">
        <f>Q98+C99+H98</f>
        <v>36030.312290985516</v>
      </c>
      <c r="R99" s="25">
        <f>(Q99-(B3+SUM(H3:H98)))/(B3+SUM(H3:H98))</f>
        <v>8.7379222408068955</v>
      </c>
      <c r="S99" s="25">
        <f t="shared" ref="S99:S101" si="59">D99/B99-1</f>
        <v>3.0000000000000027E-2</v>
      </c>
    </row>
    <row r="100" spans="1:19" s="21" customFormat="1">
      <c r="A100" s="1">
        <f>A99+7</f>
        <v>45263</v>
      </c>
      <c r="B100" s="17">
        <f>D99+H99-O99</f>
        <v>36030.312290985516</v>
      </c>
      <c r="C100" s="44">
        <f>(B100*required_return)</f>
        <v>1080.9093687295654</v>
      </c>
      <c r="D100" s="18">
        <f>B100+C100</f>
        <v>37111.221659715084</v>
      </c>
      <c r="E100" s="14">
        <f>B100/3000</f>
        <v>12.010104096995171</v>
      </c>
      <c r="F100" s="14">
        <f>E100</f>
        <v>12.010104096995171</v>
      </c>
      <c r="G100" s="52">
        <f t="shared" si="57"/>
        <v>90.000000000000227</v>
      </c>
      <c r="H100" s="19"/>
      <c r="I100" s="19"/>
      <c r="J100" s="18">
        <f>D100+H100-I100</f>
        <v>37111.221659715084</v>
      </c>
      <c r="K100" s="54">
        <f t="shared" si="58"/>
        <v>2.4999999999999998E-2</v>
      </c>
      <c r="L100" s="45"/>
      <c r="M100" s="45"/>
      <c r="N100" s="47"/>
      <c r="O100" s="20"/>
      <c r="P100" s="18"/>
      <c r="Q100" s="14">
        <f>Q99+C100+H99</f>
        <v>37111.221659715084</v>
      </c>
      <c r="R100" s="25">
        <f>(Q100-(B3+SUM(H3:H99)))/(B3+SUM(H3:H99))</f>
        <v>9.0300599080311041</v>
      </c>
      <c r="S100" s="25">
        <f t="shared" si="59"/>
        <v>3.0000000000000027E-2</v>
      </c>
    </row>
    <row r="101" spans="1:19" s="21" customFormat="1" ht="15" thickBot="1">
      <c r="A101" s="5">
        <f>A100+7</f>
        <v>45270</v>
      </c>
      <c r="B101" s="17">
        <f>D100+H100-O100</f>
        <v>37111.221659715084</v>
      </c>
      <c r="C101" s="44">
        <f>(B101*required_return)</f>
        <v>1113.3366497914524</v>
      </c>
      <c r="D101" s="18">
        <f>B101+C101</f>
        <v>38224.558309506538</v>
      </c>
      <c r="E101" s="14">
        <f>B101/3000</f>
        <v>12.370407219905028</v>
      </c>
      <c r="F101" s="14">
        <f>E101</f>
        <v>12.370407219905028</v>
      </c>
      <c r="G101" s="52">
        <f t="shared" si="57"/>
        <v>90.000000000000114</v>
      </c>
      <c r="H101" s="19"/>
      <c r="I101" s="19"/>
      <c r="J101" s="18">
        <f>D101+H101-I101</f>
        <v>38224.558309506538</v>
      </c>
      <c r="K101" s="54">
        <f t="shared" si="58"/>
        <v>2.5000000000000001E-2</v>
      </c>
      <c r="L101" s="45"/>
      <c r="M101" s="45"/>
      <c r="N101" s="48"/>
      <c r="O101" s="20"/>
      <c r="P101" s="18"/>
      <c r="Q101" s="14">
        <f>Q100+C101+H100</f>
        <v>38224.558309506538</v>
      </c>
      <c r="R101" s="25">
        <f>(Q101-(B3+SUM(H3:H100)))/(B3+SUM(H3:H100))</f>
        <v>9.3309617052720366</v>
      </c>
      <c r="S101" s="25">
        <f t="shared" si="59"/>
        <v>3.0000000000000027E-2</v>
      </c>
    </row>
    <row r="102" spans="1:19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26"/>
      <c r="S102" s="26"/>
    </row>
    <row r="103" spans="1:19" s="21" customFormat="1">
      <c r="A103" s="1">
        <f>A101+7</f>
        <v>45277</v>
      </c>
      <c r="B103" s="17">
        <f>D101+H101-O101</f>
        <v>38224.558309506538</v>
      </c>
      <c r="C103" s="44">
        <f>(B103*required_return)</f>
        <v>1146.7367492851961</v>
      </c>
      <c r="D103" s="14">
        <f>B103+C103</f>
        <v>39371.295058791737</v>
      </c>
      <c r="E103" s="14">
        <f>B103/3000</f>
        <v>12.741519436502179</v>
      </c>
      <c r="F103" s="14">
        <f>E103</f>
        <v>12.741519436502179</v>
      </c>
      <c r="G103" s="53">
        <f>(D103-B103)/F103</f>
        <v>90.000000000000227</v>
      </c>
      <c r="H103" s="19"/>
      <c r="I103" s="19"/>
      <c r="J103" s="14">
        <f>D103+H103-I103</f>
        <v>39371.295058791737</v>
      </c>
      <c r="K103" s="54">
        <f>E103*75/B103</f>
        <v>2.5000000000000001E-2</v>
      </c>
      <c r="L103" s="45"/>
      <c r="M103" s="45"/>
      <c r="N103" s="19"/>
      <c r="O103" s="20"/>
      <c r="P103" s="18"/>
      <c r="Q103" s="14">
        <f>Q101+C103+H101</f>
        <v>39371.295058791737</v>
      </c>
      <c r="R103" s="25">
        <f>(Q103-(B3+SUM(H3:H101)))/(B3+SUM(H3:H101))</f>
        <v>9.6408905564301985</v>
      </c>
      <c r="S103" s="25">
        <f>D103/B103-1</f>
        <v>3.0000000000000027E-2</v>
      </c>
    </row>
    <row r="104" spans="1:19" s="21" customFormat="1">
      <c r="A104" s="1">
        <f>A103+7</f>
        <v>45284</v>
      </c>
      <c r="B104" s="17">
        <f>D103+H103-O103</f>
        <v>39371.295058791737</v>
      </c>
      <c r="C104" s="44">
        <f>(B104*required_return)</f>
        <v>1181.138851763752</v>
      </c>
      <c r="D104" s="18">
        <f>B104+C104</f>
        <v>40552.43391055549</v>
      </c>
      <c r="E104" s="14">
        <f>B104/3000</f>
        <v>13.123765019597245</v>
      </c>
      <c r="F104" s="14">
        <f>E104</f>
        <v>13.123765019597245</v>
      </c>
      <c r="G104" s="52">
        <f t="shared" ref="G104:G106" si="60">(D104-B104)/F104</f>
        <v>90.000000000000099</v>
      </c>
      <c r="H104" s="19"/>
      <c r="I104" s="19"/>
      <c r="J104" s="18">
        <f>D104+H104-I104</f>
        <v>40552.43391055549</v>
      </c>
      <c r="K104" s="54">
        <f t="shared" ref="K104:K106" si="61">E104*75/B104</f>
        <v>2.4999999999999998E-2</v>
      </c>
      <c r="L104" s="45"/>
      <c r="M104" s="45"/>
      <c r="N104" s="19"/>
      <c r="O104" s="20"/>
      <c r="P104" s="18"/>
      <c r="Q104" s="14">
        <f>Q103+C104+H103</f>
        <v>40552.43391055549</v>
      </c>
      <c r="R104" s="25">
        <f>(Q104-(B3+SUM(H3:H103)))/(B3+SUM(H3:H103))</f>
        <v>9.9601172731231049</v>
      </c>
      <c r="S104" s="25">
        <f t="shared" ref="S104:S106" si="62">D104/B104-1</f>
        <v>3.0000000000000027E-2</v>
      </c>
    </row>
    <row r="105" spans="1:19" s="21" customFormat="1">
      <c r="A105" s="1">
        <f>A104+7</f>
        <v>45291</v>
      </c>
      <c r="B105" s="17">
        <f>D104+H104-O104</f>
        <v>40552.43391055549</v>
      </c>
      <c r="C105" s="44">
        <f>(B105*required_return)</f>
        <v>1216.5730173166646</v>
      </c>
      <c r="D105" s="18">
        <f>B105+C105</f>
        <v>41769.006927872157</v>
      </c>
      <c r="E105" s="14">
        <f>B105/3000</f>
        <v>13.517477970185164</v>
      </c>
      <c r="F105" s="14">
        <f>E105</f>
        <v>13.517477970185164</v>
      </c>
      <c r="G105" s="52">
        <f t="shared" si="60"/>
        <v>90.000000000000142</v>
      </c>
      <c r="H105" s="19"/>
      <c r="I105" s="19"/>
      <c r="J105" s="18">
        <f>D105+H105-I105</f>
        <v>41769.006927872157</v>
      </c>
      <c r="K105" s="54">
        <f t="shared" si="61"/>
        <v>2.5000000000000001E-2</v>
      </c>
      <c r="L105" s="45"/>
      <c r="M105" s="45"/>
      <c r="N105" s="19"/>
      <c r="O105" s="20"/>
      <c r="P105" s="18"/>
      <c r="Q105" s="14">
        <f>Q104+C105+H104</f>
        <v>41769.006927872157</v>
      </c>
      <c r="R105" s="25">
        <f>(Q105-(B3+SUM(H3:H104)))/(B3+SUM(H3:H104))</f>
        <v>10.2889207913168</v>
      </c>
      <c r="S105" s="25">
        <f t="shared" si="62"/>
        <v>3.0000000000000027E-2</v>
      </c>
    </row>
    <row r="106" spans="1:19" s="21" customFormat="1" ht="15" thickBot="1">
      <c r="A106" s="1">
        <f>A105+7</f>
        <v>45298</v>
      </c>
      <c r="B106" s="17">
        <f>D105+H105-O105</f>
        <v>41769.006927872157</v>
      </c>
      <c r="C106" s="44">
        <f>(B106*required_return)</f>
        <v>1253.0702078361646</v>
      </c>
      <c r="D106" s="18">
        <f>B106+C106</f>
        <v>43022.077135708321</v>
      </c>
      <c r="E106" s="14">
        <f>B106/3000</f>
        <v>13.92300230929072</v>
      </c>
      <c r="F106" s="14">
        <f>E106</f>
        <v>13.92300230929072</v>
      </c>
      <c r="G106" s="52">
        <f t="shared" si="60"/>
        <v>89.999999999999986</v>
      </c>
      <c r="H106" s="19"/>
      <c r="I106" s="19"/>
      <c r="J106" s="18">
        <f>D106+H106-I106</f>
        <v>43022.077135708321</v>
      </c>
      <c r="K106" s="54">
        <f t="shared" si="61"/>
        <v>2.5000000000000001E-2</v>
      </c>
      <c r="L106" s="45"/>
      <c r="M106" s="45"/>
      <c r="N106" s="23"/>
      <c r="O106" s="20"/>
      <c r="P106" s="18"/>
      <c r="Q106" s="14">
        <f>Q105+C106+H105</f>
        <v>43022.077135708321</v>
      </c>
      <c r="R106" s="25">
        <f>(Q106-(B3+SUM(H3:H105)))/(B3+SUM(H3:H105))</f>
        <v>10.627588415056303</v>
      </c>
      <c r="S106" s="25">
        <f t="shared" si="62"/>
        <v>3.0000000000000027E-2</v>
      </c>
    </row>
    <row r="107" spans="1:19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26"/>
      <c r="S107" s="26"/>
    </row>
    <row r="108" spans="1:19" s="21" customFormat="1">
      <c r="A108" s="1">
        <f>A106+7</f>
        <v>45305</v>
      </c>
      <c r="B108" s="17">
        <f>D106+H106-O106</f>
        <v>43022.077135708321</v>
      </c>
      <c r="C108" s="44">
        <f>(B108*required_return)</f>
        <v>1290.6623140712495</v>
      </c>
      <c r="D108" s="14">
        <f>B108+C108</f>
        <v>44312.739449779569</v>
      </c>
      <c r="E108" s="14">
        <f>B108/3000</f>
        <v>14.34069237856944</v>
      </c>
      <c r="F108" s="14">
        <f>E108</f>
        <v>14.34069237856944</v>
      </c>
      <c r="G108" s="53">
        <f>(D108-B108)/F108</f>
        <v>89.999999999999844</v>
      </c>
      <c r="H108" s="19"/>
      <c r="I108" s="19"/>
      <c r="J108" s="14">
        <f>D108+H108-I108</f>
        <v>44312.739449779569</v>
      </c>
      <c r="K108" s="54">
        <f>E108*75/B108</f>
        <v>2.5000000000000001E-2</v>
      </c>
      <c r="L108" s="45"/>
      <c r="M108" s="45"/>
      <c r="N108" s="47"/>
      <c r="O108" s="20"/>
      <c r="P108" s="18"/>
      <c r="Q108" s="14">
        <f>Q106+C108+H106</f>
        <v>44312.739449779569</v>
      </c>
      <c r="R108" s="25">
        <f>(Q108-(B3+SUM(H3:H106)))/(B3+SUM(H3:H106))</f>
        <v>10.976416067507991</v>
      </c>
      <c r="S108" s="25">
        <f>D108/B108-1</f>
        <v>3.0000000000000027E-2</v>
      </c>
    </row>
    <row r="109" spans="1:19" s="21" customFormat="1">
      <c r="A109" s="1">
        <f>A108+7</f>
        <v>45312</v>
      </c>
      <c r="B109" s="17">
        <f>D108+H108-O108</f>
        <v>44312.739449779569</v>
      </c>
      <c r="C109" s="44">
        <f>(B109*required_return)</f>
        <v>1329.3821834933869</v>
      </c>
      <c r="D109" s="18">
        <f>B109+C109</f>
        <v>45642.121633272953</v>
      </c>
      <c r="E109" s="14">
        <f>B109/3000</f>
        <v>14.770913149926523</v>
      </c>
      <c r="F109" s="14">
        <f>E109</f>
        <v>14.770913149926523</v>
      </c>
      <c r="G109" s="52">
        <f t="shared" ref="G109:G111" si="63">(D109-B109)/F109</f>
        <v>89.999999999999801</v>
      </c>
      <c r="H109" s="19"/>
      <c r="I109" s="19"/>
      <c r="J109" s="18">
        <f>D109+H109-I109</f>
        <v>45642.121633272953</v>
      </c>
      <c r="K109" s="54">
        <f t="shared" ref="K109:K111" si="64">E109*75/B109</f>
        <v>2.4999999999999998E-2</v>
      </c>
      <c r="L109" s="45"/>
      <c r="M109" s="45"/>
      <c r="N109" s="47"/>
      <c r="O109" s="20"/>
      <c r="P109" s="18"/>
      <c r="Q109" s="14">
        <f>Q108+C109+H108</f>
        <v>45642.121633272953</v>
      </c>
      <c r="R109" s="25">
        <f>(Q109-(B3+SUM(H3:H108)))/(B3+SUM(H3:H108))</f>
        <v>11.33570854953323</v>
      </c>
      <c r="S109" s="25">
        <f t="shared" ref="S109:S111" si="65">D109/B109-1</f>
        <v>3.0000000000000027E-2</v>
      </c>
    </row>
    <row r="110" spans="1:19" s="21" customFormat="1">
      <c r="A110" s="1">
        <f>A109+7</f>
        <v>45319</v>
      </c>
      <c r="B110" s="17">
        <f>D109+H109-O109</f>
        <v>45642.121633272953</v>
      </c>
      <c r="C110" s="44">
        <f>(B110*required_return)</f>
        <v>1369.2636489981885</v>
      </c>
      <c r="D110" s="18">
        <f>B110+C110</f>
        <v>47011.385282271141</v>
      </c>
      <c r="E110" s="14">
        <f>B110/3000</f>
        <v>15.214040544424318</v>
      </c>
      <c r="F110" s="14">
        <f>E110</f>
        <v>15.214040544424318</v>
      </c>
      <c r="G110" s="52">
        <f t="shared" si="63"/>
        <v>90.000000000000014</v>
      </c>
      <c r="H110" s="19"/>
      <c r="I110" s="19"/>
      <c r="J110" s="18">
        <f>D110+H110-I110</f>
        <v>47011.385282271141</v>
      </c>
      <c r="K110" s="54">
        <f t="shared" si="64"/>
        <v>2.5000000000000001E-2</v>
      </c>
      <c r="L110" s="45"/>
      <c r="M110" s="45"/>
      <c r="N110" s="47"/>
      <c r="O110" s="20"/>
      <c r="P110" s="18"/>
      <c r="Q110" s="14">
        <f>Q109+C110+H109</f>
        <v>47011.385282271141</v>
      </c>
      <c r="R110" s="25">
        <f>(Q110-(B3+SUM(H3:H109)))/(B3+SUM(H3:H109))</f>
        <v>11.705779806019228</v>
      </c>
      <c r="S110" s="25">
        <f t="shared" si="65"/>
        <v>3.0000000000000027E-2</v>
      </c>
    </row>
    <row r="111" spans="1:19" s="21" customFormat="1" ht="15" thickBot="1">
      <c r="A111" s="5">
        <f>A110+7</f>
        <v>45326</v>
      </c>
      <c r="B111" s="17">
        <f>D110+H110-O110</f>
        <v>47011.385282271141</v>
      </c>
      <c r="C111" s="44">
        <f>(B111*required_return)</f>
        <v>1410.3415584681343</v>
      </c>
      <c r="D111" s="18">
        <f>B111+C111</f>
        <v>48421.726840739277</v>
      </c>
      <c r="E111" s="14">
        <f>B111/3000</f>
        <v>15.670461760757048</v>
      </c>
      <c r="F111" s="14">
        <f>E111</f>
        <v>15.670461760757048</v>
      </c>
      <c r="G111" s="52">
        <f t="shared" si="63"/>
        <v>90.000000000000057</v>
      </c>
      <c r="H111" s="19"/>
      <c r="I111" s="19"/>
      <c r="J111" s="18">
        <f>D111+H111-I111</f>
        <v>48421.726840739277</v>
      </c>
      <c r="K111" s="54">
        <f t="shared" si="64"/>
        <v>2.4999999999999998E-2</v>
      </c>
      <c r="L111" s="45"/>
      <c r="M111" s="45"/>
      <c r="N111" s="48"/>
      <c r="O111" s="20"/>
      <c r="P111" s="18"/>
      <c r="Q111" s="14">
        <f>Q110+C111+H110</f>
        <v>48421.726840739277</v>
      </c>
      <c r="R111" s="25">
        <f>(Q111-(B3+SUM(H3:H110)))/(B3+SUM(H3:H110))</f>
        <v>12.086953200199805</v>
      </c>
      <c r="S111" s="25">
        <f t="shared" si="65"/>
        <v>3.0000000000000027E-2</v>
      </c>
    </row>
    <row r="112" spans="1:19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26"/>
      <c r="S112" s="26"/>
    </row>
    <row r="113" spans="1:19" s="21" customFormat="1">
      <c r="A113" s="1">
        <f>A111+7</f>
        <v>45333</v>
      </c>
      <c r="B113" s="17">
        <f>D111+H111-O111</f>
        <v>48421.726840739277</v>
      </c>
      <c r="C113" s="44">
        <f>(B113*required_return)</f>
        <v>1452.6518052221782</v>
      </c>
      <c r="D113" s="14">
        <f>B113+C113</f>
        <v>49874.378645961457</v>
      </c>
      <c r="E113" s="14">
        <f>B113/3000</f>
        <v>16.14057561357976</v>
      </c>
      <c r="F113" s="14">
        <f>E113</f>
        <v>16.14057561357976</v>
      </c>
      <c r="G113" s="53">
        <f>(D113-B113)/F113</f>
        <v>90.000000000000099</v>
      </c>
      <c r="H113" s="19"/>
      <c r="I113" s="19"/>
      <c r="J113" s="14">
        <f>D113+H113-I113</f>
        <v>49874.378645961457</v>
      </c>
      <c r="K113" s="54">
        <f>E113*75/B113</f>
        <v>2.4999999999999998E-2</v>
      </c>
      <c r="L113" s="45"/>
      <c r="M113" s="45"/>
      <c r="N113" s="47"/>
      <c r="O113" s="20"/>
      <c r="P113" s="18"/>
      <c r="Q113" s="14">
        <f>Q111+C113+H111</f>
        <v>49874.378645961457</v>
      </c>
      <c r="R113" s="25">
        <f>(Q113-(B3+SUM(H3:H111)))/(B3+SUM(H3:H111))</f>
        <v>12.479561796205799</v>
      </c>
      <c r="S113" s="25">
        <f>D113/B113-1</f>
        <v>3.0000000000000027E-2</v>
      </c>
    </row>
    <row r="114" spans="1:19" s="21" customFormat="1">
      <c r="A114" s="1">
        <f>A113+7</f>
        <v>45340</v>
      </c>
      <c r="B114" s="17">
        <f>D113+H113-O113</f>
        <v>49874.378645961457</v>
      </c>
      <c r="C114" s="44">
        <f>(B114*required_return)</f>
        <v>1496.2313593788435</v>
      </c>
      <c r="D114" s="18">
        <f>B114+C114</f>
        <v>51370.610005340299</v>
      </c>
      <c r="E114" s="14">
        <f>B114/3000</f>
        <v>16.624792881987151</v>
      </c>
      <c r="F114" s="14">
        <f>E114</f>
        <v>16.624792881987151</v>
      </c>
      <c r="G114" s="52">
        <f t="shared" ref="G114:G116" si="66">(D114-B114)/F114</f>
        <v>89.999999999999915</v>
      </c>
      <c r="H114" s="19"/>
      <c r="I114" s="19"/>
      <c r="J114" s="18">
        <f>D114+H114-I114</f>
        <v>51370.610005340299</v>
      </c>
      <c r="K114" s="54">
        <f t="shared" ref="K114:K116" si="67">E114*75/B114</f>
        <v>2.4999999999999998E-2</v>
      </c>
      <c r="L114" s="45"/>
      <c r="M114" s="45"/>
      <c r="N114" s="47"/>
      <c r="O114" s="20"/>
      <c r="P114" s="18"/>
      <c r="Q114" s="14">
        <f>Q113+C114+H113</f>
        <v>51370.610005340299</v>
      </c>
      <c r="R114" s="25">
        <f>(Q114-(B3+SUM(H3:H113)))/(B3+SUM(H3:H113))</f>
        <v>12.883948650091973</v>
      </c>
      <c r="S114" s="25">
        <f t="shared" ref="S114:S116" si="68">D114/B114-1</f>
        <v>3.0000000000000027E-2</v>
      </c>
    </row>
    <row r="115" spans="1:19" s="21" customFormat="1">
      <c r="A115" s="1">
        <f>A114+7</f>
        <v>45347</v>
      </c>
      <c r="B115" s="17">
        <f>D114+H114-O114</f>
        <v>51370.610005340299</v>
      </c>
      <c r="C115" s="44">
        <f>(B115*required_return)</f>
        <v>1541.1183001602089</v>
      </c>
      <c r="D115" s="18">
        <f>B115+C115</f>
        <v>52911.72830550051</v>
      </c>
      <c r="E115" s="14">
        <f>B115/3000</f>
        <v>17.123536668446768</v>
      </c>
      <c r="F115" s="14">
        <f>E115</f>
        <v>17.123536668446768</v>
      </c>
      <c r="G115" s="52">
        <f t="shared" si="66"/>
        <v>90.000000000000128</v>
      </c>
      <c r="H115" s="19"/>
      <c r="I115" s="19"/>
      <c r="J115" s="18">
        <f>D115+H115-I115</f>
        <v>52911.72830550051</v>
      </c>
      <c r="K115" s="54">
        <f t="shared" si="67"/>
        <v>2.5000000000000001E-2</v>
      </c>
      <c r="L115" s="45"/>
      <c r="M115" s="45"/>
      <c r="N115" s="47"/>
      <c r="O115" s="20"/>
      <c r="P115" s="18"/>
      <c r="Q115" s="14">
        <f>Q114+C115+H114</f>
        <v>52911.72830550051</v>
      </c>
      <c r="R115" s="25">
        <f>(Q115-(B3+SUM(H3:H114)))/(B3+SUM(H3:H114))</f>
        <v>13.300467109594733</v>
      </c>
      <c r="S115" s="25">
        <f t="shared" si="68"/>
        <v>3.0000000000000027E-2</v>
      </c>
    </row>
    <row r="116" spans="1:19" s="21" customFormat="1" ht="15" thickBot="1">
      <c r="A116" s="5">
        <f>A115+7</f>
        <v>45354</v>
      </c>
      <c r="B116" s="17">
        <f>D115+H115-O115</f>
        <v>52911.72830550051</v>
      </c>
      <c r="C116" s="44">
        <f>(B116*required_return)</f>
        <v>1587.3518491650152</v>
      </c>
      <c r="D116" s="18">
        <f>B116+C116</f>
        <v>54499.080154665528</v>
      </c>
      <c r="E116" s="14">
        <f>B116/3000</f>
        <v>17.637242768500169</v>
      </c>
      <c r="F116" s="14">
        <f>E116</f>
        <v>17.637242768500169</v>
      </c>
      <c r="G116" s="52">
        <f t="shared" si="66"/>
        <v>90.000000000000128</v>
      </c>
      <c r="H116" s="19"/>
      <c r="I116" s="19"/>
      <c r="J116" s="18">
        <f>D116+H116-I116</f>
        <v>54499.080154665528</v>
      </c>
      <c r="K116" s="54">
        <f t="shared" si="67"/>
        <v>2.5000000000000001E-2</v>
      </c>
      <c r="L116" s="45"/>
      <c r="M116" s="45"/>
      <c r="N116" s="48"/>
      <c r="O116" s="20"/>
      <c r="P116" s="18"/>
      <c r="Q116" s="14">
        <f>Q115+C116+H115</f>
        <v>54499.080154665528</v>
      </c>
      <c r="R116" s="25">
        <f>(Q116-(B3+SUM(H3:H115)))/(B3+SUM(H3:H115))</f>
        <v>13.729481122882575</v>
      </c>
      <c r="S116" s="25">
        <f t="shared" si="68"/>
        <v>3.0000000000000027E-2</v>
      </c>
    </row>
    <row r="117" spans="1:19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26"/>
      <c r="S117" s="26"/>
    </row>
    <row r="118" spans="1:19" s="21" customFormat="1">
      <c r="A118" s="28">
        <f>A116+7</f>
        <v>45361</v>
      </c>
      <c r="B118" s="29">
        <f>D116+H116-O116</f>
        <v>54499.080154665528</v>
      </c>
      <c r="C118" s="44">
        <f>(B118*required_return)</f>
        <v>1634.9724046399658</v>
      </c>
      <c r="D118" s="14">
        <f>B118+C118</f>
        <v>56134.052559305492</v>
      </c>
      <c r="E118" s="14">
        <f>B118/3000</f>
        <v>18.166360051555177</v>
      </c>
      <c r="F118" s="14">
        <f>E118</f>
        <v>18.166360051555177</v>
      </c>
      <c r="G118" s="53">
        <f>(D118-B118)/F118</f>
        <v>89.999999999999901</v>
      </c>
      <c r="H118" s="19"/>
      <c r="I118" s="19"/>
      <c r="J118" s="14">
        <f>D118+H118-I118</f>
        <v>56134.052559305492</v>
      </c>
      <c r="K118" s="54">
        <f>E118*75/B118</f>
        <v>2.5000000000000005E-2</v>
      </c>
      <c r="L118" s="50"/>
      <c r="M118" s="50"/>
      <c r="N118" s="49"/>
      <c r="O118" s="31"/>
      <c r="P118" s="32"/>
      <c r="Q118" s="30">
        <f>Q116+C118+H116</f>
        <v>56134.052559305492</v>
      </c>
      <c r="R118" s="35">
        <f>(Q118-(B3+SUM(H3:H116)))/(B3+SUM(H3:H116))</f>
        <v>14.171365556569052</v>
      </c>
      <c r="S118" s="25">
        <f>D118/B118-1</f>
        <v>3.0000000000000027E-2</v>
      </c>
    </row>
    <row r="119" spans="1:19" s="21" customFormat="1">
      <c r="A119" s="1">
        <f>A118+7</f>
        <v>45368</v>
      </c>
      <c r="B119" s="17">
        <f>D118+H118-O118</f>
        <v>56134.052559305492</v>
      </c>
      <c r="C119" s="44">
        <f>(B119*required_return)</f>
        <v>1684.0215767791647</v>
      </c>
      <c r="D119" s="18">
        <f>B119+C119</f>
        <v>57818.074136084659</v>
      </c>
      <c r="E119" s="14">
        <f>B119/3000</f>
        <v>18.71135085310183</v>
      </c>
      <c r="F119" s="14">
        <f>E119</f>
        <v>18.71135085310183</v>
      </c>
      <c r="G119" s="52">
        <f t="shared" ref="G119:G121" si="69">(D119-B119)/F119</f>
        <v>90.000000000000114</v>
      </c>
      <c r="H119" s="19"/>
      <c r="I119" s="19"/>
      <c r="J119" s="18">
        <f>D119+H119-I119</f>
        <v>57818.074136084659</v>
      </c>
      <c r="K119" s="54">
        <f t="shared" ref="K119:K121" si="70">E119*75/B119</f>
        <v>2.5000000000000001E-2</v>
      </c>
      <c r="L119" s="45"/>
      <c r="M119" s="45"/>
      <c r="N119" s="47"/>
      <c r="O119" s="20"/>
      <c r="P119" s="18"/>
      <c r="Q119" s="14">
        <f>Q118+C119+H118</f>
        <v>57818.074136084659</v>
      </c>
      <c r="R119" s="25">
        <f>(Q119-(B3+SUM(H3:H118)))/(B3+SUM(H3:H118))</f>
        <v>14.626506523266125</v>
      </c>
      <c r="S119" s="25">
        <f t="shared" ref="S119:S121" si="71">D119/B119-1</f>
        <v>3.0000000000000027E-2</v>
      </c>
    </row>
    <row r="120" spans="1:19" s="21" customFormat="1">
      <c r="A120" s="1">
        <f>A119+7</f>
        <v>45375</v>
      </c>
      <c r="B120" s="17">
        <f>D119+H119-O119</f>
        <v>57818.074136084659</v>
      </c>
      <c r="C120" s="44">
        <f>(B120*required_return)</f>
        <v>1734.5422240825396</v>
      </c>
      <c r="D120" s="18">
        <f>B120+C120</f>
        <v>59552.616360167201</v>
      </c>
      <c r="E120" s="14">
        <f>B120/3000</f>
        <v>19.272691378694887</v>
      </c>
      <c r="F120" s="14">
        <f>E120</f>
        <v>19.272691378694887</v>
      </c>
      <c r="G120" s="52">
        <f t="shared" si="69"/>
        <v>90.000000000000156</v>
      </c>
      <c r="H120" s="19"/>
      <c r="I120" s="19"/>
      <c r="J120" s="18">
        <f>D120+H120-I120</f>
        <v>59552.616360167201</v>
      </c>
      <c r="K120" s="54">
        <f t="shared" si="70"/>
        <v>2.5000000000000001E-2</v>
      </c>
      <c r="L120" s="45"/>
      <c r="M120" s="45"/>
      <c r="N120" s="47"/>
      <c r="O120" s="20"/>
      <c r="P120" s="18"/>
      <c r="Q120" s="14">
        <f>Q119+C120+H119</f>
        <v>59552.616360167201</v>
      </c>
      <c r="R120" s="25">
        <f>(Q120-(B3+SUM(H3:H119)))/(B3+SUM(H3:H119))</f>
        <v>15.095301718964109</v>
      </c>
      <c r="S120" s="25">
        <f t="shared" si="71"/>
        <v>3.0000000000000027E-2</v>
      </c>
    </row>
    <row r="121" spans="1:19" s="21" customFormat="1" ht="15" thickBot="1">
      <c r="A121" s="5">
        <f>A120+7</f>
        <v>45382</v>
      </c>
      <c r="B121" s="33">
        <f>D120+H120-O120</f>
        <v>59552.616360167201</v>
      </c>
      <c r="C121" s="44">
        <f>(B121*required_return)</f>
        <v>1786.5784908050159</v>
      </c>
      <c r="D121" s="18">
        <f>B121+C121</f>
        <v>61339.194850972221</v>
      </c>
      <c r="E121" s="14">
        <f>B121/3000</f>
        <v>19.850872120055733</v>
      </c>
      <c r="F121" s="14">
        <f>E121</f>
        <v>19.850872120055733</v>
      </c>
      <c r="G121" s="52">
        <f t="shared" si="69"/>
        <v>90.000000000000156</v>
      </c>
      <c r="H121" s="19"/>
      <c r="I121" s="19"/>
      <c r="J121" s="18">
        <f>D121+H121-I121</f>
        <v>61339.194850972221</v>
      </c>
      <c r="K121" s="54">
        <f t="shared" si="70"/>
        <v>2.5000000000000001E-2</v>
      </c>
      <c r="L121" s="51"/>
      <c r="M121" s="51"/>
      <c r="N121" s="48"/>
      <c r="O121" s="22"/>
      <c r="P121" s="34"/>
      <c r="Q121" s="36">
        <f>Q120+C121+H120</f>
        <v>61339.194850972221</v>
      </c>
      <c r="R121" s="37">
        <f>(Q121-(B3+SUM(H3:H120)))/(B3+SUM(H3:H120))</f>
        <v>15.578160770533033</v>
      </c>
      <c r="S121" s="25">
        <f t="shared" si="71"/>
        <v>3.0000000000000027E-2</v>
      </c>
    </row>
    <row r="122" spans="1:19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26"/>
      <c r="S122" s="26"/>
    </row>
    <row r="123" spans="1:19">
      <c r="A123" s="1">
        <f>A121+7</f>
        <v>45389</v>
      </c>
      <c r="B123" s="17">
        <f>D121+H121-O121</f>
        <v>61339.194850972221</v>
      </c>
      <c r="C123" s="44">
        <f>(B123*required_return)</f>
        <v>1840.1758455291665</v>
      </c>
      <c r="D123" s="14">
        <f>B123+C123</f>
        <v>63179.370696501384</v>
      </c>
      <c r="E123" s="14">
        <f>B123/3000</f>
        <v>20.446398283657405</v>
      </c>
      <c r="F123" s="14">
        <f>E123</f>
        <v>20.446398283657405</v>
      </c>
      <c r="G123" s="53">
        <f>(D123-B123)/F123</f>
        <v>89.999999999999872</v>
      </c>
      <c r="H123" s="19"/>
      <c r="I123" s="19"/>
      <c r="J123" s="14">
        <f>D123+H123-I123</f>
        <v>63179.370696501384</v>
      </c>
      <c r="K123" s="54">
        <f>E123*75/B123</f>
        <v>2.4999999999999998E-2</v>
      </c>
      <c r="L123" s="45"/>
      <c r="M123" s="45"/>
      <c r="N123" s="47"/>
      <c r="O123" s="20"/>
      <c r="P123" s="18"/>
      <c r="Q123" s="14">
        <f>Q121+C123+H121</f>
        <v>63179.370696501384</v>
      </c>
      <c r="R123" s="25">
        <f>(Q123-(B108+SUM(H108:H121)))/(B108+SUM(H108:H121))</f>
        <v>0.46853371345156442</v>
      </c>
      <c r="S123" s="25">
        <f>D123/B123-1</f>
        <v>3.0000000000000027E-2</v>
      </c>
    </row>
    <row r="124" spans="1:19">
      <c r="A124" s="1">
        <f>A123+7</f>
        <v>45396</v>
      </c>
      <c r="B124" s="17">
        <f>D123+H123-O123</f>
        <v>63179.370696501384</v>
      </c>
      <c r="C124" s="44">
        <f>(B124*required_return)</f>
        <v>1895.3811208950415</v>
      </c>
      <c r="D124" s="18">
        <f>B124+C124</f>
        <v>65074.751817396427</v>
      </c>
      <c r="E124" s="14">
        <f>B124/3000</f>
        <v>21.059790232167128</v>
      </c>
      <c r="F124" s="14">
        <f>E124</f>
        <v>21.059790232167128</v>
      </c>
      <c r="G124" s="52">
        <f t="shared" ref="G124:G126" si="72">(D124-B124)/F124</f>
        <v>90.000000000000057</v>
      </c>
      <c r="H124" s="19"/>
      <c r="I124" s="19"/>
      <c r="J124" s="18">
        <f>D124+H124-I124</f>
        <v>65074.751817396427</v>
      </c>
      <c r="K124" s="54">
        <f t="shared" ref="K124:K126" si="73">E124*75/B124</f>
        <v>2.4999999999999998E-2</v>
      </c>
      <c r="L124" s="45"/>
      <c r="M124" s="45"/>
      <c r="N124" s="47"/>
      <c r="O124" s="20"/>
      <c r="P124" s="18"/>
      <c r="Q124" s="14">
        <f>Q123+C124+H123</f>
        <v>65074.751817396427</v>
      </c>
      <c r="R124" s="25">
        <f>(Q124-(B108+SUM(H108:H123)))/(B108+SUM(H108:H123))</f>
        <v>0.51258972485511134</v>
      </c>
      <c r="S124" s="25">
        <f t="shared" ref="S124:S126" si="74">D124/B124-1</f>
        <v>3.0000000000000027E-2</v>
      </c>
    </row>
    <row r="125" spans="1:19">
      <c r="A125" s="1">
        <f>A124+7</f>
        <v>45403</v>
      </c>
      <c r="B125" s="17">
        <f>D124+H124-O124</f>
        <v>65074.751817396427</v>
      </c>
      <c r="C125" s="44">
        <f>(B125*required_return)</f>
        <v>1952.2425545218928</v>
      </c>
      <c r="D125" s="18">
        <f>B125+C125</f>
        <v>67026.994371918321</v>
      </c>
      <c r="E125" s="14">
        <f>B125/3000</f>
        <v>21.691583939132144</v>
      </c>
      <c r="F125" s="14">
        <f>E125</f>
        <v>21.691583939132144</v>
      </c>
      <c r="G125" s="52">
        <f t="shared" si="72"/>
        <v>90.000000000000043</v>
      </c>
      <c r="H125" s="19"/>
      <c r="I125" s="19"/>
      <c r="J125" s="18">
        <f>D125+H125-I125</f>
        <v>67026.994371918321</v>
      </c>
      <c r="K125" s="54">
        <f t="shared" si="73"/>
        <v>2.5000000000000005E-2</v>
      </c>
      <c r="L125" s="45"/>
      <c r="M125" s="45"/>
      <c r="N125" s="47"/>
      <c r="O125" s="20"/>
      <c r="P125" s="18"/>
      <c r="Q125" s="14">
        <f>Q124+C125+H124</f>
        <v>67026.994371918321</v>
      </c>
      <c r="R125" s="25">
        <f>(Q125-(B108+SUM(H108:H124)))/(B108+SUM(H108:H124))</f>
        <v>0.55796741660076477</v>
      </c>
      <c r="S125" s="25">
        <f t="shared" si="74"/>
        <v>3.0000000000000027E-2</v>
      </c>
    </row>
    <row r="126" spans="1:19" ht="15" thickBot="1">
      <c r="A126" s="1">
        <f>A125+7</f>
        <v>45410</v>
      </c>
      <c r="B126" s="17">
        <f>D125+H125-O125</f>
        <v>67026.994371918321</v>
      </c>
      <c r="C126" s="44">
        <f>(B126*required_return)</f>
        <v>2010.8098311575495</v>
      </c>
      <c r="D126" s="18">
        <f>B126+C126</f>
        <v>69037.804203075866</v>
      </c>
      <c r="E126" s="14">
        <f>B126/3000</f>
        <v>22.342331457306106</v>
      </c>
      <c r="F126" s="14">
        <f>E126</f>
        <v>22.342331457306106</v>
      </c>
      <c r="G126" s="52">
        <f t="shared" si="72"/>
        <v>89.999999999999801</v>
      </c>
      <c r="H126" s="19"/>
      <c r="I126" s="19"/>
      <c r="J126" s="18">
        <f>D126+H126-I126</f>
        <v>69037.804203075866</v>
      </c>
      <c r="K126" s="54">
        <f t="shared" si="73"/>
        <v>2.4999999999999998E-2</v>
      </c>
      <c r="L126" s="45"/>
      <c r="M126" s="45"/>
      <c r="N126" s="47"/>
      <c r="O126" s="20"/>
      <c r="P126" s="18"/>
      <c r="Q126" s="14">
        <f>Q125+C126+H125</f>
        <v>69037.804203075866</v>
      </c>
      <c r="R126" s="25">
        <f>(Q126-(B108+SUM(H108:H125)))/(B108+SUM(H108:H125))</f>
        <v>0.60470643909878752</v>
      </c>
      <c r="S126" s="25">
        <f t="shared" si="74"/>
        <v>3.0000000000000027E-2</v>
      </c>
    </row>
    <row r="127" spans="1:19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26"/>
      <c r="S127" s="26"/>
    </row>
    <row r="128" spans="1:19">
      <c r="A128" s="1">
        <f>A126+7</f>
        <v>45417</v>
      </c>
      <c r="B128" s="17">
        <f>D126+H126-O126</f>
        <v>69037.804203075866</v>
      </c>
      <c r="C128" s="44">
        <f>(B128*required_return)</f>
        <v>2071.1341260922759</v>
      </c>
      <c r="D128" s="14">
        <f>B128+C128</f>
        <v>71108.938329168144</v>
      </c>
      <c r="E128" s="14">
        <f>B128/3000</f>
        <v>23.01260140102529</v>
      </c>
      <c r="F128" s="14">
        <f>E128</f>
        <v>23.01260140102529</v>
      </c>
      <c r="G128" s="53">
        <f>(D128-B128)/F128</f>
        <v>90.000000000000085</v>
      </c>
      <c r="H128" s="19"/>
      <c r="I128" s="19"/>
      <c r="J128" s="14">
        <f>D128+H128-I128</f>
        <v>71108.938329168144</v>
      </c>
      <c r="K128" s="54">
        <f>E128*75/B128</f>
        <v>2.5000000000000001E-2</v>
      </c>
      <c r="L128" s="45"/>
      <c r="M128" s="45"/>
      <c r="N128" s="47"/>
      <c r="O128" s="20"/>
      <c r="P128" s="18"/>
      <c r="Q128" s="14">
        <f>Q126+C128+H126</f>
        <v>71108.938329168144</v>
      </c>
      <c r="R128" s="25">
        <f>(Q128-(B108+SUM(H108:H126)))/(B108+SUM(H108:H126))</f>
        <v>0.65284763227175124</v>
      </c>
      <c r="S128" s="25">
        <f>D128/B128-1</f>
        <v>3.0000000000000027E-2</v>
      </c>
    </row>
    <row r="129" spans="1:19">
      <c r="A129" s="1">
        <f>A128+7</f>
        <v>45424</v>
      </c>
      <c r="B129" s="17">
        <f>D128+H128-O128</f>
        <v>71108.938329168144</v>
      </c>
      <c r="C129" s="44">
        <f>(B129*required_return)</f>
        <v>2133.2681498750444</v>
      </c>
      <c r="D129" s="18">
        <f>B129+C129</f>
        <v>73242.20647904319</v>
      </c>
      <c r="E129" s="14">
        <f>B129/3000</f>
        <v>23.702979443056048</v>
      </c>
      <c r="F129" s="14">
        <f>E129</f>
        <v>23.702979443056048</v>
      </c>
      <c r="G129" s="52">
        <f t="shared" ref="G129:G131" si="75">(D129-B129)/F129</f>
        <v>90.000000000000085</v>
      </c>
      <c r="H129" s="19"/>
      <c r="I129" s="19"/>
      <c r="J129" s="18">
        <f>D129+H129-I129</f>
        <v>73242.20647904319</v>
      </c>
      <c r="K129" s="54">
        <f t="shared" ref="K129:K131" si="76">E129*75/B129</f>
        <v>2.4999999999999998E-2</v>
      </c>
      <c r="L129" s="45"/>
      <c r="M129" s="45"/>
      <c r="N129" s="47"/>
      <c r="O129" s="20"/>
      <c r="P129" s="18"/>
      <c r="Q129" s="14">
        <f>Q128+C129+H128</f>
        <v>73242.20647904319</v>
      </c>
      <c r="R129" s="25">
        <f>(Q129-(B108+SUM(H108:H128)))/(B108+SUM(H108:H128))</f>
        <v>0.70243306123990379</v>
      </c>
      <c r="S129" s="25">
        <f t="shared" ref="S129:S131" si="77">D129/B129-1</f>
        <v>3.0000000000000027E-2</v>
      </c>
    </row>
    <row r="130" spans="1:19">
      <c r="A130" s="1">
        <f>A129+7</f>
        <v>45431</v>
      </c>
      <c r="B130" s="17">
        <f>D129+H129-O129</f>
        <v>73242.20647904319</v>
      </c>
      <c r="C130" s="44">
        <f>(B130*required_return)</f>
        <v>2197.2661943712956</v>
      </c>
      <c r="D130" s="18">
        <f>B130+C130</f>
        <v>75439.472673414479</v>
      </c>
      <c r="E130" s="14">
        <f>B130/3000</f>
        <v>24.41406882634773</v>
      </c>
      <c r="F130" s="14">
        <f>E130</f>
        <v>24.41406882634773</v>
      </c>
      <c r="G130" s="52">
        <f t="shared" si="75"/>
        <v>89.999999999999702</v>
      </c>
      <c r="H130" s="19"/>
      <c r="I130" s="19"/>
      <c r="J130" s="18">
        <f>D130+H130-I130</f>
        <v>75439.472673414479</v>
      </c>
      <c r="K130" s="54">
        <f t="shared" si="76"/>
        <v>2.4999999999999998E-2</v>
      </c>
      <c r="L130" s="45"/>
      <c r="M130" s="45"/>
      <c r="N130" s="47"/>
      <c r="O130" s="20"/>
      <c r="P130" s="18"/>
      <c r="Q130" s="14">
        <f>Q129+C130+H129</f>
        <v>75439.472673414479</v>
      </c>
      <c r="R130" s="25">
        <f>(Q130-(B108+SUM(H108:H129)))/(B108+SUM(H108:H129))</f>
        <v>0.75350605307710072</v>
      </c>
      <c r="S130" s="25">
        <f t="shared" si="77"/>
        <v>2.9999999999999805E-2</v>
      </c>
    </row>
    <row r="131" spans="1:19" ht="15" thickBot="1">
      <c r="A131" s="1">
        <f>A130+7</f>
        <v>45438</v>
      </c>
      <c r="B131" s="17">
        <f>D130+H130-O130</f>
        <v>75439.472673414479</v>
      </c>
      <c r="C131" s="44">
        <f>(B131*required_return)</f>
        <v>2263.1841802024342</v>
      </c>
      <c r="D131" s="18">
        <f>B131+C131</f>
        <v>77702.656853616907</v>
      </c>
      <c r="E131" s="14">
        <f>B131/3000</f>
        <v>25.146490891138161</v>
      </c>
      <c r="F131" s="14">
        <f>E131</f>
        <v>25.146490891138161</v>
      </c>
      <c r="G131" s="52">
        <f t="shared" si="75"/>
        <v>89.999999999999758</v>
      </c>
      <c r="H131" s="19"/>
      <c r="I131" s="19"/>
      <c r="J131" s="18">
        <f>D131+H131-I131</f>
        <v>77702.656853616907</v>
      </c>
      <c r="K131" s="54">
        <f t="shared" si="76"/>
        <v>2.5000000000000001E-2</v>
      </c>
      <c r="L131" s="45"/>
      <c r="M131" s="45"/>
      <c r="N131" s="47"/>
      <c r="O131" s="20"/>
      <c r="P131" s="18"/>
      <c r="Q131" s="14">
        <f>Q130+C131+H130</f>
        <v>77702.656853616907</v>
      </c>
      <c r="R131" s="25">
        <f>(Q131-(B108+SUM(H108:H130)))/(B108+SUM(H108:H130))</f>
        <v>0.80611123466941359</v>
      </c>
      <c r="S131" s="25">
        <f t="shared" si="77"/>
        <v>3.0000000000000027E-2</v>
      </c>
    </row>
    <row r="132" spans="1:19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26"/>
      <c r="S132" s="26"/>
    </row>
    <row r="133" spans="1:19">
      <c r="A133" s="1">
        <f>A131+7</f>
        <v>45445</v>
      </c>
      <c r="B133" s="17">
        <f>D131+H131-O131</f>
        <v>77702.656853616907</v>
      </c>
      <c r="C133" s="44">
        <f>(B133*required_return)</f>
        <v>2331.0797056085071</v>
      </c>
      <c r="D133" s="14">
        <f>B133+C133</f>
        <v>80033.736559225421</v>
      </c>
      <c r="E133" s="14">
        <f>B133/3000</f>
        <v>25.900885617872301</v>
      </c>
      <c r="F133" s="14">
        <f>E133</f>
        <v>25.900885617872301</v>
      </c>
      <c r="G133" s="53">
        <f>(D133-B133)/F133</f>
        <v>90.000000000000256</v>
      </c>
      <c r="H133" s="19"/>
      <c r="I133" s="19"/>
      <c r="J133" s="14">
        <f>D133+H133-I133</f>
        <v>80033.736559225421</v>
      </c>
      <c r="K133" s="54">
        <f>E133*75/B133</f>
        <v>2.5000000000000001E-2</v>
      </c>
      <c r="L133" s="45"/>
      <c r="M133" s="45"/>
      <c r="N133" s="47"/>
      <c r="O133" s="20"/>
      <c r="P133" s="18"/>
      <c r="Q133" s="14">
        <f>Q131+C133+H131</f>
        <v>80033.736559225421</v>
      </c>
      <c r="R133" s="25">
        <f>(Q133-(B108+SUM(H108:H131)))/(B108+SUM(H108:H131))</f>
        <v>0.86029457170949619</v>
      </c>
      <c r="S133" s="25">
        <f>D133/B133-1</f>
        <v>3.0000000000000027E-2</v>
      </c>
    </row>
    <row r="134" spans="1:19">
      <c r="A134" s="1">
        <f>A133+7</f>
        <v>45452</v>
      </c>
      <c r="B134" s="17">
        <f>D133+H133-O133</f>
        <v>80033.736559225421</v>
      </c>
      <c r="C134" s="44">
        <f>(B134*required_return)</f>
        <v>2401.0120967767625</v>
      </c>
      <c r="D134" s="18">
        <f>B134+C134</f>
        <v>82434.748656002179</v>
      </c>
      <c r="E134" s="14">
        <f>B134/3000</f>
        <v>26.677912186408474</v>
      </c>
      <c r="F134" s="14">
        <f>E134</f>
        <v>26.677912186408474</v>
      </c>
      <c r="G134" s="52">
        <f t="shared" ref="G134:G136" si="78">(D134-B134)/F134</f>
        <v>89.999999999999829</v>
      </c>
      <c r="H134" s="19"/>
      <c r="I134" s="19"/>
      <c r="J134" s="18">
        <f>D134+H134-I134</f>
        <v>82434.748656002179</v>
      </c>
      <c r="K134" s="54">
        <f t="shared" ref="K134:K136" si="79">E134*75/B134</f>
        <v>2.4999999999999998E-2</v>
      </c>
      <c r="L134" s="45"/>
      <c r="M134" s="45"/>
      <c r="N134" s="47"/>
      <c r="O134" s="20"/>
      <c r="P134" s="18"/>
      <c r="Q134" s="14">
        <f>Q133+C134+H133</f>
        <v>82434.748656002179</v>
      </c>
      <c r="R134" s="25">
        <f>(Q134-(B108+SUM(H108:H133)))/(B108+SUM(H108:H133))</f>
        <v>0.91610340886078101</v>
      </c>
      <c r="S134" s="25">
        <f t="shared" ref="S134:S136" si="80">D134/B134-1</f>
        <v>3.0000000000000027E-2</v>
      </c>
    </row>
    <row r="135" spans="1:19">
      <c r="A135" s="1">
        <f>A134+7</f>
        <v>45459</v>
      </c>
      <c r="B135" s="17">
        <f>D134+H134-O134</f>
        <v>82434.748656002179</v>
      </c>
      <c r="C135" s="44">
        <f>(B135*required_return)</f>
        <v>2473.0424596800653</v>
      </c>
      <c r="D135" s="18">
        <f>B135+C135</f>
        <v>84907.791115682237</v>
      </c>
      <c r="E135" s="14">
        <f>B135/3000</f>
        <v>27.478249552000726</v>
      </c>
      <c r="F135" s="14">
        <f>E135</f>
        <v>27.478249552000726</v>
      </c>
      <c r="G135" s="52">
        <f t="shared" si="78"/>
        <v>89.999999999999758</v>
      </c>
      <c r="H135" s="19"/>
      <c r="I135" s="19"/>
      <c r="J135" s="18">
        <f>D135+H135-I135</f>
        <v>84907.791115682237</v>
      </c>
      <c r="K135" s="54">
        <f t="shared" si="79"/>
        <v>2.4999999999999998E-2</v>
      </c>
      <c r="L135" s="45"/>
      <c r="M135" s="45"/>
      <c r="N135" s="47"/>
      <c r="O135" s="20"/>
      <c r="P135" s="18"/>
      <c r="Q135" s="14">
        <f>Q134+C135+H134</f>
        <v>84907.791115682237</v>
      </c>
      <c r="R135" s="25">
        <f>(Q135-(B108+SUM(H108:H134)))/(B108+SUM(H108:H134))</f>
        <v>0.97358651112660421</v>
      </c>
      <c r="S135" s="25">
        <f t="shared" si="80"/>
        <v>3.0000000000000027E-2</v>
      </c>
    </row>
    <row r="136" spans="1:19" ht="15" thickBot="1">
      <c r="A136" s="1">
        <f>A135+7</f>
        <v>45466</v>
      </c>
      <c r="B136" s="17">
        <f>D135+H135-O135</f>
        <v>84907.791115682237</v>
      </c>
      <c r="C136" s="44">
        <f>(B136*required_return)</f>
        <v>2547.2337334704671</v>
      </c>
      <c r="D136" s="18">
        <f>B136+C136</f>
        <v>87455.024849152702</v>
      </c>
      <c r="E136" s="14">
        <f>B136/3000</f>
        <v>28.302597038560744</v>
      </c>
      <c r="F136" s="14">
        <f>E136</f>
        <v>28.302597038560744</v>
      </c>
      <c r="G136" s="52">
        <f t="shared" si="78"/>
        <v>89.999999999999901</v>
      </c>
      <c r="H136" s="19"/>
      <c r="I136" s="19"/>
      <c r="J136" s="18">
        <f>D136+H136-I136</f>
        <v>87455.024849152702</v>
      </c>
      <c r="K136" s="54">
        <f t="shared" si="79"/>
        <v>2.4999999999999998E-2</v>
      </c>
      <c r="L136" s="45"/>
      <c r="M136" s="45"/>
      <c r="N136" s="47"/>
      <c r="O136" s="20"/>
      <c r="P136" s="18"/>
      <c r="Q136" s="14">
        <f>Q135+C136+H135</f>
        <v>87455.024849152702</v>
      </c>
      <c r="R136" s="25">
        <f>(Q136-(B108+SUM(H108:H135)))/(B108+SUM(H108:H135))</f>
        <v>1.0327941064604023</v>
      </c>
      <c r="S136" s="25">
        <f t="shared" si="80"/>
        <v>3.0000000000000027E-2</v>
      </c>
    </row>
    <row r="137" spans="1:19" ht="15" thickBot="1">
      <c r="A137" s="66"/>
      <c r="B137" s="67"/>
      <c r="C137" s="68"/>
      <c r="D137" s="69"/>
      <c r="E137" s="4"/>
      <c r="F137" s="4"/>
      <c r="G137" s="4"/>
      <c r="H137" s="4"/>
      <c r="I137" s="4"/>
      <c r="J137" s="4"/>
      <c r="K137" s="4"/>
      <c r="L137" s="69"/>
      <c r="M137" s="69"/>
      <c r="N137" s="69"/>
      <c r="O137" s="69"/>
      <c r="P137" s="69"/>
      <c r="Q137" s="69"/>
      <c r="R137" s="70"/>
      <c r="S137" s="70"/>
    </row>
    <row r="138" spans="1:19">
      <c r="A138" s="1">
        <f>A136+7</f>
        <v>45473</v>
      </c>
      <c r="B138" s="17">
        <f>D136+H136-O136</f>
        <v>87455.024849152702</v>
      </c>
      <c r="C138" s="44">
        <f>(B138*required_return)</f>
        <v>2623.6507454745811</v>
      </c>
      <c r="D138" s="14">
        <f>B138+C138</f>
        <v>90078.67559462729</v>
      </c>
      <c r="E138" s="14">
        <f>B138/3000</f>
        <v>29.151674949717567</v>
      </c>
      <c r="F138" s="14">
        <f>E138</f>
        <v>29.151674949717567</v>
      </c>
      <c r="G138" s="53">
        <f>(D138-B138)/F138</f>
        <v>90.000000000000242</v>
      </c>
      <c r="H138" s="19"/>
      <c r="I138" s="19"/>
      <c r="J138" s="14">
        <f>D138+H138-I138</f>
        <v>90078.67559462729</v>
      </c>
      <c r="K138" s="54">
        <f>E138*75/B138</f>
        <v>2.5000000000000001E-2</v>
      </c>
      <c r="L138" s="45"/>
      <c r="M138" s="45"/>
      <c r="N138" s="47"/>
      <c r="O138" s="20"/>
      <c r="P138" s="18"/>
      <c r="Q138" s="14">
        <f>Q136+C138+H136</f>
        <v>90078.67559462729</v>
      </c>
      <c r="R138" s="25">
        <f>(Q138-(B108+SUM(H108:H136)))/(B108+SUM(H108:H136))</f>
        <v>1.0937779296542145</v>
      </c>
      <c r="S138" s="25">
        <f>D138/B138-1</f>
        <v>3.0000000000000027E-2</v>
      </c>
    </row>
    <row r="139" spans="1:19">
      <c r="A139" s="1">
        <f>A138+7</f>
        <v>45480</v>
      </c>
      <c r="B139" s="17">
        <f>D138+H138-O138</f>
        <v>90078.67559462729</v>
      </c>
      <c r="C139" s="44">
        <f>(B139*required_return)</f>
        <v>2702.3602678388188</v>
      </c>
      <c r="D139" s="18">
        <f>B139+C139</f>
        <v>92781.035862466102</v>
      </c>
      <c r="E139" s="14">
        <f>B139/3000</f>
        <v>30.026225198209097</v>
      </c>
      <c r="F139" s="14">
        <f>E139</f>
        <v>30.026225198209097</v>
      </c>
      <c r="G139" s="52">
        <f t="shared" ref="G139:G141" si="81">(D139-B139)/F139</f>
        <v>89.999999999999787</v>
      </c>
      <c r="H139" s="19"/>
      <c r="I139" s="19"/>
      <c r="J139" s="18">
        <f>D139+H139-I139</f>
        <v>92781.035862466102</v>
      </c>
      <c r="K139" s="54">
        <f t="shared" ref="K139:K141" si="82">E139*75/B139</f>
        <v>2.5000000000000001E-2</v>
      </c>
      <c r="L139" s="45"/>
      <c r="M139" s="45"/>
      <c r="N139" s="47"/>
      <c r="O139" s="20"/>
      <c r="P139" s="18"/>
      <c r="Q139" s="14">
        <f>Q138+C139+H138</f>
        <v>92781.035862466102</v>
      </c>
      <c r="R139" s="25">
        <f>(Q139-(B108+SUM(H108:H138)))/(B108+SUM(H108:H138))</f>
        <v>1.1565912675438408</v>
      </c>
      <c r="S139" s="25">
        <f t="shared" ref="S139:S141" si="83">D139/B139-1</f>
        <v>3.0000000000000027E-2</v>
      </c>
    </row>
    <row r="140" spans="1:19">
      <c r="A140" s="1">
        <f>A139+7</f>
        <v>45487</v>
      </c>
      <c r="B140" s="17">
        <f>D139+H139-O139</f>
        <v>92781.035862466102</v>
      </c>
      <c r="C140" s="44">
        <f>(B140*required_return)</f>
        <v>2783.431075873983</v>
      </c>
      <c r="D140" s="18">
        <f>B140+C140</f>
        <v>95564.466938340091</v>
      </c>
      <c r="E140" s="14">
        <f>B140/3000</f>
        <v>30.927011954155368</v>
      </c>
      <c r="F140" s="14">
        <f>E140</f>
        <v>30.927011954155368</v>
      </c>
      <c r="G140" s="52">
        <f t="shared" si="81"/>
        <v>90.000000000000171</v>
      </c>
      <c r="H140" s="19"/>
      <c r="I140" s="19"/>
      <c r="J140" s="18">
        <f>D140+H140-I140</f>
        <v>95564.466938340091</v>
      </c>
      <c r="K140" s="54">
        <f t="shared" si="82"/>
        <v>2.5000000000000001E-2</v>
      </c>
      <c r="L140" s="45"/>
      <c r="M140" s="45"/>
      <c r="N140" s="47"/>
      <c r="O140" s="20"/>
      <c r="P140" s="18"/>
      <c r="Q140" s="14">
        <f>Q139+C140+H139</f>
        <v>95564.466938340091</v>
      </c>
      <c r="R140" s="25">
        <f>(Q140-(B108+SUM(H108:H139)))/(B108+SUM(H108:H139))</f>
        <v>1.2212890055701562</v>
      </c>
      <c r="S140" s="25">
        <f t="shared" si="83"/>
        <v>3.0000000000000027E-2</v>
      </c>
    </row>
    <row r="141" spans="1:19" ht="15" thickBot="1">
      <c r="A141" s="1">
        <f>A140+7</f>
        <v>45494</v>
      </c>
      <c r="B141" s="17">
        <f>D140+H140-O140</f>
        <v>95564.466938340091</v>
      </c>
      <c r="C141" s="44">
        <f>(B141*required_return)</f>
        <v>2866.9340081502028</v>
      </c>
      <c r="D141" s="18">
        <f>B141+C141</f>
        <v>98431.400946490292</v>
      </c>
      <c r="E141" s="14">
        <f>B141/3000</f>
        <v>31.85482231278003</v>
      </c>
      <c r="F141" s="14">
        <f>E141</f>
        <v>31.85482231278003</v>
      </c>
      <c r="G141" s="52">
        <f t="shared" si="81"/>
        <v>89.999999999999957</v>
      </c>
      <c r="H141" s="19"/>
      <c r="I141" s="19"/>
      <c r="J141" s="18">
        <f>D141+H141-I141</f>
        <v>98431.400946490292</v>
      </c>
      <c r="K141" s="54">
        <f t="shared" si="82"/>
        <v>2.4999999999999998E-2</v>
      </c>
      <c r="L141" s="45"/>
      <c r="M141" s="45"/>
      <c r="N141" s="47"/>
      <c r="O141" s="20"/>
      <c r="P141" s="18"/>
      <c r="Q141" s="14">
        <f>Q140+C141+H140</f>
        <v>98431.400946490292</v>
      </c>
      <c r="R141" s="25">
        <f>(Q141-(B108+SUM(H108:H140)))/(B108+SUM(H108:H140))</f>
        <v>1.2879276757372609</v>
      </c>
      <c r="S141" s="25">
        <f t="shared" si="83"/>
        <v>3.0000000000000027E-2</v>
      </c>
    </row>
    <row r="142" spans="1:19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26"/>
      <c r="S142" s="26"/>
    </row>
    <row r="143" spans="1:19">
      <c r="A143" s="1">
        <f>A141+7</f>
        <v>45501</v>
      </c>
      <c r="B143" s="17">
        <f>D141+H141-O141</f>
        <v>98431.400946490292</v>
      </c>
      <c r="C143" s="44">
        <f>(B143*required_return)</f>
        <v>2952.9420283947088</v>
      </c>
      <c r="D143" s="14">
        <f>B143+C143</f>
        <v>101384.342974885</v>
      </c>
      <c r="E143" s="14">
        <f>B143/3000</f>
        <v>32.810466982163433</v>
      </c>
      <c r="F143" s="14">
        <f>E143</f>
        <v>32.810466982163433</v>
      </c>
      <c r="G143" s="53">
        <f>(D143-B143)/F143</f>
        <v>90.000000000000071</v>
      </c>
      <c r="H143" s="19"/>
      <c r="I143" s="19"/>
      <c r="J143" s="14">
        <f>D143+H143-I143</f>
        <v>101384.342974885</v>
      </c>
      <c r="K143" s="54">
        <f>E143*75/B143</f>
        <v>2.5000000000000001E-2</v>
      </c>
      <c r="L143" s="45"/>
      <c r="M143" s="45"/>
      <c r="N143" s="47"/>
      <c r="O143" s="20"/>
      <c r="P143" s="18"/>
      <c r="Q143" s="14">
        <f>Q141+C143+H141</f>
        <v>101384.342974885</v>
      </c>
      <c r="R143" s="25">
        <f>(Q143-(B108+SUM(H108:H141)))/(B108+SUM(H108:H141))</f>
        <v>1.3565655060093786</v>
      </c>
      <c r="S143" s="25">
        <f>D143/B143-1</f>
        <v>3.0000000000000027E-2</v>
      </c>
    </row>
    <row r="144" spans="1:19">
      <c r="A144" s="1">
        <f>A143+7</f>
        <v>45508</v>
      </c>
      <c r="B144" s="17">
        <f>D143+H143-O143</f>
        <v>101384.342974885</v>
      </c>
      <c r="C144" s="44">
        <f>(B144*required_return)</f>
        <v>3041.5302892465502</v>
      </c>
      <c r="D144" s="18">
        <f>B144+C144</f>
        <v>104425.87326413156</v>
      </c>
      <c r="E144" s="14">
        <f>B144/3000</f>
        <v>33.794780991628336</v>
      </c>
      <c r="F144" s="14">
        <f>E144</f>
        <v>33.794780991628336</v>
      </c>
      <c r="G144" s="52">
        <f t="shared" ref="G144:G146" si="84">(D144-B144)/F144</f>
        <v>90.000000000000142</v>
      </c>
      <c r="H144" s="19"/>
      <c r="I144" s="19"/>
      <c r="J144" s="18">
        <f>D144+H144-I144</f>
        <v>104425.87326413156</v>
      </c>
      <c r="K144" s="54">
        <f t="shared" ref="K144:K146" si="85">E144*75/B144</f>
        <v>2.5000000000000001E-2</v>
      </c>
      <c r="L144" s="45"/>
      <c r="M144" s="45"/>
      <c r="N144" s="47"/>
      <c r="O144" s="20"/>
      <c r="P144" s="18"/>
      <c r="Q144" s="14">
        <f>Q143+C144+H143</f>
        <v>104425.87326413156</v>
      </c>
      <c r="R144" s="25">
        <f>(Q144-(B108+SUM(H108:H143)))/(B108+SUM(H108:H143))</f>
        <v>1.4272624711896602</v>
      </c>
      <c r="S144" s="25">
        <f t="shared" ref="S144:S146" si="86">D144/B144-1</f>
        <v>3.0000000000000027E-2</v>
      </c>
    </row>
    <row r="145" spans="1:19">
      <c r="A145" s="1">
        <f>A144+7</f>
        <v>45515</v>
      </c>
      <c r="B145" s="17">
        <f>D144+H144-O144</f>
        <v>104425.87326413156</v>
      </c>
      <c r="C145" s="44">
        <f>(B145*required_return)</f>
        <v>3132.7761979239467</v>
      </c>
      <c r="D145" s="18">
        <f>B145+C145</f>
        <v>107558.6494620555</v>
      </c>
      <c r="E145" s="14">
        <f>B145/3000</f>
        <v>34.808624421377189</v>
      </c>
      <c r="F145" s="14">
        <f>E145</f>
        <v>34.808624421377189</v>
      </c>
      <c r="G145" s="52">
        <f t="shared" si="84"/>
        <v>89.999999999999915</v>
      </c>
      <c r="H145" s="19"/>
      <c r="I145" s="19"/>
      <c r="J145" s="18">
        <f>D145+H145-I145</f>
        <v>107558.6494620555</v>
      </c>
      <c r="K145" s="54">
        <f t="shared" si="85"/>
        <v>2.5000000000000001E-2</v>
      </c>
      <c r="L145" s="45"/>
      <c r="M145" s="45"/>
      <c r="N145" s="47"/>
      <c r="O145" s="20"/>
      <c r="P145" s="18"/>
      <c r="Q145" s="14">
        <f>Q144+C145+H144</f>
        <v>107558.6494620555</v>
      </c>
      <c r="R145" s="25">
        <f>(Q145-(B108+SUM(H108:H144)))/(B108+SUM(H108:H144))</f>
        <v>1.50008034532535</v>
      </c>
      <c r="S145" s="25">
        <f t="shared" si="86"/>
        <v>3.0000000000000027E-2</v>
      </c>
    </row>
    <row r="146" spans="1:19" ht="15" thickBot="1">
      <c r="A146" s="1">
        <f>A145+7</f>
        <v>45522</v>
      </c>
      <c r="B146" s="17">
        <f>D145+H145-O145</f>
        <v>107558.6494620555</v>
      </c>
      <c r="C146" s="44">
        <f>(B146*required_return)</f>
        <v>3226.7594838616651</v>
      </c>
      <c r="D146" s="18">
        <f>B146+C146</f>
        <v>110785.40894591717</v>
      </c>
      <c r="E146" s="14">
        <f>B146/3000</f>
        <v>35.8528831540185</v>
      </c>
      <c r="F146" s="14">
        <f>E146</f>
        <v>35.8528831540185</v>
      </c>
      <c r="G146" s="52">
        <f t="shared" si="84"/>
        <v>89.999999999999972</v>
      </c>
      <c r="H146" s="19"/>
      <c r="I146" s="19"/>
      <c r="J146" s="18">
        <f>D146+H146-I146</f>
        <v>110785.40894591717</v>
      </c>
      <c r="K146" s="54">
        <f t="shared" si="85"/>
        <v>2.4999999999999998E-2</v>
      </c>
      <c r="L146" s="45"/>
      <c r="M146" s="45"/>
      <c r="N146" s="47"/>
      <c r="O146" s="20"/>
      <c r="P146" s="18"/>
      <c r="Q146" s="14">
        <f>Q145+C146+H145</f>
        <v>110785.40894591717</v>
      </c>
      <c r="R146" s="25">
        <f>(Q146-(B108+SUM(H108:H145)))/(B108+SUM(H108:H145))</f>
        <v>1.5750827556851106</v>
      </c>
      <c r="S146" s="25">
        <f t="shared" si="86"/>
        <v>3.0000000000000027E-2</v>
      </c>
    </row>
    <row r="147" spans="1:19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26"/>
      <c r="S147" s="26"/>
    </row>
    <row r="148" spans="1:19">
      <c r="A148" s="1">
        <f>A146+7</f>
        <v>45529</v>
      </c>
      <c r="B148" s="17">
        <f>D146+H146-O146</f>
        <v>110785.40894591717</v>
      </c>
      <c r="C148" s="44">
        <f>(B148*required_return)</f>
        <v>3323.562268377515</v>
      </c>
      <c r="D148" s="14">
        <f>B148+C148</f>
        <v>114108.97121429468</v>
      </c>
      <c r="E148" s="14">
        <f>B148/3000</f>
        <v>36.928469648639059</v>
      </c>
      <c r="F148" s="14">
        <f>E148</f>
        <v>36.928469648639059</v>
      </c>
      <c r="G148" s="53">
        <f>(D148-B148)/F148</f>
        <v>89.999999999999986</v>
      </c>
      <c r="H148" s="19"/>
      <c r="I148" s="19"/>
      <c r="J148" s="14">
        <f>D148+H148-I148</f>
        <v>114108.97121429468</v>
      </c>
      <c r="K148" s="54">
        <f>E148*75/B148</f>
        <v>2.5000000000000001E-2</v>
      </c>
      <c r="L148" s="45"/>
      <c r="M148" s="45"/>
      <c r="N148" s="47"/>
      <c r="O148" s="20"/>
      <c r="P148" s="18"/>
      <c r="Q148" s="14">
        <f>Q146+C148+H146</f>
        <v>114108.97121429468</v>
      </c>
      <c r="R148" s="25">
        <f>(Q148-(B108+SUM(H108:H146)))/(B108+SUM(H108:H146))</f>
        <v>1.652335238355664</v>
      </c>
      <c r="S148" s="25">
        <f>D148/B148-1</f>
        <v>3.0000000000000027E-2</v>
      </c>
    </row>
    <row r="149" spans="1:19">
      <c r="A149" s="1">
        <f>A148+7</f>
        <v>45536</v>
      </c>
      <c r="B149" s="17">
        <f>D148+H148-O148</f>
        <v>114108.97121429468</v>
      </c>
      <c r="C149" s="44">
        <f>(B149*required_return)</f>
        <v>3423.2691364288403</v>
      </c>
      <c r="D149" s="18">
        <f>B149+C149</f>
        <v>117532.24035072353</v>
      </c>
      <c r="E149" s="14">
        <f>B149/3000</f>
        <v>38.036323738098226</v>
      </c>
      <c r="F149" s="14">
        <f>E149</f>
        <v>38.036323738098226</v>
      </c>
      <c r="G149" s="52">
        <f t="shared" ref="G149:G151" si="87">(D149-B149)/F149</f>
        <v>90.000000000000185</v>
      </c>
      <c r="H149" s="19"/>
      <c r="I149" s="19"/>
      <c r="J149" s="18">
        <f>D149+H149-I149</f>
        <v>117532.24035072353</v>
      </c>
      <c r="K149" s="54">
        <f t="shared" ref="K149:K151" si="88">E149*75/B149</f>
        <v>2.4999999999999998E-2</v>
      </c>
      <c r="L149" s="45"/>
      <c r="M149" s="45"/>
      <c r="N149" s="47"/>
      <c r="O149" s="20"/>
      <c r="P149" s="18"/>
      <c r="Q149" s="14">
        <f>Q148+C149+H148</f>
        <v>117532.24035072353</v>
      </c>
      <c r="R149" s="25">
        <f>(Q149-(B108+SUM(H108:H148)))/(B108+SUM(H108:H148))</f>
        <v>1.7319052955063337</v>
      </c>
      <c r="S149" s="25">
        <f t="shared" ref="S149:S151" si="89">D149/B149-1</f>
        <v>3.0000000000000027E-2</v>
      </c>
    </row>
    <row r="150" spans="1:19">
      <c r="A150" s="1">
        <f>A149+7</f>
        <v>45543</v>
      </c>
      <c r="B150" s="17">
        <f>D149+H149-O149</f>
        <v>117532.24035072353</v>
      </c>
      <c r="C150" s="44">
        <f>(B150*required_return)</f>
        <v>3525.9672105217055</v>
      </c>
      <c r="D150" s="18">
        <f>B150+C150</f>
        <v>121058.20756124523</v>
      </c>
      <c r="E150" s="14">
        <f>B150/3000</f>
        <v>39.177413450241175</v>
      </c>
      <c r="F150" s="14">
        <f>E150</f>
        <v>39.177413450241175</v>
      </c>
      <c r="G150" s="52">
        <f t="shared" si="87"/>
        <v>89.999999999999929</v>
      </c>
      <c r="H150" s="19"/>
      <c r="I150" s="19"/>
      <c r="J150" s="18">
        <f>D150+H150-I150</f>
        <v>121058.20756124523</v>
      </c>
      <c r="K150" s="54">
        <f t="shared" si="88"/>
        <v>2.5000000000000001E-2</v>
      </c>
      <c r="L150" s="45"/>
      <c r="M150" s="45"/>
      <c r="N150" s="47"/>
      <c r="O150" s="20"/>
      <c r="P150" s="18"/>
      <c r="Q150" s="14">
        <f>Q149+C150+H149</f>
        <v>121058.20756124523</v>
      </c>
      <c r="R150" s="25">
        <f>(Q150-(B108+SUM(H108:H149)))/(B108+SUM(H108:H149))</f>
        <v>1.8138624543715238</v>
      </c>
      <c r="S150" s="25">
        <f t="shared" si="89"/>
        <v>3.0000000000000027E-2</v>
      </c>
    </row>
    <row r="151" spans="1:19" ht="15" thickBot="1">
      <c r="A151" s="1">
        <f>A150+7</f>
        <v>45550</v>
      </c>
      <c r="B151" s="17">
        <f>D150+H150-O150</f>
        <v>121058.20756124523</v>
      </c>
      <c r="C151" s="44">
        <f>(B151*required_return)</f>
        <v>3631.746226837357</v>
      </c>
      <c r="D151" s="18">
        <f>B151+C151</f>
        <v>124689.9537880826</v>
      </c>
      <c r="E151" s="14">
        <f>B151/3000</f>
        <v>40.352735853748413</v>
      </c>
      <c r="F151" s="14">
        <f>E151</f>
        <v>40.352735853748413</v>
      </c>
      <c r="G151" s="52">
        <f t="shared" si="87"/>
        <v>90.000000000000156</v>
      </c>
      <c r="H151" s="19"/>
      <c r="I151" s="19"/>
      <c r="J151" s="18">
        <f>D151+H151-I151</f>
        <v>124689.9537880826</v>
      </c>
      <c r="K151" s="54">
        <f t="shared" si="88"/>
        <v>2.5000000000000001E-2</v>
      </c>
      <c r="L151" s="45"/>
      <c r="M151" s="45"/>
      <c r="N151" s="47"/>
      <c r="O151" s="20"/>
      <c r="P151" s="18"/>
      <c r="Q151" s="14">
        <f>Q150+C151+H150</f>
        <v>124689.9537880826</v>
      </c>
      <c r="R151" s="25">
        <f>(Q151-(B108+SUM(H108:H150)))/(B108+SUM(H108:H150))</f>
        <v>1.8982783280026698</v>
      </c>
      <c r="S151" s="25">
        <f t="shared" si="89"/>
        <v>3.0000000000000027E-2</v>
      </c>
    </row>
    <row r="152" spans="1:19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26"/>
      <c r="S152" s="26"/>
    </row>
    <row r="153" spans="1:19">
      <c r="A153" s="1">
        <f>A151+7</f>
        <v>45557</v>
      </c>
      <c r="B153" s="17">
        <f>D151+H151-O151</f>
        <v>124689.9537880826</v>
      </c>
      <c r="C153" s="44">
        <f>(B153*required_return)</f>
        <v>3740.6986136424775</v>
      </c>
      <c r="D153" s="14">
        <f>B153+C153</f>
        <v>128430.65240172508</v>
      </c>
      <c r="E153" s="14">
        <f>B153/3000</f>
        <v>41.563317929360863</v>
      </c>
      <c r="F153" s="14">
        <f>E153</f>
        <v>41.563317929360863</v>
      </c>
      <c r="G153" s="53">
        <f>(D153-B153)/F153</f>
        <v>90.000000000000099</v>
      </c>
      <c r="H153" s="19"/>
      <c r="I153" s="19"/>
      <c r="J153" s="14">
        <f>D153+H153-I153</f>
        <v>128430.65240172508</v>
      </c>
      <c r="K153" s="54">
        <f>E153*75/B153</f>
        <v>2.4999999999999998E-2</v>
      </c>
      <c r="L153" s="45"/>
      <c r="M153" s="45"/>
      <c r="N153" s="47"/>
      <c r="O153" s="20"/>
      <c r="P153" s="18"/>
      <c r="Q153" s="14">
        <f>Q151+C153+H151</f>
        <v>128430.65240172508</v>
      </c>
      <c r="R153" s="25">
        <f>(Q153-(B108+SUM(H108:H151)))/(B108+SUM(H108:H151))</f>
        <v>1.9852266778427501</v>
      </c>
      <c r="S153" s="25">
        <f>D153/B153-1</f>
        <v>3.0000000000000027E-2</v>
      </c>
    </row>
    <row r="154" spans="1:19">
      <c r="A154" s="1">
        <f>A153+7</f>
        <v>45564</v>
      </c>
      <c r="B154" s="17">
        <f>D153+H153-O153</f>
        <v>128430.65240172508</v>
      </c>
      <c r="C154" s="44">
        <f>(B154*required_return)</f>
        <v>3852.9195720517523</v>
      </c>
      <c r="D154" s="18">
        <f>B154+C154</f>
        <v>132283.57197377682</v>
      </c>
      <c r="E154" s="14">
        <f>B154/3000</f>
        <v>42.810217467241692</v>
      </c>
      <c r="F154" s="14">
        <f>E154</f>
        <v>42.810217467241692</v>
      </c>
      <c r="G154" s="52">
        <f t="shared" ref="G154:G156" si="90">(D154-B154)/F154</f>
        <v>89.999999999999844</v>
      </c>
      <c r="H154" s="19"/>
      <c r="I154" s="19"/>
      <c r="J154" s="18">
        <f>D154+H154-I154</f>
        <v>132283.57197377682</v>
      </c>
      <c r="K154" s="54">
        <f t="shared" ref="K154:K156" si="91">E154*75/B154</f>
        <v>2.4999999999999998E-2</v>
      </c>
      <c r="L154" s="45"/>
      <c r="M154" s="45"/>
      <c r="N154" s="47"/>
      <c r="O154" s="20"/>
      <c r="P154" s="18"/>
      <c r="Q154" s="14">
        <f>Q153+C154+H153</f>
        <v>132283.57197377682</v>
      </c>
      <c r="R154" s="25">
        <f>(Q154-(B108+SUM(H108:H153)))/(B108+SUM(H108:H153))</f>
        <v>2.0747834781780319</v>
      </c>
      <c r="S154" s="25">
        <f t="shared" ref="S154:S156" si="92">D154/B154-1</f>
        <v>3.0000000000000027E-2</v>
      </c>
    </row>
    <row r="155" spans="1:19">
      <c r="A155" s="1">
        <f>A154+7</f>
        <v>45571</v>
      </c>
      <c r="B155" s="17">
        <f>D154+H154-O154</f>
        <v>132283.57197377682</v>
      </c>
      <c r="C155" s="44">
        <f>(B155*required_return)</f>
        <v>3968.5071592133045</v>
      </c>
      <c r="D155" s="18">
        <f>B155+C155</f>
        <v>136252.07913299013</v>
      </c>
      <c r="E155" s="14">
        <f>B155/3000</f>
        <v>44.094523991258939</v>
      </c>
      <c r="F155" s="14">
        <f>E155</f>
        <v>44.094523991258939</v>
      </c>
      <c r="G155" s="52">
        <f t="shared" si="90"/>
        <v>89.999999999999957</v>
      </c>
      <c r="H155" s="19"/>
      <c r="I155" s="19"/>
      <c r="J155" s="18">
        <f>D155+H155-I155</f>
        <v>136252.07913299013</v>
      </c>
      <c r="K155" s="54">
        <f t="shared" si="91"/>
        <v>2.4999999999999998E-2</v>
      </c>
      <c r="L155" s="45"/>
      <c r="M155" s="45"/>
      <c r="N155" s="47"/>
      <c r="O155" s="20"/>
      <c r="P155" s="18"/>
      <c r="Q155" s="14">
        <f>Q154+C155+H154</f>
        <v>136252.07913299013</v>
      </c>
      <c r="R155" s="25">
        <f>(Q155-(B108+SUM(H108:H154)))/(B108+SUM(H108:H154))</f>
        <v>2.1670269825233728</v>
      </c>
      <c r="S155" s="25">
        <f t="shared" si="92"/>
        <v>3.0000000000000027E-2</v>
      </c>
    </row>
    <row r="156" spans="1:19" ht="15" thickBot="1">
      <c r="A156" s="1">
        <f>A155+7</f>
        <v>45578</v>
      </c>
      <c r="B156" s="17">
        <f>D155+H155-O155</f>
        <v>136252.07913299013</v>
      </c>
      <c r="C156" s="44">
        <f>(B156*required_return)</f>
        <v>4087.5623739897037</v>
      </c>
      <c r="D156" s="18">
        <f>B156+C156</f>
        <v>140339.64150697982</v>
      </c>
      <c r="E156" s="14">
        <f>B156/3000</f>
        <v>45.417359710996706</v>
      </c>
      <c r="F156" s="14">
        <f>E156</f>
        <v>45.417359710996706</v>
      </c>
      <c r="G156" s="52">
        <f t="shared" si="90"/>
        <v>89.999999999999886</v>
      </c>
      <c r="H156" s="19"/>
      <c r="I156" s="19"/>
      <c r="J156" s="18">
        <f>D156+H156-I156</f>
        <v>140339.64150697982</v>
      </c>
      <c r="K156" s="54">
        <f t="shared" si="91"/>
        <v>2.4999999999999998E-2</v>
      </c>
      <c r="L156" s="45"/>
      <c r="M156" s="45"/>
      <c r="N156" s="48"/>
      <c r="O156" s="20"/>
      <c r="P156" s="18"/>
      <c r="Q156" s="14">
        <f>Q155+C156+H155</f>
        <v>140339.64150697982</v>
      </c>
      <c r="R156" s="25">
        <f>(Q156-(B108+SUM(H108:H155)))/(B108+SUM(H108:H155))</f>
        <v>2.2620377919990742</v>
      </c>
      <c r="S156" s="25">
        <f t="shared" si="92"/>
        <v>3.0000000000000027E-2</v>
      </c>
    </row>
    <row r="157" spans="1:19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26"/>
      <c r="S157" s="26"/>
    </row>
    <row r="158" spans="1:19">
      <c r="A158" s="1">
        <f>A156+7</f>
        <v>45585</v>
      </c>
      <c r="B158" s="17">
        <f>D156+H156-O156</f>
        <v>140339.64150697982</v>
      </c>
      <c r="C158" s="44">
        <f>(B158*required_return)</f>
        <v>4210.1892452093944</v>
      </c>
      <c r="D158" s="14">
        <f>B158+C158</f>
        <v>144549.83075218921</v>
      </c>
      <c r="E158" s="14">
        <f>B158/3000</f>
        <v>46.779880502326606</v>
      </c>
      <c r="F158" s="14">
        <f>E158</f>
        <v>46.779880502326606</v>
      </c>
      <c r="G158" s="53">
        <f>(D158-B158)/F158</f>
        <v>89.999999999999886</v>
      </c>
      <c r="H158" s="19"/>
      <c r="I158" s="19"/>
      <c r="J158" s="14">
        <f>D158+H158-I158</f>
        <v>144549.83075218921</v>
      </c>
      <c r="K158" s="54">
        <f>E158*75/B158</f>
        <v>2.5000000000000001E-2</v>
      </c>
      <c r="L158" s="45"/>
      <c r="M158" s="45"/>
      <c r="N158" s="47"/>
      <c r="O158" s="20"/>
      <c r="P158" s="18"/>
      <c r="Q158" s="14">
        <f>Q156+C158+H156</f>
        <v>144549.83075218921</v>
      </c>
      <c r="R158" s="25">
        <f>(Q158-(B108+SUM(H108:H156)))/(B108+SUM(H108:H156))</f>
        <v>2.3598989257590461</v>
      </c>
      <c r="S158" s="25">
        <f>D158/B158-1</f>
        <v>3.0000000000000027E-2</v>
      </c>
    </row>
    <row r="159" spans="1:19">
      <c r="A159" s="1">
        <f>A158+7</f>
        <v>45592</v>
      </c>
      <c r="B159" s="17">
        <f>D158+H158-O158</f>
        <v>144549.83075218921</v>
      </c>
      <c r="C159" s="44">
        <f>(B159*required_return)</f>
        <v>4336.4949225656765</v>
      </c>
      <c r="D159" s="18">
        <f>B159+C159</f>
        <v>148886.32567475489</v>
      </c>
      <c r="E159" s="14">
        <f>B159/3000</f>
        <v>48.183276917396405</v>
      </c>
      <c r="F159" s="14">
        <f>E159</f>
        <v>48.183276917396405</v>
      </c>
      <c r="G159" s="52">
        <f t="shared" ref="G159:G161" si="93">(D159-B159)/F159</f>
        <v>89.999999999999957</v>
      </c>
      <c r="H159" s="19"/>
      <c r="I159" s="19"/>
      <c r="J159" s="18">
        <f>D159+H159-I159</f>
        <v>148886.32567475489</v>
      </c>
      <c r="K159" s="54">
        <f t="shared" ref="K159:K161" si="94">E159*75/B159</f>
        <v>2.4999999999999998E-2</v>
      </c>
      <c r="L159" s="45"/>
      <c r="M159" s="45"/>
      <c r="N159" s="47"/>
      <c r="O159" s="20"/>
      <c r="P159" s="18"/>
      <c r="Q159" s="14">
        <f>Q158+C159+H158</f>
        <v>148886.32567475489</v>
      </c>
      <c r="R159" s="25">
        <f>(Q159-(B108+SUM(H108:H158)))/(B108+SUM(H108:H158))</f>
        <v>2.4606958935318173</v>
      </c>
      <c r="S159" s="25">
        <f t="shared" ref="S159:S161" si="95">D159/B159-1</f>
        <v>3.0000000000000027E-2</v>
      </c>
    </row>
    <row r="160" spans="1:19">
      <c r="A160" s="1">
        <f>A159+7</f>
        <v>45599</v>
      </c>
      <c r="B160" s="17">
        <f>D159+H159-O159</f>
        <v>148886.32567475489</v>
      </c>
      <c r="C160" s="44">
        <f>(B160*required_return)</f>
        <v>4466.5897702426464</v>
      </c>
      <c r="D160" s="18">
        <f>B160+C160</f>
        <v>153352.91544499755</v>
      </c>
      <c r="E160" s="14">
        <f>B160/3000</f>
        <v>49.628775224918293</v>
      </c>
      <c r="F160" s="14">
        <f>E160</f>
        <v>49.628775224918293</v>
      </c>
      <c r="G160" s="52">
        <f t="shared" si="93"/>
        <v>90.000000000000256</v>
      </c>
      <c r="H160" s="19"/>
      <c r="I160" s="19"/>
      <c r="J160" s="18">
        <f>D160+H160-I160</f>
        <v>153352.91544499755</v>
      </c>
      <c r="K160" s="54">
        <f t="shared" si="94"/>
        <v>2.4999999999999998E-2</v>
      </c>
      <c r="L160" s="45"/>
      <c r="M160" s="45"/>
      <c r="N160" s="47"/>
      <c r="O160" s="20"/>
      <c r="P160" s="18"/>
      <c r="Q160" s="14">
        <f>Q159+C160+H159</f>
        <v>153352.91544499755</v>
      </c>
      <c r="R160" s="25">
        <f>(Q160-(B108+SUM(H108:H159)))/(B108+SUM(H108:H159))</f>
        <v>2.564516770337772</v>
      </c>
      <c r="S160" s="25">
        <f t="shared" si="95"/>
        <v>3.0000000000000027E-2</v>
      </c>
    </row>
    <row r="161" spans="1:19" ht="15" thickBot="1">
      <c r="A161" s="1">
        <f>A160+7</f>
        <v>45606</v>
      </c>
      <c r="B161" s="17">
        <f>D160+H160-O160</f>
        <v>153352.91544499755</v>
      </c>
      <c r="C161" s="44">
        <f>(B161*required_return)</f>
        <v>4600.5874633499261</v>
      </c>
      <c r="D161" s="18">
        <f>B161+C161</f>
        <v>157953.50290834747</v>
      </c>
      <c r="E161" s="14">
        <f>B161/3000</f>
        <v>51.11763848166585</v>
      </c>
      <c r="F161" s="14">
        <f>E161</f>
        <v>51.11763848166585</v>
      </c>
      <c r="G161" s="52">
        <f t="shared" si="93"/>
        <v>89.999999999999844</v>
      </c>
      <c r="H161" s="19"/>
      <c r="I161" s="19"/>
      <c r="J161" s="18">
        <f>D161+H161-I161</f>
        <v>157953.50290834747</v>
      </c>
      <c r="K161" s="54">
        <f t="shared" si="94"/>
        <v>2.4999999999999998E-2</v>
      </c>
      <c r="L161" s="45"/>
      <c r="M161" s="45"/>
      <c r="N161" s="48"/>
      <c r="O161" s="20"/>
      <c r="P161" s="18"/>
      <c r="Q161" s="14">
        <f>Q160+C161+H160</f>
        <v>157953.50290834747</v>
      </c>
      <c r="R161" s="25">
        <f>(Q161-(B108+SUM(H108:H160)))/(B108+SUM(H108:H160))</f>
        <v>2.6714522734479051</v>
      </c>
      <c r="S161" s="25">
        <f t="shared" si="95"/>
        <v>3.0000000000000027E-2</v>
      </c>
    </row>
    <row r="162" spans="1:19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26"/>
      <c r="S162" s="26"/>
    </row>
    <row r="163" spans="1:19">
      <c r="A163" s="1">
        <f>A161+7</f>
        <v>45613</v>
      </c>
      <c r="B163" s="17">
        <f>D161+H161-O161</f>
        <v>157953.50290834747</v>
      </c>
      <c r="C163" s="44">
        <f>(B163*required_return)</f>
        <v>4738.6050872504238</v>
      </c>
      <c r="D163" s="14">
        <f>B163+C163</f>
        <v>162692.10799559788</v>
      </c>
      <c r="E163" s="14">
        <f>B163/3000</f>
        <v>52.651167636115822</v>
      </c>
      <c r="F163" s="14">
        <f>E163</f>
        <v>52.651167636115822</v>
      </c>
      <c r="G163" s="53">
        <f>(D163-B163)/F163</f>
        <v>89.999999999999787</v>
      </c>
      <c r="H163" s="19"/>
      <c r="I163" s="19"/>
      <c r="J163" s="14">
        <f>D163+H163-I163</f>
        <v>162692.10799559788</v>
      </c>
      <c r="K163" s="54">
        <f>E163*75/B163</f>
        <v>2.5000000000000001E-2</v>
      </c>
      <c r="L163" s="45"/>
      <c r="M163" s="45"/>
      <c r="N163" s="47"/>
      <c r="O163" s="20"/>
      <c r="P163" s="18"/>
      <c r="Q163" s="14">
        <f>Q161+C163+H161</f>
        <v>162692.10799559788</v>
      </c>
      <c r="R163" s="25">
        <f>(Q163-(B108+SUM(H108:H161)))/(B108+SUM(H108:H161))</f>
        <v>2.7815958416513422</v>
      </c>
      <c r="S163" s="25">
        <f>D163/B163-1</f>
        <v>3.0000000000000027E-2</v>
      </c>
    </row>
    <row r="164" spans="1:19">
      <c r="A164" s="1">
        <f>A163+7</f>
        <v>45620</v>
      </c>
      <c r="B164" s="17">
        <f>D163+H163-O163</f>
        <v>162692.10799559788</v>
      </c>
      <c r="C164" s="44">
        <f>(B164*required_return)</f>
        <v>4880.7632398679361</v>
      </c>
      <c r="D164" s="18">
        <f>B164+C164</f>
        <v>167572.87123546581</v>
      </c>
      <c r="E164" s="14">
        <f>B164/3000</f>
        <v>54.230702665199296</v>
      </c>
      <c r="F164" s="14">
        <f>E164</f>
        <v>54.230702665199296</v>
      </c>
      <c r="G164" s="52">
        <f t="shared" ref="G164:G166" si="96">(D164-B164)/F164</f>
        <v>89.999999999999829</v>
      </c>
      <c r="H164" s="19"/>
      <c r="I164" s="19"/>
      <c r="J164" s="18">
        <f>D164+H164-I164</f>
        <v>167572.87123546581</v>
      </c>
      <c r="K164" s="54">
        <f t="shared" ref="K164:K166" si="97">E164*75/B164</f>
        <v>2.5000000000000001E-2</v>
      </c>
      <c r="L164" s="45"/>
      <c r="M164" s="45"/>
      <c r="N164" s="47"/>
      <c r="O164" s="20"/>
      <c r="P164" s="18"/>
      <c r="Q164" s="14">
        <f>Q163+C164+H163</f>
        <v>167572.87123546581</v>
      </c>
      <c r="R164" s="25">
        <f>(Q164-(B108+SUM(H108:H163)))/(B108+SUM(H108:H163))</f>
        <v>2.895043716900882</v>
      </c>
      <c r="S164" s="25">
        <f t="shared" ref="S164:S166" si="98">D164/B164-1</f>
        <v>3.0000000000000027E-2</v>
      </c>
    </row>
    <row r="165" spans="1:19">
      <c r="A165" s="1">
        <f>A164+7</f>
        <v>45627</v>
      </c>
      <c r="B165" s="17">
        <f>D164+H164-O164</f>
        <v>167572.87123546581</v>
      </c>
      <c r="C165" s="44">
        <f>(B165*required_return)</f>
        <v>5027.1861370639735</v>
      </c>
      <c r="D165" s="18">
        <f>B165+C165</f>
        <v>172600.05737252979</v>
      </c>
      <c r="E165" s="14">
        <f>B165/3000</f>
        <v>55.857623745155266</v>
      </c>
      <c r="F165" s="14">
        <f>E165</f>
        <v>55.857623745155266</v>
      </c>
      <c r="G165" s="52">
        <f t="shared" si="96"/>
        <v>90.000000000000142</v>
      </c>
      <c r="H165" s="19"/>
      <c r="I165" s="19"/>
      <c r="J165" s="18">
        <f>D165+H165-I165</f>
        <v>172600.05737252979</v>
      </c>
      <c r="K165" s="54">
        <f t="shared" si="97"/>
        <v>2.4999999999999998E-2</v>
      </c>
      <c r="L165" s="45"/>
      <c r="M165" s="45"/>
      <c r="N165" s="47"/>
      <c r="O165" s="20"/>
      <c r="P165" s="18"/>
      <c r="Q165" s="14">
        <f>Q164+C165+H164</f>
        <v>172600.05737252979</v>
      </c>
      <c r="R165" s="25">
        <f>(Q165-(B108+SUM(H108:H164)))/(B108+SUM(H108:H164))</f>
        <v>3.0118950284079089</v>
      </c>
      <c r="S165" s="25">
        <f t="shared" si="98"/>
        <v>3.0000000000000027E-2</v>
      </c>
    </row>
    <row r="166" spans="1:19" ht="15" thickBot="1">
      <c r="A166" s="1">
        <f>A165+7</f>
        <v>45634</v>
      </c>
      <c r="B166" s="17">
        <f>D165+H165-O165</f>
        <v>172600.05737252979</v>
      </c>
      <c r="C166" s="44">
        <f>(B166*required_return)</f>
        <v>5178.0017211758932</v>
      </c>
      <c r="D166" s="18">
        <f>B166+C166</f>
        <v>177778.05909370567</v>
      </c>
      <c r="E166" s="14">
        <f>B166/3000</f>
        <v>57.533352457509928</v>
      </c>
      <c r="F166" s="14">
        <f>E166</f>
        <v>57.533352457509928</v>
      </c>
      <c r="G166" s="52">
        <f t="shared" si="96"/>
        <v>89.999999999999801</v>
      </c>
      <c r="H166" s="19"/>
      <c r="I166" s="19"/>
      <c r="J166" s="18">
        <f>D166+H166-I166</f>
        <v>177778.05909370567</v>
      </c>
      <c r="K166" s="54">
        <f t="shared" si="97"/>
        <v>2.4999999999999998E-2</v>
      </c>
      <c r="L166" s="45"/>
      <c r="M166" s="45"/>
      <c r="N166" s="48"/>
      <c r="O166" s="20"/>
      <c r="P166" s="18"/>
      <c r="Q166" s="14">
        <f>Q165+C166+H165</f>
        <v>177778.05909370567</v>
      </c>
      <c r="R166" s="25">
        <f>(Q166-(B108+SUM(H108:H165)))/(B108+SUM(H108:H165))</f>
        <v>3.1322518792601457</v>
      </c>
      <c r="S166" s="25">
        <f t="shared" si="98"/>
        <v>3.0000000000000027E-2</v>
      </c>
    </row>
    <row r="167" spans="1:19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26"/>
      <c r="S167" s="26"/>
    </row>
    <row r="168" spans="1:19">
      <c r="A168" s="1">
        <f>A166+7</f>
        <v>45641</v>
      </c>
      <c r="B168" s="17">
        <f>D166+H166-O166</f>
        <v>177778.05909370567</v>
      </c>
      <c r="C168" s="44">
        <f>(B168*required_return)</f>
        <v>5333.3417728111699</v>
      </c>
      <c r="D168" s="14">
        <f>B168+C168</f>
        <v>183111.40086651684</v>
      </c>
      <c r="E168" s="14">
        <f>B168/3000</f>
        <v>59.259353031235221</v>
      </c>
      <c r="F168" s="14">
        <f>E168</f>
        <v>59.259353031235221</v>
      </c>
      <c r="G168" s="53">
        <f>(D168-B168)/F168</f>
        <v>89.999999999999957</v>
      </c>
      <c r="H168" s="19"/>
      <c r="I168" s="19"/>
      <c r="J168" s="14">
        <f>D168+H168-I168</f>
        <v>183111.40086651684</v>
      </c>
      <c r="K168" s="54">
        <f>E168*75/B168</f>
        <v>2.5000000000000001E-2</v>
      </c>
      <c r="L168" s="45"/>
      <c r="M168" s="45"/>
      <c r="N168" s="47"/>
      <c r="O168" s="20"/>
      <c r="P168" s="18"/>
      <c r="Q168" s="14">
        <f>Q166+C168+H166</f>
        <v>183111.40086651684</v>
      </c>
      <c r="R168" s="25">
        <f>(Q168-(B108+SUM(H108:H166)))/(B108+SUM(H108:H166))</f>
        <v>3.2562194356379504</v>
      </c>
      <c r="S168" s="25">
        <f>D168/B168-1</f>
        <v>3.0000000000000027E-2</v>
      </c>
    </row>
    <row r="169" spans="1:19">
      <c r="A169" s="1">
        <f>A168+7</f>
        <v>45648</v>
      </c>
      <c r="B169" s="17">
        <f>D168+H168-O168</f>
        <v>183111.40086651684</v>
      </c>
      <c r="C169" s="44">
        <f>(B169*required_return)</f>
        <v>5493.3420259955046</v>
      </c>
      <c r="D169" s="18">
        <f>B169+C169</f>
        <v>188604.74289251235</v>
      </c>
      <c r="E169" s="14">
        <f>B169/3000</f>
        <v>61.037133622172277</v>
      </c>
      <c r="F169" s="14">
        <f>E169</f>
        <v>61.037133622172277</v>
      </c>
      <c r="G169" s="52">
        <f t="shared" ref="G169:G171" si="99">(D169-B169)/F169</f>
        <v>90.000000000000185</v>
      </c>
      <c r="H169" s="19"/>
      <c r="I169" s="19"/>
      <c r="J169" s="18">
        <f>D169+H169-I169</f>
        <v>188604.74289251235</v>
      </c>
      <c r="K169" s="54">
        <f t="shared" ref="K169:K171" si="100">E169*75/B169</f>
        <v>2.4999999999999998E-2</v>
      </c>
      <c r="L169" s="45"/>
      <c r="M169" s="45"/>
      <c r="N169" s="47"/>
      <c r="O169" s="20"/>
      <c r="P169" s="18"/>
      <c r="Q169" s="14">
        <f>Q168+C169+H168</f>
        <v>188604.74289251235</v>
      </c>
      <c r="R169" s="25">
        <f>(Q169-(B108+SUM(H108:H168)))/(B108+SUM(H108:H168))</f>
        <v>3.3839060187070888</v>
      </c>
      <c r="S169" s="25">
        <f t="shared" ref="S169:S171" si="101">D169/B169-1</f>
        <v>3.0000000000000027E-2</v>
      </c>
    </row>
    <row r="170" spans="1:19">
      <c r="A170" s="1">
        <f>A169+7</f>
        <v>45655</v>
      </c>
      <c r="B170" s="17">
        <f>D169+H169-O169</f>
        <v>188604.74289251235</v>
      </c>
      <c r="C170" s="44">
        <f>(B170*required_return)</f>
        <v>5658.1422867753699</v>
      </c>
      <c r="D170" s="18">
        <f>B170+C170</f>
        <v>194262.88517928772</v>
      </c>
      <c r="E170" s="14">
        <f>B170/3000</f>
        <v>62.868247630837452</v>
      </c>
      <c r="F170" s="14">
        <f>E170</f>
        <v>62.868247630837452</v>
      </c>
      <c r="G170" s="52">
        <f t="shared" si="99"/>
        <v>90.000000000000014</v>
      </c>
      <c r="H170" s="19"/>
      <c r="I170" s="19"/>
      <c r="J170" s="18">
        <f>D170+H170-I170</f>
        <v>194262.88517928772</v>
      </c>
      <c r="K170" s="54">
        <f t="shared" si="100"/>
        <v>2.5000000000000001E-2</v>
      </c>
      <c r="L170" s="45"/>
      <c r="M170" s="45"/>
      <c r="N170" s="47"/>
      <c r="O170" s="20"/>
      <c r="P170" s="18"/>
      <c r="Q170" s="14">
        <f>Q169+C170+H169</f>
        <v>194262.88517928772</v>
      </c>
      <c r="R170" s="25">
        <f>(Q170-(B108+SUM(H108:H169)))/(B108+SUM(H108:H169))</f>
        <v>3.5154231992683016</v>
      </c>
      <c r="S170" s="25">
        <f t="shared" si="101"/>
        <v>3.0000000000000027E-2</v>
      </c>
    </row>
    <row r="171" spans="1:19" ht="15" thickBot="1">
      <c r="A171" s="5">
        <f>A170+7</f>
        <v>45662</v>
      </c>
      <c r="B171" s="17">
        <f>D170+H170-O170</f>
        <v>194262.88517928772</v>
      </c>
      <c r="C171" s="44">
        <f>(B171*required_return)</f>
        <v>5827.8865553786318</v>
      </c>
      <c r="D171" s="18">
        <f>B171+C171</f>
        <v>200090.77173466637</v>
      </c>
      <c r="E171" s="14">
        <f>B171/3000</f>
        <v>64.754295059762569</v>
      </c>
      <c r="F171" s="14">
        <f>E171</f>
        <v>64.754295059762569</v>
      </c>
      <c r="G171" s="52">
        <f t="shared" si="99"/>
        <v>90.000000000000213</v>
      </c>
      <c r="H171" s="19"/>
      <c r="I171" s="19"/>
      <c r="J171" s="18">
        <f>D171+H171-I171</f>
        <v>200090.77173466637</v>
      </c>
      <c r="K171" s="54">
        <f t="shared" si="100"/>
        <v>2.4999999999999998E-2</v>
      </c>
      <c r="L171" s="45"/>
      <c r="M171" s="45"/>
      <c r="N171" s="48"/>
      <c r="O171" s="20"/>
      <c r="P171" s="18"/>
      <c r="Q171" s="14">
        <f>Q170+C171+H170</f>
        <v>200090.77173466637</v>
      </c>
      <c r="R171" s="25">
        <f>(Q171-(B108+SUM(H108:H170)))/(B108+SUM(H108:H170))</f>
        <v>3.650885895246351</v>
      </c>
      <c r="S171" s="25">
        <f t="shared" si="101"/>
        <v>3.0000000000000027E-2</v>
      </c>
    </row>
    <row r="172" spans="1:19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26"/>
      <c r="S172" s="26"/>
    </row>
    <row r="173" spans="1:19">
      <c r="A173" s="1">
        <f>A171+7</f>
        <v>45669</v>
      </c>
      <c r="B173" s="17">
        <f>D171+H171-O171</f>
        <v>200090.77173466637</v>
      </c>
      <c r="C173" s="44">
        <f>(B173*required_return)</f>
        <v>6002.723152039991</v>
      </c>
      <c r="D173" s="14">
        <f>B173+C173</f>
        <v>206093.49488670635</v>
      </c>
      <c r="E173" s="14">
        <f>B173/3000</f>
        <v>66.696923911555459</v>
      </c>
      <c r="F173" s="14">
        <f>E173</f>
        <v>66.696923911555459</v>
      </c>
      <c r="G173" s="53">
        <f>(D173-B173)/F173</f>
        <v>89.999999999999829</v>
      </c>
      <c r="H173" s="19"/>
      <c r="I173" s="19"/>
      <c r="J173" s="14">
        <f>D173+H173-I173</f>
        <v>206093.49488670635</v>
      </c>
      <c r="K173" s="54">
        <f>E173*75/B173</f>
        <v>2.5000000000000001E-2</v>
      </c>
      <c r="L173" s="45"/>
      <c r="M173" s="45"/>
      <c r="N173" s="47"/>
      <c r="O173" s="20"/>
      <c r="P173" s="18"/>
      <c r="Q173" s="14">
        <f>Q171+C173+H171</f>
        <v>206093.49488670635</v>
      </c>
      <c r="R173" s="25">
        <f>(Q173-(B108+SUM(H108:H171)))/(B108+SUM(H108:H171))</f>
        <v>3.7904124721037413</v>
      </c>
      <c r="S173" s="25">
        <f>D173/B173-1</f>
        <v>3.0000000000000027E-2</v>
      </c>
    </row>
    <row r="174" spans="1:19">
      <c r="A174" s="1">
        <f>A173+7</f>
        <v>45676</v>
      </c>
      <c r="B174" s="17">
        <f>D173+H173-O173</f>
        <v>206093.49488670635</v>
      </c>
      <c r="C174" s="44">
        <f>(B174*required_return)</f>
        <v>6182.8048466011905</v>
      </c>
      <c r="D174" s="18">
        <f>B174+C174</f>
        <v>212276.29973330753</v>
      </c>
      <c r="E174" s="14">
        <f>B174/3000</f>
        <v>68.697831628902122</v>
      </c>
      <c r="F174" s="14">
        <f>E174</f>
        <v>68.697831628902122</v>
      </c>
      <c r="G174" s="52">
        <f t="shared" ref="G174:G176" si="102">(D174-B174)/F174</f>
        <v>89.999999999999872</v>
      </c>
      <c r="H174" s="19"/>
      <c r="I174" s="19"/>
      <c r="J174" s="18">
        <f>D174+H174-I174</f>
        <v>212276.29973330753</v>
      </c>
      <c r="K174" s="54">
        <f t="shared" ref="K174:K176" si="103">E174*75/B174</f>
        <v>2.5000000000000001E-2</v>
      </c>
      <c r="L174" s="45"/>
      <c r="M174" s="45"/>
      <c r="N174" s="47"/>
      <c r="O174" s="20"/>
      <c r="P174" s="18"/>
      <c r="Q174" s="14">
        <f>Q173+C174+H173</f>
        <v>212276.29973330753</v>
      </c>
      <c r="R174" s="25">
        <f>(Q174-(B108+SUM(H108:H173)))/(B108+SUM(H108:H173))</f>
        <v>3.9341248462668532</v>
      </c>
      <c r="S174" s="25">
        <f t="shared" ref="S174:S176" si="104">D174/B174-1</f>
        <v>3.0000000000000027E-2</v>
      </c>
    </row>
    <row r="175" spans="1:19">
      <c r="A175" s="1">
        <f>A174+7</f>
        <v>45683</v>
      </c>
      <c r="B175" s="17">
        <f>D174+H174-O174</f>
        <v>212276.29973330753</v>
      </c>
      <c r="C175" s="44">
        <f>(B175*required_return)</f>
        <v>6368.2889919992258</v>
      </c>
      <c r="D175" s="18">
        <f>B175+C175</f>
        <v>218644.58872530676</v>
      </c>
      <c r="E175" s="14">
        <f>B175/3000</f>
        <v>70.75876657776918</v>
      </c>
      <c r="F175" s="14">
        <f>E175</f>
        <v>70.75876657776918</v>
      </c>
      <c r="G175" s="52">
        <f t="shared" si="102"/>
        <v>90.000000000000057</v>
      </c>
      <c r="H175" s="19"/>
      <c r="I175" s="19"/>
      <c r="J175" s="18">
        <f>D175+H175-I175</f>
        <v>218644.58872530676</v>
      </c>
      <c r="K175" s="54">
        <f t="shared" si="103"/>
        <v>2.5000000000000001E-2</v>
      </c>
      <c r="L175" s="45"/>
      <c r="M175" s="45"/>
      <c r="N175" s="47"/>
      <c r="O175" s="20"/>
      <c r="P175" s="18"/>
      <c r="Q175" s="14">
        <f>Q174+C175+H174</f>
        <v>218644.58872530676</v>
      </c>
      <c r="R175" s="25">
        <f>(Q175-(B108+SUM(H108:H174)))/(B108+SUM(H108:H174))</f>
        <v>4.0821485916548594</v>
      </c>
      <c r="S175" s="25">
        <f t="shared" si="104"/>
        <v>3.0000000000000027E-2</v>
      </c>
    </row>
    <row r="176" spans="1:19" ht="15" thickBot="1">
      <c r="A176" s="5">
        <f>A175+7</f>
        <v>45690</v>
      </c>
      <c r="B176" s="17">
        <f>D175+H175-O175</f>
        <v>218644.58872530676</v>
      </c>
      <c r="C176" s="44">
        <f>(B176*required_return)</f>
        <v>6559.337661759203</v>
      </c>
      <c r="D176" s="18">
        <f>B176+C176</f>
        <v>225203.92638706596</v>
      </c>
      <c r="E176" s="14">
        <f>B176/3000</f>
        <v>72.881529575102249</v>
      </c>
      <c r="F176" s="14">
        <f>E176</f>
        <v>72.881529575102249</v>
      </c>
      <c r="G176" s="52">
        <f t="shared" si="102"/>
        <v>89.999999999999972</v>
      </c>
      <c r="H176" s="19"/>
      <c r="I176" s="19"/>
      <c r="J176" s="18">
        <f>D176+H176-I176</f>
        <v>225203.92638706596</v>
      </c>
      <c r="K176" s="54">
        <f t="shared" si="103"/>
        <v>2.4999999999999998E-2</v>
      </c>
      <c r="L176" s="45"/>
      <c r="M176" s="45"/>
      <c r="N176" s="48"/>
      <c r="O176" s="20"/>
      <c r="P176" s="18"/>
      <c r="Q176" s="14">
        <f>Q175+C176+H175</f>
        <v>225203.92638706596</v>
      </c>
      <c r="R176" s="25">
        <f>(Q176-(B108+SUM(H108:H175)))/(B108+SUM(H108:H175))</f>
        <v>4.2346130494045049</v>
      </c>
      <c r="S176" s="25">
        <f t="shared" si="104"/>
        <v>3.0000000000000027E-2</v>
      </c>
    </row>
    <row r="177" spans="1:19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26"/>
      <c r="S177" s="26"/>
    </row>
    <row r="178" spans="1:19">
      <c r="A178" s="1">
        <f>A176+7</f>
        <v>45697</v>
      </c>
      <c r="B178" s="17">
        <f>D176+H176-O176</f>
        <v>225203.92638706596</v>
      </c>
      <c r="C178" s="44">
        <f>(B178*required_return)</f>
        <v>6756.1177916119786</v>
      </c>
      <c r="D178" s="14">
        <f>B178+C178</f>
        <v>231960.04417867796</v>
      </c>
      <c r="E178" s="14">
        <f>B178/3000</f>
        <v>75.067975462355321</v>
      </c>
      <c r="F178" s="14">
        <f>E178</f>
        <v>75.067975462355321</v>
      </c>
      <c r="G178" s="53">
        <f>(D178-B178)/F178</f>
        <v>90.000000000000185</v>
      </c>
      <c r="H178" s="19"/>
      <c r="I178" s="19"/>
      <c r="J178" s="14">
        <f>D178+H178-I178</f>
        <v>231960.04417867796</v>
      </c>
      <c r="K178" s="54">
        <f>E178*75/B178</f>
        <v>2.4999999999999998E-2</v>
      </c>
      <c r="L178" s="45"/>
      <c r="M178" s="45"/>
      <c r="N178" s="47"/>
      <c r="O178" s="31"/>
      <c r="P178" s="32"/>
      <c r="Q178" s="14">
        <f>Q176+C178+H176</f>
        <v>231960.04417867796</v>
      </c>
      <c r="R178" s="25">
        <f>(Q178-(B108+SUM(H108:H176)))/(B108+SUM(H108:H176))</f>
        <v>4.3916514408866405</v>
      </c>
      <c r="S178" s="25">
        <f>D178/B178-1</f>
        <v>3.0000000000000027E-2</v>
      </c>
    </row>
    <row r="179" spans="1:19">
      <c r="A179" s="1">
        <f>A178+7</f>
        <v>45704</v>
      </c>
      <c r="B179" s="17">
        <f>D178+H178-O178</f>
        <v>231960.04417867796</v>
      </c>
      <c r="C179" s="44">
        <f>(B179*required_return)</f>
        <v>6958.8013253603385</v>
      </c>
      <c r="D179" s="18">
        <f>B179+C179</f>
        <v>238918.8455040383</v>
      </c>
      <c r="E179" s="14">
        <f>B179/3000</f>
        <v>77.320014726225992</v>
      </c>
      <c r="F179" s="14">
        <f>E179</f>
        <v>77.320014726225992</v>
      </c>
      <c r="G179" s="52">
        <f t="shared" ref="G179:G181" si="105">(D179-B179)/F179</f>
        <v>90.000000000000043</v>
      </c>
      <c r="H179" s="19"/>
      <c r="I179" s="19"/>
      <c r="J179" s="18">
        <f>D179+H179-I179</f>
        <v>238918.8455040383</v>
      </c>
      <c r="K179" s="54">
        <f t="shared" ref="K179:K181" si="106">E179*75/B179</f>
        <v>2.5000000000000001E-2</v>
      </c>
      <c r="L179" s="45"/>
      <c r="M179" s="45"/>
      <c r="N179" s="47"/>
      <c r="O179" s="20"/>
      <c r="P179" s="18"/>
      <c r="Q179" s="14">
        <f>Q178+C179+H178</f>
        <v>238918.8455040383</v>
      </c>
      <c r="R179" s="25">
        <f>(Q179-(B108+SUM(H108:H178)))/(B108+SUM(H108:H178))</f>
        <v>4.5534009841132397</v>
      </c>
      <c r="S179" s="25">
        <f t="shared" ref="S179:S181" si="107">D179/B179-1</f>
        <v>3.0000000000000027E-2</v>
      </c>
    </row>
    <row r="180" spans="1:19">
      <c r="A180" s="1">
        <f>A179+7</f>
        <v>45711</v>
      </c>
      <c r="B180" s="17">
        <f>D179+H179-O179</f>
        <v>238918.8455040383</v>
      </c>
      <c r="C180" s="44">
        <f>(B180*required_return)</f>
        <v>7167.5653651211487</v>
      </c>
      <c r="D180" s="18">
        <f>B180+C180</f>
        <v>246086.41086915944</v>
      </c>
      <c r="E180" s="14">
        <f>B180/3000</f>
        <v>79.639615168012767</v>
      </c>
      <c r="F180" s="14">
        <f>E180</f>
        <v>79.639615168012767</v>
      </c>
      <c r="G180" s="52">
        <f t="shared" si="105"/>
        <v>89.999999999999972</v>
      </c>
      <c r="H180" s="19"/>
      <c r="I180" s="19"/>
      <c r="J180" s="18">
        <f>D180+H180-I180</f>
        <v>246086.41086915944</v>
      </c>
      <c r="K180" s="54">
        <f t="shared" si="106"/>
        <v>2.4999999999999998E-2</v>
      </c>
      <c r="L180" s="45"/>
      <c r="M180" s="45"/>
      <c r="N180" s="47"/>
      <c r="O180" s="20"/>
      <c r="P180" s="18"/>
      <c r="Q180" s="14">
        <f>Q179+C180+H179</f>
        <v>246086.41086915944</v>
      </c>
      <c r="R180" s="25">
        <f>(Q180-(B108+SUM(H108:H179)))/(B108+SUM(H108:H179))</f>
        <v>4.7200030136366369</v>
      </c>
      <c r="S180" s="25">
        <f t="shared" si="107"/>
        <v>3.0000000000000027E-2</v>
      </c>
    </row>
    <row r="181" spans="1:19" ht="15" thickBot="1">
      <c r="A181" s="5">
        <f>A180+7</f>
        <v>45718</v>
      </c>
      <c r="B181" s="17">
        <f>D180+H180-O180</f>
        <v>246086.41086915944</v>
      </c>
      <c r="C181" s="44">
        <f>(B181*required_return)</f>
        <v>7382.5923260747832</v>
      </c>
      <c r="D181" s="18">
        <f>B181+C181</f>
        <v>253469.00319523423</v>
      </c>
      <c r="E181" s="14">
        <f>B181/3000</f>
        <v>82.02880362305315</v>
      </c>
      <c r="F181" s="14">
        <f>E181</f>
        <v>82.02880362305315</v>
      </c>
      <c r="G181" s="52">
        <f t="shared" si="105"/>
        <v>89.999999999999957</v>
      </c>
      <c r="H181" s="19"/>
      <c r="I181" s="19"/>
      <c r="J181" s="18">
        <f>D181+H181-I181</f>
        <v>253469.00319523423</v>
      </c>
      <c r="K181" s="54">
        <f t="shared" si="106"/>
        <v>2.5000000000000001E-2</v>
      </c>
      <c r="L181" s="45"/>
      <c r="M181" s="45"/>
      <c r="N181" s="48"/>
      <c r="O181" s="22"/>
      <c r="P181" s="34"/>
      <c r="Q181" s="14">
        <f>Q180+C181+H180</f>
        <v>253469.00319523423</v>
      </c>
      <c r="R181" s="25">
        <f>(Q181-(B108+SUM(H108:H180)))/(B108+SUM(H108:H180))</f>
        <v>4.8916031040457355</v>
      </c>
      <c r="S181" s="25">
        <f t="shared" si="107"/>
        <v>3.0000000000000027E-2</v>
      </c>
    </row>
    <row r="182" spans="1:19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26"/>
      <c r="S182" s="26"/>
    </row>
    <row r="183" spans="1:19">
      <c r="A183" s="1">
        <f>A181+7</f>
        <v>45725</v>
      </c>
      <c r="B183" s="17">
        <f>D181+H181-O181</f>
        <v>253469.00319523423</v>
      </c>
      <c r="C183" s="44">
        <f>(B183*required_return)</f>
        <v>7604.0700958570269</v>
      </c>
      <c r="D183" s="14">
        <f>B183+C183</f>
        <v>261073.07329109125</v>
      </c>
      <c r="E183" s="14">
        <f>B183/3000</f>
        <v>84.489667731744746</v>
      </c>
      <c r="F183" s="14">
        <f>E183</f>
        <v>84.489667731744746</v>
      </c>
      <c r="G183" s="53">
        <f>(D183-B183)/F183</f>
        <v>89.999999999999957</v>
      </c>
      <c r="H183" s="19"/>
      <c r="I183" s="19"/>
      <c r="J183" s="14">
        <f>D183+H183-I183</f>
        <v>261073.07329109125</v>
      </c>
      <c r="K183" s="54">
        <f>E183*75/B183</f>
        <v>2.5000000000000001E-2</v>
      </c>
      <c r="L183" s="45"/>
      <c r="M183" s="45"/>
      <c r="N183" s="47"/>
      <c r="O183" s="20"/>
      <c r="P183" s="18"/>
      <c r="Q183" s="14">
        <f>Q181+C183+H181</f>
        <v>261073.07329109125</v>
      </c>
      <c r="R183" s="25">
        <f>(Q183-(B108+SUM(H108:H181)))/(B108+SUM(H108:H181))</f>
        <v>5.0683511971671074</v>
      </c>
      <c r="S183" s="25">
        <f>D183/B183-1</f>
        <v>3.0000000000000027E-2</v>
      </c>
    </row>
    <row r="184" spans="1:19">
      <c r="A184" s="1">
        <f>A183+7</f>
        <v>45732</v>
      </c>
      <c r="B184" s="17">
        <f>D183+H183-O183</f>
        <v>261073.07329109125</v>
      </c>
      <c r="C184" s="44">
        <f>(B184*required_return)</f>
        <v>7832.1921987327369</v>
      </c>
      <c r="D184" s="18">
        <f>B184+C184</f>
        <v>268905.265489824</v>
      </c>
      <c r="E184" s="14">
        <f>B184/3000</f>
        <v>87.024357763697083</v>
      </c>
      <c r="F184" s="14">
        <f>E184</f>
        <v>87.024357763697083</v>
      </c>
      <c r="G184" s="52">
        <f t="shared" ref="G184:G186" si="108">(D184-B184)/F184</f>
        <v>90.000000000000156</v>
      </c>
      <c r="H184" s="19"/>
      <c r="I184" s="19"/>
      <c r="J184" s="18">
        <f>D184+H184-I184</f>
        <v>268905.265489824</v>
      </c>
      <c r="K184" s="54">
        <f t="shared" ref="K184:K186" si="109">E184*75/B184</f>
        <v>2.4999999999999998E-2</v>
      </c>
      <c r="L184" s="45"/>
      <c r="M184" s="45"/>
      <c r="N184" s="47"/>
      <c r="O184" s="20"/>
      <c r="P184" s="18"/>
      <c r="Q184" s="14">
        <f>Q183+C184+H183</f>
        <v>268905.265489824</v>
      </c>
      <c r="R184" s="25">
        <f>(Q184-(B108+SUM(H108:H183)))/(B108+SUM(H108:H183))</f>
        <v>5.2504017330821213</v>
      </c>
      <c r="S184" s="25">
        <f t="shared" ref="S184:S186" si="110">D184/B184-1</f>
        <v>3.0000000000000027E-2</v>
      </c>
    </row>
    <row r="185" spans="1:19">
      <c r="A185" s="1">
        <f>A184+7</f>
        <v>45739</v>
      </c>
      <c r="B185" s="17">
        <f>D184+H184-O184</f>
        <v>268905.265489824</v>
      </c>
      <c r="C185" s="44">
        <f>(B185*required_return)</f>
        <v>8067.1579646947193</v>
      </c>
      <c r="D185" s="18">
        <f>B185+C185</f>
        <v>276972.42345451872</v>
      </c>
      <c r="E185" s="14">
        <f>B185/3000</f>
        <v>89.635088496608006</v>
      </c>
      <c r="F185" s="14">
        <f>E185</f>
        <v>89.635088496608006</v>
      </c>
      <c r="G185" s="52">
        <f t="shared" si="108"/>
        <v>90</v>
      </c>
      <c r="H185" s="19"/>
      <c r="I185" s="19"/>
      <c r="J185" s="18">
        <f>D185+H185-I185</f>
        <v>276972.42345451872</v>
      </c>
      <c r="K185" s="54">
        <f t="shared" si="109"/>
        <v>2.5000000000000001E-2</v>
      </c>
      <c r="L185" s="45"/>
      <c r="M185" s="45"/>
      <c r="N185" s="47"/>
      <c r="O185" s="20"/>
      <c r="P185" s="18"/>
      <c r="Q185" s="14">
        <f>Q184+C185+H184</f>
        <v>276972.42345451872</v>
      </c>
      <c r="R185" s="25">
        <f>(Q185-(B108+SUM(H108:H184)))/(B108+SUM(H108:H184))</f>
        <v>5.4379137850745849</v>
      </c>
      <c r="S185" s="25">
        <f t="shared" si="110"/>
        <v>3.0000000000000027E-2</v>
      </c>
    </row>
    <row r="186" spans="1:19" ht="15" thickBot="1">
      <c r="A186" s="5">
        <f>A185+7</f>
        <v>45746</v>
      </c>
      <c r="B186" s="17">
        <f>D185+H185-O185</f>
        <v>276972.42345451872</v>
      </c>
      <c r="C186" s="44">
        <f>(B186*required_return)</f>
        <v>8309.1727036355605</v>
      </c>
      <c r="D186" s="18">
        <f>B186+C186</f>
        <v>285281.59615815431</v>
      </c>
      <c r="E186" s="14">
        <f>B186/3000</f>
        <v>92.32414115150624</v>
      </c>
      <c r="F186" s="14">
        <f>E186</f>
        <v>92.32414115150624</v>
      </c>
      <c r="G186" s="52">
        <f t="shared" si="108"/>
        <v>90.000000000000284</v>
      </c>
      <c r="H186" s="19"/>
      <c r="I186" s="19"/>
      <c r="J186" s="18">
        <f>D186+H186-I186</f>
        <v>285281.59615815431</v>
      </c>
      <c r="K186" s="54">
        <f t="shared" si="109"/>
        <v>2.5000000000000001E-2</v>
      </c>
      <c r="L186" s="45"/>
      <c r="M186" s="45"/>
      <c r="N186" s="48"/>
      <c r="O186" s="20"/>
      <c r="P186" s="18"/>
      <c r="Q186" s="14">
        <f>Q185+C186+H185</f>
        <v>285281.59615815431</v>
      </c>
      <c r="R186" s="25">
        <f>(Q186-(B108+SUM(H108:H185)))/(B108+SUM(H108:H185))</f>
        <v>5.6310511986268228</v>
      </c>
      <c r="S186" s="25">
        <f t="shared" si="110"/>
        <v>3.0000000000000027E-2</v>
      </c>
    </row>
    <row r="187" spans="1:19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26"/>
      <c r="S187" s="26"/>
    </row>
    <row r="188" spans="1:19">
      <c r="A188" s="1">
        <f>A186+7</f>
        <v>45753</v>
      </c>
      <c r="B188" s="17">
        <f>D186+H186-O186</f>
        <v>285281.59615815431</v>
      </c>
      <c r="C188" s="44">
        <f>(B188*required_return)</f>
        <v>8558.4478847446298</v>
      </c>
      <c r="D188" s="14">
        <f>B188+C188</f>
        <v>293840.04404289892</v>
      </c>
      <c r="E188" s="14">
        <f>B188/3000</f>
        <v>95.093865386051434</v>
      </c>
      <c r="F188" s="14">
        <f>E188</f>
        <v>95.093865386051434</v>
      </c>
      <c r="G188" s="53">
        <f>(D188-B188)/F188</f>
        <v>89.999999999999858</v>
      </c>
      <c r="H188" s="19"/>
      <c r="I188" s="19"/>
      <c r="J188" s="14">
        <f>D188+H188-I188</f>
        <v>293840.04404289892</v>
      </c>
      <c r="K188" s="54">
        <f>E188*75/B188</f>
        <v>2.5000000000000001E-2</v>
      </c>
      <c r="L188" s="45"/>
      <c r="M188" s="45"/>
      <c r="N188" s="47"/>
      <c r="O188" s="20"/>
      <c r="P188" s="18"/>
      <c r="Q188" s="14">
        <f>Q186+C188+H186</f>
        <v>293840.04404289892</v>
      </c>
      <c r="R188" s="25">
        <f>(Q188-(B108+SUM(H108:H186)))/(B108+SUM(H108:H186))</f>
        <v>5.8299827345856272</v>
      </c>
      <c r="S188" s="25">
        <f>D188/B188-1</f>
        <v>3.0000000000000027E-2</v>
      </c>
    </row>
    <row r="189" spans="1:19">
      <c r="A189" s="1">
        <f>A188+7</f>
        <v>45760</v>
      </c>
      <c r="B189" s="17">
        <f>D188+H188-O188</f>
        <v>293840.04404289892</v>
      </c>
      <c r="C189" s="44">
        <f>(B189*required_return)</f>
        <v>8815.2013212869679</v>
      </c>
      <c r="D189" s="18">
        <f>B189+C189</f>
        <v>302655.24536418589</v>
      </c>
      <c r="E189" s="14">
        <f>B189/3000</f>
        <v>97.946681347632975</v>
      </c>
      <c r="F189" s="14">
        <f>E189</f>
        <v>97.946681347632975</v>
      </c>
      <c r="G189" s="52">
        <f t="shared" ref="G189:G191" si="111">(D189-B189)/F189</f>
        <v>89.999999999999957</v>
      </c>
      <c r="H189" s="19"/>
      <c r="I189" s="19"/>
      <c r="J189" s="18">
        <f>D189+H189-I189</f>
        <v>302655.24536418589</v>
      </c>
      <c r="K189" s="54">
        <f t="shared" ref="K189:K191" si="112">E189*75/B189</f>
        <v>2.4999999999999998E-2</v>
      </c>
      <c r="L189" s="45"/>
      <c r="M189" s="45"/>
      <c r="N189" s="47"/>
      <c r="O189" s="20"/>
      <c r="P189" s="18"/>
      <c r="Q189" s="14">
        <f>Q188+C189+H188</f>
        <v>302655.24536418589</v>
      </c>
      <c r="R189" s="25">
        <f>(Q189-(B108+SUM(H108:H188)))/(B108+SUM(H108:H188))</f>
        <v>6.0348822166231963</v>
      </c>
      <c r="S189" s="25">
        <f t="shared" ref="S189:S191" si="113">D189/B189-1</f>
        <v>3.0000000000000027E-2</v>
      </c>
    </row>
    <row r="190" spans="1:19">
      <c r="A190" s="1">
        <f>A189+7</f>
        <v>45767</v>
      </c>
      <c r="B190" s="17">
        <f>D189+H189-O189</f>
        <v>302655.24536418589</v>
      </c>
      <c r="C190" s="44">
        <f>(B190*required_return)</f>
        <v>9079.6573609255756</v>
      </c>
      <c r="D190" s="18">
        <f>B190+C190</f>
        <v>311734.90272511146</v>
      </c>
      <c r="E190" s="14">
        <f>B190/3000</f>
        <v>100.88508178806197</v>
      </c>
      <c r="F190" s="14">
        <f>E190</f>
        <v>100.88508178806197</v>
      </c>
      <c r="G190" s="52">
        <f t="shared" si="111"/>
        <v>89.999999999999943</v>
      </c>
      <c r="H190" s="19"/>
      <c r="I190" s="19"/>
      <c r="J190" s="18">
        <f>D190+H190-I190</f>
        <v>311734.90272511146</v>
      </c>
      <c r="K190" s="54">
        <f t="shared" si="112"/>
        <v>2.5000000000000001E-2</v>
      </c>
      <c r="L190" s="45"/>
      <c r="M190" s="45"/>
      <c r="N190" s="47"/>
      <c r="O190" s="20"/>
      <c r="P190" s="18"/>
      <c r="Q190" s="14">
        <f>Q189+C190+H189</f>
        <v>311734.90272511146</v>
      </c>
      <c r="R190" s="25">
        <f>(Q190-(B108+SUM(H108:H189)))/(B108+SUM(H108:H189))</f>
        <v>6.2459286831218925</v>
      </c>
      <c r="S190" s="25">
        <f t="shared" si="113"/>
        <v>3.0000000000000027E-2</v>
      </c>
    </row>
    <row r="191" spans="1:19" ht="15" thickBot="1">
      <c r="A191" s="5">
        <f>A190+7</f>
        <v>45774</v>
      </c>
      <c r="B191" s="17">
        <f>D190+H190-O190</f>
        <v>311734.90272511146</v>
      </c>
      <c r="C191" s="44">
        <f>(B191*required_return)</f>
        <v>9352.0470817533442</v>
      </c>
      <c r="D191" s="18">
        <f>B191+C191</f>
        <v>321086.94980686478</v>
      </c>
      <c r="E191" s="14">
        <f>B191/3000</f>
        <v>103.91163424170382</v>
      </c>
      <c r="F191" s="14">
        <f>E191</f>
        <v>103.91163424170382</v>
      </c>
      <c r="G191" s="52">
        <f t="shared" si="111"/>
        <v>89.999999999999773</v>
      </c>
      <c r="H191" s="19"/>
      <c r="I191" s="19"/>
      <c r="J191" s="18">
        <f>D191+H191-I191</f>
        <v>321086.94980686478</v>
      </c>
      <c r="K191" s="54">
        <f t="shared" si="112"/>
        <v>2.5000000000000001E-2</v>
      </c>
      <c r="L191" s="45"/>
      <c r="M191" s="45"/>
      <c r="N191" s="48"/>
      <c r="O191" s="20"/>
      <c r="P191" s="18"/>
      <c r="Q191" s="14">
        <f>Q190+C191+H190</f>
        <v>321086.94980686478</v>
      </c>
      <c r="R191" s="25">
        <f>(Q191-(B108+SUM(H108:H190)))/(B108+SUM(H108:H190))</f>
        <v>6.4633065436155492</v>
      </c>
      <c r="S191" s="25">
        <f t="shared" si="113"/>
        <v>3.0000000000000027E-2</v>
      </c>
    </row>
    <row r="192" spans="1:19" ht="15" thickBot="1">
      <c r="A192" s="57"/>
      <c r="B192" s="58"/>
      <c r="C192" s="59"/>
      <c r="D192" s="59"/>
      <c r="E192" s="4"/>
      <c r="F192" s="4"/>
      <c r="G192" s="4"/>
      <c r="H192" s="4"/>
      <c r="I192" s="4"/>
      <c r="J192" s="4"/>
      <c r="K192" s="4"/>
      <c r="L192" s="59"/>
      <c r="M192" s="59"/>
      <c r="N192" s="59"/>
      <c r="O192" s="59"/>
      <c r="P192" s="59"/>
      <c r="Q192" s="59"/>
      <c r="R192" s="60"/>
      <c r="S192" s="60"/>
    </row>
    <row r="193" spans="1:19">
      <c r="A193" s="1">
        <f>A191+7</f>
        <v>45781</v>
      </c>
      <c r="B193" s="17">
        <f>D191+H191-O191</f>
        <v>321086.94980686478</v>
      </c>
      <c r="C193" s="44">
        <f>(B193*required_return)</f>
        <v>9632.6084942059424</v>
      </c>
      <c r="D193" s="14">
        <f>B193+C193</f>
        <v>330719.55830107071</v>
      </c>
      <c r="E193" s="14">
        <f>B193/3000</f>
        <v>107.02898326895493</v>
      </c>
      <c r="F193" s="14">
        <f>E193</f>
        <v>107.02898326895493</v>
      </c>
      <c r="G193" s="53">
        <f>(D193-B193)/F193</f>
        <v>89.999999999999815</v>
      </c>
      <c r="H193" s="19"/>
      <c r="I193" s="19"/>
      <c r="J193" s="14">
        <f>D193+H193-I193</f>
        <v>330719.55830107071</v>
      </c>
      <c r="K193" s="54">
        <f>E193*75/B193</f>
        <v>2.5000000000000001E-2</v>
      </c>
      <c r="L193" s="45"/>
      <c r="M193" s="45"/>
      <c r="N193" s="47"/>
      <c r="O193" s="20">
        <f>IF(D193&gt;B193,D193*0.013,0)</f>
        <v>4299.3542579139194</v>
      </c>
      <c r="P193" s="18"/>
      <c r="Q193" s="14">
        <f>Q191+C193+H191</f>
        <v>330719.55830107071</v>
      </c>
      <c r="R193" s="25">
        <f>(Q193-(B108+SUM(H108:H191)))/(B108+SUM(H108:H191))</f>
        <v>6.687205739924015</v>
      </c>
      <c r="S193" s="25">
        <f>D193/B193-1</f>
        <v>3.0000000000000027E-2</v>
      </c>
    </row>
    <row r="194" spans="1:19">
      <c r="A194" s="1">
        <f>A193+7</f>
        <v>45788</v>
      </c>
      <c r="B194" s="17">
        <f>D193+H193-O193</f>
        <v>326420.20404315676</v>
      </c>
      <c r="C194" s="44">
        <f>(B194*required_return)</f>
        <v>9792.6061212947025</v>
      </c>
      <c r="D194" s="18">
        <f>B194+C194</f>
        <v>336212.81016445148</v>
      </c>
      <c r="E194" s="14">
        <f>B194/3000</f>
        <v>108.80673468105225</v>
      </c>
      <c r="F194" s="14">
        <f>E194</f>
        <v>108.80673468105225</v>
      </c>
      <c r="G194" s="52">
        <f t="shared" ref="G194:G196" si="114">(D194-B194)/F194</f>
        <v>90.000000000000199</v>
      </c>
      <c r="H194" s="19"/>
      <c r="I194" s="19"/>
      <c r="J194" s="18">
        <f>D194+H194-I194</f>
        <v>336212.81016445148</v>
      </c>
      <c r="K194" s="54">
        <f t="shared" ref="K194:K196" si="115">E194*75/B194</f>
        <v>2.4999999999999998E-2</v>
      </c>
      <c r="L194" s="45"/>
      <c r="M194" s="45"/>
      <c r="N194" s="47"/>
      <c r="O194" s="20">
        <f>IF(D194&gt;B194,D194*0.013,0)</f>
        <v>4370.766532137869</v>
      </c>
      <c r="P194" s="18"/>
      <c r="Q194" s="14">
        <f>Q193+C194+H193</f>
        <v>340512.16442236543</v>
      </c>
      <c r="R194" s="25">
        <f>(Q194-(B108+SUM(H108:H193)))/(B108+SUM(H108:H193))</f>
        <v>6.9148239018831656</v>
      </c>
      <c r="S194" s="25">
        <f t="shared" ref="S194:S196" si="116">D194/B194-1</f>
        <v>3.0000000000000027E-2</v>
      </c>
    </row>
    <row r="195" spans="1:19">
      <c r="A195" s="1">
        <f>A194+7</f>
        <v>45795</v>
      </c>
      <c r="B195" s="17">
        <f>D194+H194-O194</f>
        <v>331842.04363231361</v>
      </c>
      <c r="C195" s="44">
        <f>(B195*required_return)</f>
        <v>9955.2613089694078</v>
      </c>
      <c r="D195" s="18">
        <f>B195+C195</f>
        <v>341797.30494128302</v>
      </c>
      <c r="E195" s="14">
        <f>B195/3000</f>
        <v>110.61401454410453</v>
      </c>
      <c r="F195" s="14">
        <f>E195</f>
        <v>110.61401454410453</v>
      </c>
      <c r="G195" s="52">
        <f t="shared" si="114"/>
        <v>89.999999999999986</v>
      </c>
      <c r="H195" s="19"/>
      <c r="I195" s="19"/>
      <c r="J195" s="18">
        <f>D195+H195-I195</f>
        <v>341797.30494128302</v>
      </c>
      <c r="K195" s="54">
        <f t="shared" si="115"/>
        <v>2.4999999999999998E-2</v>
      </c>
      <c r="L195" s="45"/>
      <c r="M195" s="45"/>
      <c r="N195" s="47"/>
      <c r="O195" s="20">
        <f>IF(D195&gt;B195,D195*0.013,0)</f>
        <v>4443.364964236679</v>
      </c>
      <c r="P195" s="18"/>
      <c r="Q195" s="14">
        <f>Q194+C195+H194</f>
        <v>350467.42573133484</v>
      </c>
      <c r="R195" s="25">
        <f>(Q195-(B108+SUM(H108:H194)))/(B108+SUM(H108:H194))</f>
        <v>7.1462228015124571</v>
      </c>
      <c r="S195" s="25">
        <f t="shared" si="116"/>
        <v>3.0000000000000027E-2</v>
      </c>
    </row>
    <row r="196" spans="1:19" ht="15" thickBot="1">
      <c r="A196" s="5">
        <f>A195+7</f>
        <v>45802</v>
      </c>
      <c r="B196" s="17">
        <f>D195+H195-O195</f>
        <v>337353.93997704634</v>
      </c>
      <c r="C196" s="44">
        <f>(B196*required_return)</f>
        <v>10120.61819931139</v>
      </c>
      <c r="D196" s="18">
        <f>B196+C196</f>
        <v>347474.55817635771</v>
      </c>
      <c r="E196" s="14">
        <f>B196/3000</f>
        <v>112.45131332568211</v>
      </c>
      <c r="F196" s="14">
        <f>E196</f>
        <v>112.45131332568211</v>
      </c>
      <c r="G196" s="52">
        <f t="shared" si="114"/>
        <v>89.999999999999844</v>
      </c>
      <c r="H196" s="19"/>
      <c r="I196" s="19"/>
      <c r="J196" s="18">
        <f>D196+H196-I196</f>
        <v>347474.55817635771</v>
      </c>
      <c r="K196" s="54">
        <f t="shared" si="115"/>
        <v>2.4999999999999998E-2</v>
      </c>
      <c r="L196" s="45"/>
      <c r="M196" s="45"/>
      <c r="N196" s="48"/>
      <c r="O196" s="20">
        <f>IF(D196&gt;B196,D196*0.013,0)</f>
        <v>4517.1692562926501</v>
      </c>
      <c r="P196" s="18">
        <f>P191+SUM(O193:O196)</f>
        <v>17630.655010581118</v>
      </c>
      <c r="Q196" s="14">
        <f>Q195+C196+H195</f>
        <v>360588.04393064621</v>
      </c>
      <c r="R196" s="25">
        <f>(Q196-(B108+SUM(H108:H195)))/(B108+SUM(H108:H195))</f>
        <v>7.3814652368645906</v>
      </c>
      <c r="S196" s="25">
        <f t="shared" si="116"/>
        <v>3.0000000000000027E-2</v>
      </c>
    </row>
    <row r="197" spans="1:19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26"/>
      <c r="S197" s="26"/>
    </row>
    <row r="198" spans="1:19">
      <c r="A198" s="1">
        <f>A196+7</f>
        <v>45809</v>
      </c>
      <c r="B198" s="17">
        <f>D196+H196-O196</f>
        <v>342957.38892006507</v>
      </c>
      <c r="C198" s="44">
        <f>(B198*required_return)</f>
        <v>10288.721667601953</v>
      </c>
      <c r="D198" s="14">
        <f>B198+C198</f>
        <v>353246.11058766703</v>
      </c>
      <c r="E198" s="14">
        <f>B198/3000</f>
        <v>114.31912964002169</v>
      </c>
      <c r="F198" s="14">
        <f>E198</f>
        <v>114.31912964002169</v>
      </c>
      <c r="G198" s="53">
        <f>(D198-B198)/F198</f>
        <v>90.000000000000071</v>
      </c>
      <c r="H198" s="19"/>
      <c r="I198" s="19"/>
      <c r="J198" s="14">
        <f>D198+H198-I198</f>
        <v>353246.11058766703</v>
      </c>
      <c r="K198" s="54">
        <f>E198*75/B198</f>
        <v>2.4999999999999998E-2</v>
      </c>
      <c r="L198" s="45"/>
      <c r="M198" s="45"/>
      <c r="N198" s="47"/>
      <c r="O198" s="20">
        <f>IF(D198&gt;B198,D198*0.013,0)</f>
        <v>4592.1994376396715</v>
      </c>
      <c r="P198" s="18"/>
      <c r="Q198" s="14">
        <f>Q196+C198+H196</f>
        <v>370876.76559824817</v>
      </c>
      <c r="R198" s="25">
        <f>(Q198-(B108+SUM(H108:H196)))/(B108+SUM(H108:H196))</f>
        <v>7.6206150490679239</v>
      </c>
      <c r="S198" s="25">
        <f>D198/B198-1</f>
        <v>3.0000000000000027E-2</v>
      </c>
    </row>
    <row r="199" spans="1:19">
      <c r="A199" s="1">
        <f>A198+7</f>
        <v>45816</v>
      </c>
      <c r="B199" s="17">
        <f>D198+H198-O198</f>
        <v>348653.91115002736</v>
      </c>
      <c r="C199" s="44">
        <f>(B199*required_return)</f>
        <v>10459.617334500821</v>
      </c>
      <c r="D199" s="18">
        <f>B199+C199</f>
        <v>359113.52848452819</v>
      </c>
      <c r="E199" s="14">
        <f>B199/3000</f>
        <v>116.21797038334245</v>
      </c>
      <c r="F199" s="14">
        <f>E199</f>
        <v>116.21797038334245</v>
      </c>
      <c r="G199" s="52">
        <f t="shared" ref="G199:G201" si="117">(D199-B199)/F199</f>
        <v>90.000000000000071</v>
      </c>
      <c r="H199" s="19"/>
      <c r="I199" s="19"/>
      <c r="J199" s="18">
        <f>D199+H199-I199</f>
        <v>359113.52848452819</v>
      </c>
      <c r="K199" s="54">
        <f t="shared" ref="K199:K201" si="118">E199*75/B199</f>
        <v>2.4999999999999998E-2</v>
      </c>
      <c r="L199" s="45"/>
      <c r="M199" s="45"/>
      <c r="N199" s="47"/>
      <c r="O199" s="20">
        <f>IF(D199&gt;B199,D199*0.013,0)</f>
        <v>4668.4758702988665</v>
      </c>
      <c r="P199" s="18"/>
      <c r="Q199" s="14">
        <f>Q198+C199+H198</f>
        <v>381336.38293274899</v>
      </c>
      <c r="R199" s="25">
        <f>(Q199-(B108+SUM(H108:H198)))/(B108+SUM(H108:H198))</f>
        <v>7.8637371396519544</v>
      </c>
      <c r="S199" s="25">
        <f t="shared" ref="S199:S201" si="119">D199/B199-1</f>
        <v>3.0000000000000027E-2</v>
      </c>
    </row>
    <row r="200" spans="1:19">
      <c r="A200" s="1">
        <f>A199+7</f>
        <v>45823</v>
      </c>
      <c r="B200" s="17">
        <f>D199+H199-O199</f>
        <v>354445.05261422932</v>
      </c>
      <c r="C200" s="44">
        <f>(B200*required_return)</f>
        <v>10633.35157842688</v>
      </c>
      <c r="D200" s="18">
        <f>B200+C200</f>
        <v>365078.40419265622</v>
      </c>
      <c r="E200" s="14">
        <f>B200/3000</f>
        <v>118.14835087140978</v>
      </c>
      <c r="F200" s="14">
        <f>E200</f>
        <v>118.14835087140978</v>
      </c>
      <c r="G200" s="52">
        <f t="shared" si="117"/>
        <v>90.000000000000142</v>
      </c>
      <c r="H200" s="19"/>
      <c r="I200" s="19"/>
      <c r="J200" s="18">
        <f>D200+H200-I200</f>
        <v>365078.40419265622</v>
      </c>
      <c r="K200" s="54">
        <f t="shared" si="118"/>
        <v>2.5000000000000001E-2</v>
      </c>
      <c r="L200" s="45"/>
      <c r="M200" s="45"/>
      <c r="N200" s="47"/>
      <c r="O200" s="20">
        <f>IF(D200&gt;B200,D200*0.013,0)</f>
        <v>4746.0192545045311</v>
      </c>
      <c r="P200" s="18"/>
      <c r="Q200" s="14">
        <f>Q199+C200+H199</f>
        <v>391969.73451117589</v>
      </c>
      <c r="R200" s="25">
        <f>(Q200-(B108+SUM(H108:H199)))/(B108+SUM(H108:H199))</f>
        <v>8.1108974881605853</v>
      </c>
      <c r="S200" s="25">
        <f t="shared" si="119"/>
        <v>3.0000000000000027E-2</v>
      </c>
    </row>
    <row r="201" spans="1:19" ht="15" thickBot="1">
      <c r="A201" s="5">
        <f>A200+7</f>
        <v>45830</v>
      </c>
      <c r="B201" s="17">
        <f>D200+H200-O200</f>
        <v>360332.38493815169</v>
      </c>
      <c r="C201" s="44">
        <f>(B201*required_return)</f>
        <v>10809.971548144551</v>
      </c>
      <c r="D201" s="18">
        <f>B201+C201</f>
        <v>371142.35648629622</v>
      </c>
      <c r="E201" s="14">
        <f>B201/3000</f>
        <v>120.1107949793839</v>
      </c>
      <c r="F201" s="14">
        <f>E201</f>
        <v>120.1107949793839</v>
      </c>
      <c r="G201" s="52">
        <f t="shared" si="117"/>
        <v>89.999999999999829</v>
      </c>
      <c r="H201" s="19"/>
      <c r="I201" s="19"/>
      <c r="J201" s="18">
        <f>D201+H201-I201</f>
        <v>371142.35648629622</v>
      </c>
      <c r="K201" s="54">
        <f t="shared" si="118"/>
        <v>2.4999999999999998E-2</v>
      </c>
      <c r="L201" s="45"/>
      <c r="M201" s="45"/>
      <c r="N201" s="48"/>
      <c r="O201" s="20">
        <f>IF(D201&gt;B201,D201*0.013,0)</f>
        <v>4824.8506343218505</v>
      </c>
      <c r="P201" s="18">
        <f>P196+SUM(O198:O201)</f>
        <v>36462.200207346039</v>
      </c>
      <c r="Q201" s="14">
        <f>Q200+C201+H200</f>
        <v>402779.70605932042</v>
      </c>
      <c r="R201" s="25">
        <f>(Q201-(B108+SUM(H108:H200)))/(B108+SUM(H108:H200))</f>
        <v>8.3621631700579453</v>
      </c>
      <c r="S201" s="25">
        <f t="shared" si="119"/>
        <v>3.0000000000000027E-2</v>
      </c>
    </row>
    <row r="202" spans="1:19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26"/>
      <c r="S202" s="26"/>
    </row>
    <row r="203" spans="1:19">
      <c r="A203" s="1">
        <f>A201+7</f>
        <v>45837</v>
      </c>
      <c r="B203" s="17">
        <f>D201+H201-O201</f>
        <v>366317.50585197436</v>
      </c>
      <c r="C203" s="44">
        <f>(B203*required_return)</f>
        <v>10989.525175559231</v>
      </c>
      <c r="D203" s="14">
        <f>B203+C203</f>
        <v>377307.03102753358</v>
      </c>
      <c r="E203" s="14">
        <f>B203/3000</f>
        <v>122.10583528399145</v>
      </c>
      <c r="F203" s="14">
        <f>E203</f>
        <v>122.10583528399145</v>
      </c>
      <c r="G203" s="53">
        <f>(D203-B203)/F203</f>
        <v>89.999999999999901</v>
      </c>
      <c r="H203" s="19"/>
      <c r="I203" s="19"/>
      <c r="J203" s="14">
        <f>D203+H203-I203</f>
        <v>377307.03102753358</v>
      </c>
      <c r="K203" s="54">
        <f>E203*75/B203</f>
        <v>2.4999999999999998E-2</v>
      </c>
      <c r="L203" s="45"/>
      <c r="M203" s="45"/>
      <c r="N203" s="47"/>
      <c r="O203" s="20">
        <f>IF(D203&gt;B203,D203*0.013,0)</f>
        <v>4904.9914033579362</v>
      </c>
      <c r="P203" s="18"/>
      <c r="Q203" s="14">
        <f>Q201+C203+H201</f>
        <v>413769.23123487964</v>
      </c>
      <c r="R203" s="25">
        <f>(Q203-(B108+SUM(H108:H201)))/(B108+SUM(H108:H201))</f>
        <v>8.6176023749316197</v>
      </c>
      <c r="S203" s="25">
        <f>D203/B203-1</f>
        <v>3.0000000000000027E-2</v>
      </c>
    </row>
    <row r="204" spans="1:19">
      <c r="A204" s="1">
        <f>A203+7</f>
        <v>45844</v>
      </c>
      <c r="B204" s="17">
        <f>D203+H203-O203</f>
        <v>372402.03962417564</v>
      </c>
      <c r="C204" s="44">
        <f>(B204*required_return)</f>
        <v>11172.061188725269</v>
      </c>
      <c r="D204" s="18">
        <f>B204+C204</f>
        <v>383574.10081290093</v>
      </c>
      <c r="E204" s="14">
        <f>B204/3000</f>
        <v>124.13401320805855</v>
      </c>
      <c r="F204" s="14">
        <f>E204</f>
        <v>124.13401320805855</v>
      </c>
      <c r="G204" s="52">
        <f t="shared" ref="G204:G206" si="120">(D204-B204)/F204</f>
        <v>90.000000000000156</v>
      </c>
      <c r="H204" s="19"/>
      <c r="I204" s="19"/>
      <c r="J204" s="18">
        <f>D204+H204-I204</f>
        <v>383574.10081290093</v>
      </c>
      <c r="K204" s="54">
        <f t="shared" ref="K204:K206" si="121">E204*75/B204</f>
        <v>2.5000000000000001E-2</v>
      </c>
      <c r="L204" s="45"/>
      <c r="M204" s="45"/>
      <c r="N204" s="47"/>
      <c r="O204" s="20">
        <f>IF(D204&gt;B204,D204*0.013,0)</f>
        <v>4986.4633105677121</v>
      </c>
      <c r="P204" s="18"/>
      <c r="Q204" s="14">
        <f>Q203+C204+H203</f>
        <v>424941.29242360493</v>
      </c>
      <c r="R204" s="25">
        <f>(Q204-(B108+SUM(H108:H203)))/(B108+SUM(H108:H203))</f>
        <v>8.8772844249982459</v>
      </c>
      <c r="S204" s="25">
        <f t="shared" ref="S204:S206" si="122">D204/B204-1</f>
        <v>3.0000000000000027E-2</v>
      </c>
    </row>
    <row r="205" spans="1:19">
      <c r="A205" s="1">
        <f>A204+7</f>
        <v>45851</v>
      </c>
      <c r="B205" s="17">
        <f>D204+H204-O204</f>
        <v>378587.63750233321</v>
      </c>
      <c r="C205" s="44">
        <f>(B205*required_return)</f>
        <v>11357.629125069996</v>
      </c>
      <c r="D205" s="18">
        <f>B205+C205</f>
        <v>389945.26662740321</v>
      </c>
      <c r="E205" s="14">
        <f>B205/3000</f>
        <v>126.1958791674444</v>
      </c>
      <c r="F205" s="14">
        <f>E205</f>
        <v>126.1958791674444</v>
      </c>
      <c r="G205" s="52">
        <f t="shared" si="120"/>
        <v>90.000000000000043</v>
      </c>
      <c r="H205" s="19"/>
      <c r="I205" s="19"/>
      <c r="J205" s="18">
        <f>D205+H205-I205</f>
        <v>389945.26662740321</v>
      </c>
      <c r="K205" s="54">
        <f t="shared" si="121"/>
        <v>2.5000000000000001E-2</v>
      </c>
      <c r="L205" s="45"/>
      <c r="M205" s="45"/>
      <c r="N205" s="47"/>
      <c r="O205" s="20">
        <f>IF(D205&gt;B205,D205*0.013,0)</f>
        <v>5069.2884661562412</v>
      </c>
      <c r="P205" s="18"/>
      <c r="Q205" s="14">
        <f>Q204+C205+H204</f>
        <v>436298.92154867493</v>
      </c>
      <c r="R205" s="25">
        <f>(Q205-(B108+SUM(H108:H204)))/(B108+SUM(H108:H204))</f>
        <v>9.1412797939164783</v>
      </c>
      <c r="S205" s="25">
        <f t="shared" si="122"/>
        <v>3.0000000000000027E-2</v>
      </c>
    </row>
    <row r="206" spans="1:19" ht="15" thickBot="1">
      <c r="A206" s="5">
        <f>A205+7</f>
        <v>45858</v>
      </c>
      <c r="B206" s="17">
        <f>D205+H205-O205</f>
        <v>384875.97816124698</v>
      </c>
      <c r="C206" s="44">
        <f>(B206*required_return)</f>
        <v>11546.279344837409</v>
      </c>
      <c r="D206" s="18">
        <f>B206+C206</f>
        <v>396422.2575060844</v>
      </c>
      <c r="E206" s="14">
        <f>B206/3000</f>
        <v>128.29199272041566</v>
      </c>
      <c r="F206" s="14">
        <f>E206</f>
        <v>128.29199272041566</v>
      </c>
      <c r="G206" s="52">
        <f t="shared" si="120"/>
        <v>90.000000000000028</v>
      </c>
      <c r="H206" s="19"/>
      <c r="I206" s="19"/>
      <c r="J206" s="18">
        <f>D206+H206-I206</f>
        <v>396422.2575060844</v>
      </c>
      <c r="K206" s="54">
        <f t="shared" si="121"/>
        <v>2.4999999999999998E-2</v>
      </c>
      <c r="L206" s="45"/>
      <c r="M206" s="45"/>
      <c r="N206" s="48"/>
      <c r="O206" s="20">
        <f>IF(D206&gt;B206,D206*0.013,0)</f>
        <v>5153.4893475790968</v>
      </c>
      <c r="P206" s="18">
        <f>P201+SUM(O203:O206)</f>
        <v>56576.432735007023</v>
      </c>
      <c r="Q206" s="14">
        <f>Q205+C206+H205</f>
        <v>447845.20089351234</v>
      </c>
      <c r="R206" s="25">
        <f>(Q206-(B108+SUM(H108:H205)))/(B108+SUM(H108:H205))</f>
        <v>9.4096601259124437</v>
      </c>
      <c r="S206" s="25">
        <f t="shared" si="122"/>
        <v>3.0000000000000027E-2</v>
      </c>
    </row>
    <row r="207" spans="1:19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26"/>
      <c r="S207" s="26"/>
    </row>
    <row r="208" spans="1:19">
      <c r="A208" s="1">
        <f>A206+7</f>
        <v>45865</v>
      </c>
      <c r="B208" s="17">
        <f>D206+H206-O206</f>
        <v>391268.76815850532</v>
      </c>
      <c r="C208" s="44">
        <f>(B208*required_return)</f>
        <v>11738.063044755159</v>
      </c>
      <c r="D208" s="14">
        <f>B208+C208</f>
        <v>403006.83120326046</v>
      </c>
      <c r="E208" s="14">
        <f>B208/3000</f>
        <v>130.42292271950177</v>
      </c>
      <c r="F208" s="14">
        <f>E208</f>
        <v>130.42292271950177</v>
      </c>
      <c r="G208" s="53">
        <f>(D208-B208)/F208</f>
        <v>89.999999999999829</v>
      </c>
      <c r="H208" s="19"/>
      <c r="I208" s="19"/>
      <c r="J208" s="14">
        <f>D208+H208-I208</f>
        <v>403006.83120326046</v>
      </c>
      <c r="K208" s="54">
        <f>E208*75/B208</f>
        <v>2.5000000000000001E-2</v>
      </c>
      <c r="L208" s="45"/>
      <c r="M208" s="45"/>
      <c r="N208" s="19"/>
      <c r="O208" s="20">
        <f>IF(D208&gt;B208,D208*0.013,0)</f>
        <v>5239.0888056423855</v>
      </c>
      <c r="P208" s="18"/>
      <c r="Q208" s="14">
        <f>Q206+C208+H206</f>
        <v>459583.26393826748</v>
      </c>
      <c r="R208" s="25">
        <f>(Q208-(B108+SUM(H108:H206)))/(B108+SUM(H108:H206))</f>
        <v>9.6824982552228622</v>
      </c>
      <c r="S208" s="25">
        <f>D208/B208-1</f>
        <v>3.0000000000000027E-2</v>
      </c>
    </row>
    <row r="209" spans="1:19">
      <c r="A209" s="1">
        <f>A208+7</f>
        <v>45872</v>
      </c>
      <c r="B209" s="17">
        <f>D208+H208-O208</f>
        <v>397767.74239761807</v>
      </c>
      <c r="C209" s="44">
        <f>(B209*required_return)</f>
        <v>11933.032271928541</v>
      </c>
      <c r="D209" s="18">
        <f>B209+C209</f>
        <v>409700.77466954663</v>
      </c>
      <c r="E209" s="14">
        <f>B209/3000</f>
        <v>132.58924746587269</v>
      </c>
      <c r="F209" s="14">
        <f>E209</f>
        <v>132.58924746587269</v>
      </c>
      <c r="G209" s="52">
        <f t="shared" ref="G209:G211" si="123">(D209-B209)/F209</f>
        <v>90.000000000000142</v>
      </c>
      <c r="H209" s="19"/>
      <c r="I209" s="19"/>
      <c r="J209" s="18">
        <f>D209+H209-I209</f>
        <v>409700.77466954663</v>
      </c>
      <c r="K209" s="54">
        <f t="shared" ref="K209:K211" si="124">E209*75/B209</f>
        <v>2.4999999999999998E-2</v>
      </c>
      <c r="L209" s="45"/>
      <c r="M209" s="45"/>
      <c r="N209" s="19"/>
      <c r="O209" s="20">
        <f>IF(D209&gt;B209,D209*0.013,0)</f>
        <v>5326.110070704106</v>
      </c>
      <c r="P209" s="18"/>
      <c r="Q209" s="14">
        <f>Q208+C209+H208</f>
        <v>471516.29621019604</v>
      </c>
      <c r="R209" s="25">
        <f>(Q209-(B108+SUM(H108:H208)))/(B108+SUM(H108:H208))</f>
        <v>9.9598682258611255</v>
      </c>
      <c r="S209" s="25">
        <f t="shared" ref="S209:S211" si="125">D209/B209-1</f>
        <v>3.0000000000000027E-2</v>
      </c>
    </row>
    <row r="210" spans="1:19">
      <c r="A210" s="1">
        <f>A209+7</f>
        <v>45879</v>
      </c>
      <c r="B210" s="17">
        <f>D209+H209-O209</f>
        <v>404374.6645988425</v>
      </c>
      <c r="C210" s="44">
        <f>(B210*required_return)</f>
        <v>12131.239937965274</v>
      </c>
      <c r="D210" s="18">
        <f>B210+C210</f>
        <v>416505.90453680779</v>
      </c>
      <c r="E210" s="14">
        <f>B210/3000</f>
        <v>134.79155486628085</v>
      </c>
      <c r="F210" s="14">
        <f>E210</f>
        <v>134.79155486628085</v>
      </c>
      <c r="G210" s="52">
        <f t="shared" si="123"/>
        <v>90.000000000000114</v>
      </c>
      <c r="H210" s="19"/>
      <c r="I210" s="19"/>
      <c r="J210" s="18">
        <f>D210+H210-I210</f>
        <v>416505.90453680779</v>
      </c>
      <c r="K210" s="54">
        <f t="shared" si="124"/>
        <v>2.5000000000000005E-2</v>
      </c>
      <c r="L210" s="45"/>
      <c r="M210" s="45"/>
      <c r="N210" s="19"/>
      <c r="O210" s="20">
        <f>IF(D210&gt;B210,D210*0.013,0)</f>
        <v>5414.5767589785009</v>
      </c>
      <c r="P210" s="18"/>
      <c r="Q210" s="14">
        <f>Q209+C210+H209</f>
        <v>483647.53614816134</v>
      </c>
      <c r="R210" s="25">
        <f>(Q210-(B108+SUM(H108:H209)))/(B108+SUM(H108:H209))</f>
        <v>10.241845311711693</v>
      </c>
      <c r="S210" s="25">
        <f t="shared" si="125"/>
        <v>3.0000000000000027E-2</v>
      </c>
    </row>
    <row r="211" spans="1:19" ht="15" thickBot="1">
      <c r="A211" s="1">
        <f>A210+7</f>
        <v>45886</v>
      </c>
      <c r="B211" s="17">
        <f>D210+H210-O210</f>
        <v>411091.32777782931</v>
      </c>
      <c r="C211" s="44">
        <f>(B211*required_return)</f>
        <v>12332.739833334879</v>
      </c>
      <c r="D211" s="18">
        <f>B211+C211</f>
        <v>423424.06761116418</v>
      </c>
      <c r="E211" s="14">
        <f>B211/3000</f>
        <v>137.03044259260977</v>
      </c>
      <c r="F211" s="14">
        <f>E211</f>
        <v>137.03044259260977</v>
      </c>
      <c r="G211" s="52">
        <f t="shared" si="123"/>
        <v>89.999999999999915</v>
      </c>
      <c r="H211" s="19"/>
      <c r="I211" s="19"/>
      <c r="J211" s="18">
        <f>D211+H211-I211</f>
        <v>423424.06761116418</v>
      </c>
      <c r="K211" s="54">
        <f t="shared" si="124"/>
        <v>2.5000000000000001E-2</v>
      </c>
      <c r="L211" s="45"/>
      <c r="M211" s="45"/>
      <c r="N211" s="23"/>
      <c r="O211" s="20">
        <f>IF(D211&gt;B211,D211*0.013,0)</f>
        <v>5504.5128789451337</v>
      </c>
      <c r="P211" s="18">
        <f>P206+SUM(O208:O211)</f>
        <v>78060.72124927715</v>
      </c>
      <c r="Q211" s="14">
        <f>Q210+C211+H210</f>
        <v>495980.2759814962</v>
      </c>
      <c r="R211" s="25">
        <f>(Q211-(B108+SUM(H108:H210)))/(B108+SUM(H108:H210))</f>
        <v>10.528506036958236</v>
      </c>
      <c r="S211" s="25">
        <f t="shared" si="125"/>
        <v>3.0000000000000027E-2</v>
      </c>
    </row>
    <row r="212" spans="1:19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26"/>
      <c r="S212" s="26"/>
    </row>
    <row r="213" spans="1:19">
      <c r="A213" s="1">
        <f>A211+7</f>
        <v>45893</v>
      </c>
      <c r="B213" s="17">
        <f>D211+H211-O211</f>
        <v>417919.55473221903</v>
      </c>
      <c r="C213" s="44">
        <f>(B213*required_return)</f>
        <v>12537.586641966571</v>
      </c>
      <c r="D213" s="14">
        <f>B213+C213</f>
        <v>430457.14137418562</v>
      </c>
      <c r="E213" s="14">
        <f>B213/3000</f>
        <v>139.306518244073</v>
      </c>
      <c r="F213" s="14">
        <f>E213</f>
        <v>139.306518244073</v>
      </c>
      <c r="G213" s="53">
        <f>(D213-B213)/F213</f>
        <v>90.000000000000199</v>
      </c>
      <c r="H213" s="19"/>
      <c r="I213" s="19"/>
      <c r="J213" s="14">
        <f>D213+H213-I213</f>
        <v>430457.14137418562</v>
      </c>
      <c r="K213" s="54">
        <f>E213*75/B213</f>
        <v>2.5000000000000001E-2</v>
      </c>
      <c r="L213" s="45"/>
      <c r="M213" s="45"/>
      <c r="N213" s="47"/>
      <c r="O213" s="20">
        <f>IF(D213&gt;B213,D213*0.013,0)</f>
        <v>5595.9428378644125</v>
      </c>
      <c r="P213" s="18"/>
      <c r="Q213" s="14">
        <f>Q211+C213+H211</f>
        <v>508517.8626234628</v>
      </c>
      <c r="R213" s="25">
        <f>(Q213-(B108+SUM(H108:H211)))/(B108+SUM(H108:H211))</f>
        <v>10.819928196851125</v>
      </c>
      <c r="S213" s="25">
        <f>D213/B213-1</f>
        <v>3.0000000000000027E-2</v>
      </c>
    </row>
    <row r="214" spans="1:19">
      <c r="A214" s="1">
        <f>A213+7</f>
        <v>45900</v>
      </c>
      <c r="B214" s="17">
        <f>D213+H213-O213</f>
        <v>424861.19853632123</v>
      </c>
      <c r="C214" s="44">
        <f>(B214*required_return)</f>
        <v>12745.835956089637</v>
      </c>
      <c r="D214" s="18">
        <f>B214+C214</f>
        <v>437607.03449241089</v>
      </c>
      <c r="E214" s="14">
        <f>B214/3000</f>
        <v>141.62039951210707</v>
      </c>
      <c r="F214" s="14">
        <f>E214</f>
        <v>141.62039951210707</v>
      </c>
      <c r="G214" s="52">
        <f t="shared" ref="G214:G216" si="126">(D214-B214)/F214</f>
        <v>90.000000000000199</v>
      </c>
      <c r="H214" s="19"/>
      <c r="I214" s="19"/>
      <c r="J214" s="18">
        <f>D214+H214-I214</f>
        <v>437607.03449241089</v>
      </c>
      <c r="K214" s="54">
        <f t="shared" ref="K214:K216" si="127">E214*75/B214</f>
        <v>2.5000000000000001E-2</v>
      </c>
      <c r="L214" s="45"/>
      <c r="M214" s="45"/>
      <c r="N214" s="47"/>
      <c r="O214" s="20">
        <f>IF(D214&gt;B214,D214*0.013,0)</f>
        <v>5688.8914484013412</v>
      </c>
      <c r="P214" s="18"/>
      <c r="Q214" s="14">
        <f>Q213+C214+H213</f>
        <v>521263.69857955247</v>
      </c>
      <c r="R214" s="25">
        <f>(Q214-(B108+SUM(H108:H213)))/(B108+SUM(H108:H213))</f>
        <v>11.116190878819834</v>
      </c>
      <c r="S214" s="25">
        <f t="shared" ref="S214:S216" si="128">D214/B214-1</f>
        <v>3.0000000000000027E-2</v>
      </c>
    </row>
    <row r="215" spans="1:19">
      <c r="A215" s="1">
        <f>A214+7</f>
        <v>45907</v>
      </c>
      <c r="B215" s="17">
        <f>D214+H214-O214</f>
        <v>431918.14304400957</v>
      </c>
      <c r="C215" s="44">
        <f>(B215*required_return)</f>
        <v>12957.544291320286</v>
      </c>
      <c r="D215" s="18">
        <f>B215+C215</f>
        <v>444875.68733532983</v>
      </c>
      <c r="E215" s="14">
        <f>B215/3000</f>
        <v>143.97271434800319</v>
      </c>
      <c r="F215" s="14">
        <f>E215</f>
        <v>143.97271434800319</v>
      </c>
      <c r="G215" s="52">
        <f t="shared" si="126"/>
        <v>89.999999999999787</v>
      </c>
      <c r="H215" s="19"/>
      <c r="I215" s="19"/>
      <c r="J215" s="18">
        <f>D215+H215-I215</f>
        <v>444875.68733532983</v>
      </c>
      <c r="K215" s="54">
        <f t="shared" si="127"/>
        <v>2.4999999999999998E-2</v>
      </c>
      <c r="L215" s="45"/>
      <c r="M215" s="45"/>
      <c r="N215" s="47"/>
      <c r="O215" s="20">
        <f>IF(D215&gt;B215,D215*0.013,0)</f>
        <v>5783.3839353592875</v>
      </c>
      <c r="P215" s="18"/>
      <c r="Q215" s="14">
        <f>Q214+C215+H214</f>
        <v>534221.24287087272</v>
      </c>
      <c r="R215" s="25">
        <f>(Q215-(B108+SUM(H108:H214)))/(B108+SUM(H108:H214))</f>
        <v>11.417374483936042</v>
      </c>
      <c r="S215" s="25">
        <f t="shared" si="128"/>
        <v>3.0000000000000027E-2</v>
      </c>
    </row>
    <row r="216" spans="1:19" ht="15" thickBot="1">
      <c r="A216" s="5">
        <f>A215+7</f>
        <v>45914</v>
      </c>
      <c r="B216" s="17">
        <f>D215+H215-O215</f>
        <v>439092.30339997052</v>
      </c>
      <c r="C216" s="44">
        <f>(B216*required_return)</f>
        <v>13172.769101999114</v>
      </c>
      <c r="D216" s="18">
        <f>B216+C216</f>
        <v>452265.07250196964</v>
      </c>
      <c r="E216" s="14">
        <f>B216/3000</f>
        <v>146.36410113332352</v>
      </c>
      <c r="F216" s="14">
        <f>E216</f>
        <v>146.36410113332352</v>
      </c>
      <c r="G216" s="52">
        <f t="shared" si="126"/>
        <v>90.000000000000014</v>
      </c>
      <c r="H216" s="19"/>
      <c r="I216" s="19"/>
      <c r="J216" s="18">
        <f>D216+H216-I216</f>
        <v>452265.07250196964</v>
      </c>
      <c r="K216" s="54">
        <f t="shared" si="127"/>
        <v>2.5000000000000001E-2</v>
      </c>
      <c r="L216" s="45"/>
      <c r="M216" s="45"/>
      <c r="N216" s="48"/>
      <c r="O216" s="20">
        <f>IF(D216&gt;B216,D216*0.013,0)</f>
        <v>5879.4459425256055</v>
      </c>
      <c r="P216" s="18">
        <f>P211+SUM(O213:O216)</f>
        <v>101008.38541342779</v>
      </c>
      <c r="Q216" s="14">
        <f>Q215+C216+H215</f>
        <v>547394.01197287184</v>
      </c>
      <c r="R216" s="25">
        <f>(Q216-(B108+SUM(H108:H215)))/(B108+SUM(H108:H215))</f>
        <v>11.723560748733233</v>
      </c>
      <c r="S216" s="25">
        <f t="shared" si="128"/>
        <v>3.0000000000000027E-2</v>
      </c>
    </row>
    <row r="217" spans="1:19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26"/>
      <c r="S217" s="26"/>
    </row>
    <row r="218" spans="1:19">
      <c r="A218" s="1">
        <f>A216+7</f>
        <v>45921</v>
      </c>
      <c r="B218" s="17">
        <f>D216+H216-O216</f>
        <v>446385.62655944406</v>
      </c>
      <c r="C218" s="44">
        <f>(B218*required_return)</f>
        <v>13391.568796783322</v>
      </c>
      <c r="D218" s="14">
        <f>B218+C218</f>
        <v>459777.1953562274</v>
      </c>
      <c r="E218" s="14">
        <f>B218/3000</f>
        <v>148.79520885314801</v>
      </c>
      <c r="F218" s="14">
        <f>E218</f>
        <v>148.79520885314801</v>
      </c>
      <c r="G218" s="53">
        <f>(D218-B218)/F218</f>
        <v>90.000000000000099</v>
      </c>
      <c r="H218" s="19"/>
      <c r="I218" s="19"/>
      <c r="J218" s="14">
        <f>D218+H218-I218</f>
        <v>459777.1953562274</v>
      </c>
      <c r="K218" s="54">
        <f>E218*75/B218</f>
        <v>2.5000000000000001E-2</v>
      </c>
      <c r="L218" s="45"/>
      <c r="M218" s="45"/>
      <c r="N218" s="47"/>
      <c r="O218" s="20">
        <f>IF(D218&gt;B218,D218*0.023,0)</f>
        <v>10574.875493193231</v>
      </c>
      <c r="P218" s="18"/>
      <c r="Q218" s="14">
        <f>Q216+C218+H216</f>
        <v>560785.58076965518</v>
      </c>
      <c r="R218" s="25">
        <f>(Q218-(B108+SUM(H108:H216)))/(B108+SUM(H108:H216))</f>
        <v>12.034832767388705</v>
      </c>
      <c r="S218" s="25">
        <f>D218/B218-1</f>
        <v>3.0000000000000027E-2</v>
      </c>
    </row>
    <row r="219" spans="1:19">
      <c r="A219" s="1">
        <f>A218+7</f>
        <v>45928</v>
      </c>
      <c r="B219" s="17">
        <f>D218+H218-O218</f>
        <v>449202.31986303418</v>
      </c>
      <c r="C219" s="44">
        <f>(B219*required_return)</f>
        <v>13476.069595891026</v>
      </c>
      <c r="D219" s="18">
        <f>B219+C219</f>
        <v>462678.38945892523</v>
      </c>
      <c r="E219" s="14">
        <f>B219/3000</f>
        <v>149.73410662101139</v>
      </c>
      <c r="F219" s="14">
        <f>E219</f>
        <v>149.73410662101139</v>
      </c>
      <c r="G219" s="52">
        <f t="shared" ref="G219:G221" si="129">(D219-B219)/F219</f>
        <v>90.000000000000171</v>
      </c>
      <c r="H219" s="19"/>
      <c r="I219" s="19"/>
      <c r="J219" s="18">
        <f>D219+H219-I219</f>
        <v>462678.38945892523</v>
      </c>
      <c r="K219" s="54">
        <f t="shared" ref="K219:K221" si="130">E219*75/B219</f>
        <v>2.5000000000000001E-2</v>
      </c>
      <c r="L219" s="45"/>
      <c r="M219" s="45"/>
      <c r="N219" s="47"/>
      <c r="O219" s="20">
        <f>IF(D219&gt;B219,D219*0.023,0)</f>
        <v>10641.60295755528</v>
      </c>
      <c r="P219" s="18"/>
      <c r="Q219" s="14">
        <f>Q218+C219+H218</f>
        <v>574261.65036554623</v>
      </c>
      <c r="R219" s="25">
        <f>(Q219-(B108+SUM(H108:H218)))/(B108+SUM(H108:H218))</f>
        <v>12.348068912481892</v>
      </c>
      <c r="S219" s="25">
        <f t="shared" ref="S219:S221" si="131">D219/B219-1</f>
        <v>3.0000000000000027E-2</v>
      </c>
    </row>
    <row r="220" spans="1:19">
      <c r="A220" s="1">
        <f>A219+7</f>
        <v>45935</v>
      </c>
      <c r="B220" s="17">
        <f>D219+H219-O219</f>
        <v>452036.78650136996</v>
      </c>
      <c r="C220" s="44">
        <f>(B220*required_return)</f>
        <v>13561.103595041099</v>
      </c>
      <c r="D220" s="18">
        <f>B220+C220</f>
        <v>465597.89009641105</v>
      </c>
      <c r="E220" s="14">
        <f>B220/3000</f>
        <v>150.67892883379</v>
      </c>
      <c r="F220" s="14">
        <f>E220</f>
        <v>150.67892883379</v>
      </c>
      <c r="G220" s="52">
        <f t="shared" si="129"/>
        <v>89.999999999999915</v>
      </c>
      <c r="H220" s="19"/>
      <c r="I220" s="19"/>
      <c r="J220" s="18">
        <f>D220+H220-I220</f>
        <v>465597.89009641105</v>
      </c>
      <c r="K220" s="54">
        <f t="shared" si="130"/>
        <v>2.5000000000000001E-2</v>
      </c>
      <c r="L220" s="45"/>
      <c r="M220" s="45"/>
      <c r="N220" s="47"/>
      <c r="O220" s="20">
        <f>IF(D220&gt;B220,D220*0.023,0)</f>
        <v>10708.751472217455</v>
      </c>
      <c r="P220" s="18"/>
      <c r="Q220" s="14">
        <f>Q219+C220+H219</f>
        <v>587822.75396058732</v>
      </c>
      <c r="R220" s="25">
        <f>(Q220-(B108+SUM(H108:H219)))/(B108+SUM(H108:H219))</f>
        <v>12.663281577650617</v>
      </c>
      <c r="S220" s="25">
        <f t="shared" si="131"/>
        <v>3.0000000000000027E-2</v>
      </c>
    </row>
    <row r="221" spans="1:19" ht="15" thickBot="1">
      <c r="A221" s="5">
        <f>A220+7</f>
        <v>45942</v>
      </c>
      <c r="B221" s="17">
        <f>D220+H220-O220</f>
        <v>454889.13862419361</v>
      </c>
      <c r="C221" s="44">
        <f>(B221*required_return)</f>
        <v>13646.674158725808</v>
      </c>
      <c r="D221" s="18">
        <f>B221+C221</f>
        <v>468535.81278291944</v>
      </c>
      <c r="E221" s="14">
        <f>B221/3000</f>
        <v>151.62971287473121</v>
      </c>
      <c r="F221" s="14">
        <f>E221</f>
        <v>151.62971287473121</v>
      </c>
      <c r="G221" s="52">
        <f t="shared" si="129"/>
        <v>90.000000000000128</v>
      </c>
      <c r="H221" s="19"/>
      <c r="I221" s="19"/>
      <c r="J221" s="18">
        <f>D221+H221-I221</f>
        <v>468535.81278291944</v>
      </c>
      <c r="K221" s="54">
        <f t="shared" si="130"/>
        <v>2.5000000000000001E-2</v>
      </c>
      <c r="L221" s="45"/>
      <c r="M221" s="45"/>
      <c r="N221" s="48"/>
      <c r="O221" s="20">
        <f>IF(D221&gt;B221,D221*0.023,0)</f>
        <v>10776.323694007147</v>
      </c>
      <c r="P221" s="18">
        <f>P216+SUM(O218:O221)</f>
        <v>143709.93903040088</v>
      </c>
      <c r="Q221" s="14">
        <f>Q220+C221+H220</f>
        <v>601469.42811931309</v>
      </c>
      <c r="R221" s="25">
        <f>(Q221-(B108+SUM(H108:H220)))/(B108+SUM(H108:H220))</f>
        <v>12.980483234736557</v>
      </c>
      <c r="S221" s="25">
        <f t="shared" si="131"/>
        <v>3.0000000000000027E-2</v>
      </c>
    </row>
    <row r="222" spans="1:19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26"/>
      <c r="S222" s="26"/>
    </row>
    <row r="223" spans="1:19">
      <c r="A223" s="28">
        <f>A221+7</f>
        <v>45949</v>
      </c>
      <c r="B223" s="29">
        <f>D221+H221-O221</f>
        <v>457759.48908891232</v>
      </c>
      <c r="C223" s="44">
        <f>(B223*required_return)</f>
        <v>13732.784672667369</v>
      </c>
      <c r="D223" s="14">
        <f>B223+C223</f>
        <v>471492.27376157971</v>
      </c>
      <c r="E223" s="14">
        <f>B223/3000</f>
        <v>152.58649636297076</v>
      </c>
      <c r="F223" s="14">
        <f>E223</f>
        <v>152.58649636297076</v>
      </c>
      <c r="G223" s="53">
        <f>(D223-B223)/F223</f>
        <v>90.000000000000128</v>
      </c>
      <c r="H223" s="19"/>
      <c r="I223" s="19"/>
      <c r="J223" s="14">
        <f>D223+H223-I223</f>
        <v>471492.27376157971</v>
      </c>
      <c r="K223" s="54">
        <f>E223*75/B223</f>
        <v>2.4999999999999998E-2</v>
      </c>
      <c r="L223" s="50"/>
      <c r="M223" s="50"/>
      <c r="N223" s="49"/>
      <c r="O223" s="31">
        <f>IF(D223&gt;B223,D223*0.023,0)</f>
        <v>10844.322296516333</v>
      </c>
      <c r="P223" s="32"/>
      <c r="Q223" s="30">
        <f>Q221+C223+H221</f>
        <v>615202.21279198048</v>
      </c>
      <c r="R223" s="35">
        <f>(Q223-(B108+SUM(H108:H221)))/(B108+SUM(H108:H221))</f>
        <v>13.299686434278708</v>
      </c>
      <c r="S223" s="25">
        <f>D223/B223-1</f>
        <v>3.0000000000000027E-2</v>
      </c>
    </row>
    <row r="224" spans="1:19">
      <c r="A224" s="1">
        <f>A223+7</f>
        <v>45956</v>
      </c>
      <c r="B224" s="17">
        <f>D223+H223-O223</f>
        <v>460647.95146506338</v>
      </c>
      <c r="C224" s="44">
        <f>(B224*required_return)</f>
        <v>13819.438543951901</v>
      </c>
      <c r="D224" s="18">
        <f>B224+C224</f>
        <v>474467.39000901527</v>
      </c>
      <c r="E224" s="14">
        <f>B224/3000</f>
        <v>153.54931715502113</v>
      </c>
      <c r="F224" s="14">
        <f>E224</f>
        <v>153.54931715502113</v>
      </c>
      <c r="G224" s="52">
        <f t="shared" ref="G224:G226" si="132">(D224-B224)/F224</f>
        <v>89.999999999999957</v>
      </c>
      <c r="H224" s="19"/>
      <c r="I224" s="19"/>
      <c r="J224" s="18">
        <f>D224+H224-I224</f>
        <v>474467.39000901527</v>
      </c>
      <c r="K224" s="54">
        <f t="shared" ref="K224:K226" si="133">E224*75/B224</f>
        <v>2.5000000000000001E-2</v>
      </c>
      <c r="L224" s="45"/>
      <c r="M224" s="45"/>
      <c r="N224" s="47"/>
      <c r="O224" s="20">
        <f>IF(D224&gt;B224,D224*0.023,0)</f>
        <v>10912.749970207351</v>
      </c>
      <c r="P224" s="18"/>
      <c r="Q224" s="14">
        <f>Q223+C224+H223</f>
        <v>629021.65133593243</v>
      </c>
      <c r="R224" s="25">
        <f>(Q224-(B108+SUM(H108:H223)))/(B108+SUM(H108:H223))</f>
        <v>13.620903806009974</v>
      </c>
      <c r="S224" s="25">
        <f t="shared" ref="S224:S226" si="134">D224/B224-1</f>
        <v>3.0000000000000027E-2</v>
      </c>
    </row>
    <row r="225" spans="1:19">
      <c r="A225" s="1">
        <f>A224+7</f>
        <v>45963</v>
      </c>
      <c r="B225" s="17">
        <f>D224+H224-O224</f>
        <v>463554.64003880793</v>
      </c>
      <c r="C225" s="44">
        <f>(B225*required_return)</f>
        <v>13906.639201164238</v>
      </c>
      <c r="D225" s="18">
        <f>B225+C225</f>
        <v>477461.27923997218</v>
      </c>
      <c r="E225" s="14">
        <f>B225/3000</f>
        <v>154.51821334626931</v>
      </c>
      <c r="F225" s="14">
        <f>E225</f>
        <v>154.51821334626931</v>
      </c>
      <c r="G225" s="52">
        <f t="shared" si="132"/>
        <v>90.000000000000057</v>
      </c>
      <c r="H225" s="19"/>
      <c r="I225" s="19"/>
      <c r="J225" s="18">
        <f>D225+H225-I225</f>
        <v>477461.27923997218</v>
      </c>
      <c r="K225" s="54">
        <f t="shared" si="133"/>
        <v>2.4999999999999998E-2</v>
      </c>
      <c r="L225" s="45"/>
      <c r="M225" s="45"/>
      <c r="N225" s="47"/>
      <c r="O225" s="20">
        <f>IF(D225&gt;B225,D225*0.023,0)</f>
        <v>10981.609422519359</v>
      </c>
      <c r="P225" s="18"/>
      <c r="Q225" s="14">
        <f>Q224+C225+H224</f>
        <v>642928.29053709668</v>
      </c>
      <c r="R225" s="25">
        <f>(Q225-(B108+SUM(H108:H224)))/(B108+SUM(H108:H224))</f>
        <v>13.944148059356861</v>
      </c>
      <c r="S225" s="25">
        <f t="shared" si="134"/>
        <v>3.0000000000000027E-2</v>
      </c>
    </row>
    <row r="226" spans="1:19" ht="15" thickBot="1">
      <c r="A226" s="5">
        <f>A225+7</f>
        <v>45970</v>
      </c>
      <c r="B226" s="33">
        <f>D225+H225-O225</f>
        <v>466479.66981745284</v>
      </c>
      <c r="C226" s="44">
        <f>(B226*required_return)</f>
        <v>13994.390094523586</v>
      </c>
      <c r="D226" s="18">
        <f>B226+C226</f>
        <v>480474.05991197645</v>
      </c>
      <c r="E226" s="14">
        <f>B226/3000</f>
        <v>155.49322327248427</v>
      </c>
      <c r="F226" s="14">
        <f>E226</f>
        <v>155.49322327248427</v>
      </c>
      <c r="G226" s="52">
        <f t="shared" si="132"/>
        <v>90.000000000000156</v>
      </c>
      <c r="H226" s="19"/>
      <c r="I226" s="19"/>
      <c r="J226" s="18">
        <f>D226+H226-I226</f>
        <v>480474.05991197645</v>
      </c>
      <c r="K226" s="54">
        <f t="shared" si="133"/>
        <v>2.4999999999999998E-2</v>
      </c>
      <c r="L226" s="51"/>
      <c r="M226" s="51"/>
      <c r="N226" s="48"/>
      <c r="O226" s="22">
        <f>IF(D226&gt;B226,D226*0.023,0)</f>
        <v>11050.903377975459</v>
      </c>
      <c r="P226" s="34">
        <f>P221+SUM(O223:O226)</f>
        <v>187499.5240976194</v>
      </c>
      <c r="Q226" s="36">
        <f>Q225+C226+H225</f>
        <v>656922.68063162023</v>
      </c>
      <c r="R226" s="37">
        <f>(Q226-(B108+SUM(H108:H225)))/(B108+SUM(H108:H225))</f>
        <v>14.269431983942367</v>
      </c>
      <c r="S226" s="25">
        <f t="shared" si="134"/>
        <v>3.0000000000000027E-2</v>
      </c>
    </row>
    <row r="227" spans="1:19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26"/>
      <c r="S227" s="26"/>
    </row>
    <row r="228" spans="1:19">
      <c r="A228" s="1">
        <f>A226+7</f>
        <v>45977</v>
      </c>
      <c r="B228" s="17">
        <f>D226+H226-O226</f>
        <v>469423.156534001</v>
      </c>
      <c r="C228" s="44">
        <f>(B228*required_return)</f>
        <v>14082.694696020029</v>
      </c>
      <c r="D228" s="14">
        <f>B228+C228</f>
        <v>483505.85123002104</v>
      </c>
      <c r="E228" s="14">
        <f>B228/3000</f>
        <v>156.47438551133368</v>
      </c>
      <c r="F228" s="14">
        <f>E228</f>
        <v>156.47438551133368</v>
      </c>
      <c r="G228" s="53">
        <f>(D228-B228)/F228</f>
        <v>90.000000000000085</v>
      </c>
      <c r="H228" s="19"/>
      <c r="I228" s="19"/>
      <c r="J228" s="14">
        <f>D228+H228-I228</f>
        <v>483505.85123002104</v>
      </c>
      <c r="K228" s="54">
        <f>E228*75/B228</f>
        <v>2.5000000000000001E-2</v>
      </c>
      <c r="L228" s="45"/>
      <c r="M228" s="45"/>
      <c r="N228" s="47"/>
      <c r="O228" s="31">
        <f>IF(D228&gt;B228,D228*0.023,0)</f>
        <v>11120.634578290485</v>
      </c>
      <c r="P228" s="32"/>
      <c r="Q228" s="14">
        <f>Q226+C228+H226</f>
        <v>671005.37532764021</v>
      </c>
      <c r="R228" s="25">
        <f>(Q228-(B158+SUM(H158:H226)))/(B158+SUM(H158:H226))</f>
        <v>3.7812960623407865</v>
      </c>
      <c r="S228" s="25">
        <f>D228/B228-1</f>
        <v>3.0000000000000027E-2</v>
      </c>
    </row>
    <row r="229" spans="1:19">
      <c r="A229" s="1">
        <f>A228+7</f>
        <v>45984</v>
      </c>
      <c r="B229" s="17">
        <f>D228+H228-O228</f>
        <v>472385.21665173053</v>
      </c>
      <c r="C229" s="44">
        <f>(B229*required_return)</f>
        <v>14171.556499551916</v>
      </c>
      <c r="D229" s="18">
        <f>B229+C229</f>
        <v>486556.77315128245</v>
      </c>
      <c r="E229" s="14">
        <f>B229/3000</f>
        <v>157.46173888391019</v>
      </c>
      <c r="F229" s="14">
        <f>E229</f>
        <v>157.46173888391019</v>
      </c>
      <c r="G229" s="52">
        <f t="shared" ref="G229:G231" si="135">(D229-B229)/F229</f>
        <v>90.000000000000043</v>
      </c>
      <c r="H229" s="19"/>
      <c r="I229" s="19"/>
      <c r="J229" s="18">
        <f>D229+H229-I229</f>
        <v>486556.77315128245</v>
      </c>
      <c r="K229" s="54">
        <f t="shared" ref="K229:K231" si="136">E229*75/B229</f>
        <v>2.5000000000000001E-2</v>
      </c>
      <c r="L229" s="45"/>
      <c r="M229" s="45"/>
      <c r="N229" s="47"/>
      <c r="O229" s="20">
        <f>IF(D229&gt;B229,D229*0.023,0)</f>
        <v>11190.805782479496</v>
      </c>
      <c r="P229" s="18"/>
      <c r="Q229" s="14">
        <f>Q228+C229+H228</f>
        <v>685176.93182719208</v>
      </c>
      <c r="R229" s="25">
        <f>(Q229-(B158+SUM(H158:H228)))/(B158+SUM(H158:H228))</f>
        <v>3.8822764863134887</v>
      </c>
      <c r="S229" s="25">
        <f t="shared" ref="S229:S231" si="137">D229/B229-1</f>
        <v>3.0000000000000027E-2</v>
      </c>
    </row>
    <row r="230" spans="1:19">
      <c r="A230" s="1">
        <f>A229+7</f>
        <v>45991</v>
      </c>
      <c r="B230" s="17">
        <f>D229+H229-O229</f>
        <v>475365.96736880299</v>
      </c>
      <c r="C230" s="44">
        <f>(B230*required_return)</f>
        <v>14260.979021064089</v>
      </c>
      <c r="D230" s="18">
        <f>B230+C230</f>
        <v>489626.94638986705</v>
      </c>
      <c r="E230" s="14">
        <f>B230/3000</f>
        <v>158.45532245626765</v>
      </c>
      <c r="F230" s="14">
        <f>E230</f>
        <v>158.45532245626765</v>
      </c>
      <c r="G230" s="52">
        <f t="shared" si="135"/>
        <v>89.999999999999844</v>
      </c>
      <c r="H230" s="19"/>
      <c r="I230" s="19"/>
      <c r="J230" s="18">
        <f>D230+H230-I230</f>
        <v>489626.94638986705</v>
      </c>
      <c r="K230" s="54">
        <f t="shared" si="136"/>
        <v>2.4999999999999998E-2</v>
      </c>
      <c r="L230" s="45"/>
      <c r="M230" s="45"/>
      <c r="N230" s="47"/>
      <c r="O230" s="20">
        <f>IF(D230&gt;B230,D230*0.023,0)</f>
        <v>11261.419766966941</v>
      </c>
      <c r="P230" s="18"/>
      <c r="Q230" s="14">
        <f>Q229+C230+H229</f>
        <v>699437.9108482562</v>
      </c>
      <c r="R230" s="25">
        <f>(Q230-(B158+SUM(H158:H229)))/(B158+SUM(H158:H229))</f>
        <v>3.9838940967614591</v>
      </c>
      <c r="S230" s="25">
        <f t="shared" si="137"/>
        <v>3.0000000000000027E-2</v>
      </c>
    </row>
    <row r="231" spans="1:19" ht="15" thickBot="1">
      <c r="A231" s="5">
        <f>A230+7</f>
        <v>45998</v>
      </c>
      <c r="B231" s="17">
        <f>D230+H230-O230</f>
        <v>478365.5266229001</v>
      </c>
      <c r="C231" s="44">
        <f>(B231*required_return)</f>
        <v>14350.965798687002</v>
      </c>
      <c r="D231" s="18">
        <f>B231+C231</f>
        <v>492716.49242158711</v>
      </c>
      <c r="E231" s="14">
        <f>B231/3000</f>
        <v>159.45517554096671</v>
      </c>
      <c r="F231" s="14">
        <f>E231</f>
        <v>159.45517554096671</v>
      </c>
      <c r="G231" s="52">
        <f t="shared" si="135"/>
        <v>90.000000000000071</v>
      </c>
      <c r="H231" s="19"/>
      <c r="I231" s="19"/>
      <c r="J231" s="18">
        <f>D231+H231-I231</f>
        <v>492716.49242158711</v>
      </c>
      <c r="K231" s="54">
        <f t="shared" si="136"/>
        <v>2.5000000000000001E-2</v>
      </c>
      <c r="L231" s="45"/>
      <c r="M231" s="45"/>
      <c r="N231" s="48"/>
      <c r="O231" s="22">
        <f>IF(D231&gt;B231,D231*0.023,0)</f>
        <v>11332.479325696504</v>
      </c>
      <c r="P231" s="34">
        <f>P226+SUM(O228:O231)</f>
        <v>232404.86355105281</v>
      </c>
      <c r="Q231" s="14">
        <f>Q230+C231+H230</f>
        <v>713788.87664694316</v>
      </c>
      <c r="R231" s="25">
        <f>(Q231-(B158+SUM(H158:H230)))/(B158+SUM(H158:H230))</f>
        <v>4.0861529143313557</v>
      </c>
      <c r="S231" s="25">
        <f t="shared" si="137"/>
        <v>3.0000000000000027E-2</v>
      </c>
    </row>
    <row r="232" spans="1:19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26"/>
      <c r="S232" s="26"/>
    </row>
    <row r="233" spans="1:19">
      <c r="A233" s="1">
        <f>A231+7</f>
        <v>46005</v>
      </c>
      <c r="B233" s="17">
        <f>D231+H231-O231</f>
        <v>481384.01309589064</v>
      </c>
      <c r="C233" s="44">
        <f>(B233*required_return)</f>
        <v>14441.520392876719</v>
      </c>
      <c r="D233" s="14">
        <f>B233+C233</f>
        <v>495825.53348876734</v>
      </c>
      <c r="E233" s="14">
        <f>B233/3000</f>
        <v>160.46133769863022</v>
      </c>
      <c r="F233" s="14">
        <f>E233</f>
        <v>160.46133769863022</v>
      </c>
      <c r="G233" s="53">
        <f>(D233-B233)/F233</f>
        <v>89.999999999999886</v>
      </c>
      <c r="H233" s="19"/>
      <c r="I233" s="19"/>
      <c r="J233" s="14">
        <f>D233+H233-I233</f>
        <v>495825.53348876734</v>
      </c>
      <c r="K233" s="54">
        <f>E233*75/B233</f>
        <v>2.4999999999999998E-2</v>
      </c>
      <c r="L233" s="45"/>
      <c r="M233" s="45"/>
      <c r="N233" s="47"/>
      <c r="O233" s="20">
        <f>IF(D233&gt;B233,D233*0.013,0)</f>
        <v>6445.7319353539751</v>
      </c>
      <c r="P233" s="18"/>
      <c r="Q233" s="14">
        <f>Q231+C233+H231</f>
        <v>728230.39703981986</v>
      </c>
      <c r="R233" s="25">
        <f>(Q233-(B158+SUM(H158:H231)))/(B158+SUM(H158:H231))</f>
        <v>4.1890569850401187</v>
      </c>
      <c r="S233" s="25">
        <f>D233/B233-1</f>
        <v>3.0000000000000027E-2</v>
      </c>
    </row>
    <row r="234" spans="1:19">
      <c r="A234" s="1">
        <f>A233+7</f>
        <v>46012</v>
      </c>
      <c r="B234" s="17">
        <f>D233+H233-O233</f>
        <v>489379.80155341339</v>
      </c>
      <c r="C234" s="44">
        <f>(B234*required_return)</f>
        <v>14681.394046602401</v>
      </c>
      <c r="D234" s="18">
        <f>B234+C234</f>
        <v>504061.19560001581</v>
      </c>
      <c r="E234" s="14">
        <f>B234/3000</f>
        <v>163.12660051780446</v>
      </c>
      <c r="F234" s="14">
        <f>E234</f>
        <v>163.12660051780446</v>
      </c>
      <c r="G234" s="52">
        <f t="shared" ref="G234:G236" si="138">(D234-B234)/F234</f>
        <v>90.000000000000128</v>
      </c>
      <c r="H234" s="19"/>
      <c r="I234" s="19"/>
      <c r="J234" s="18">
        <f>D234+H234-I234</f>
        <v>504061.19560001581</v>
      </c>
      <c r="K234" s="54">
        <f t="shared" ref="K234:K236" si="139">E234*75/B234</f>
        <v>2.5000000000000001E-2</v>
      </c>
      <c r="L234" s="45"/>
      <c r="M234" s="45"/>
      <c r="N234" s="47"/>
      <c r="O234" s="20">
        <f>IF(D234&gt;B234,D234*0.013,0)</f>
        <v>6552.7955428002051</v>
      </c>
      <c r="P234" s="18"/>
      <c r="Q234" s="14">
        <f>Q233+C234+H233</f>
        <v>742911.79108642228</v>
      </c>
      <c r="R234" s="25">
        <f>(Q234-(B158+SUM(H158:H233)))/(B158+SUM(H158:H233))</f>
        <v>4.2936702923633545</v>
      </c>
      <c r="S234" s="25">
        <f t="shared" ref="S234:S236" si="140">D234/B234-1</f>
        <v>3.0000000000000027E-2</v>
      </c>
    </row>
    <row r="235" spans="1:19">
      <c r="A235" s="1">
        <f>A234+7</f>
        <v>46019</v>
      </c>
      <c r="B235" s="17">
        <f>D234+H234-O234</f>
        <v>497508.40005721559</v>
      </c>
      <c r="C235" s="44">
        <f>(B235*required_return)</f>
        <v>14925.252001716468</v>
      </c>
      <c r="D235" s="18">
        <f>B235+C235</f>
        <v>512433.65205893206</v>
      </c>
      <c r="E235" s="14">
        <f>B235/3000</f>
        <v>165.8361333524052</v>
      </c>
      <c r="F235" s="14">
        <f>E235</f>
        <v>165.8361333524052</v>
      </c>
      <c r="G235" s="52">
        <f t="shared" si="138"/>
        <v>89.999999999999972</v>
      </c>
      <c r="H235" s="19"/>
      <c r="I235" s="19"/>
      <c r="J235" s="18">
        <f>D235+H235-I235</f>
        <v>512433.65205893206</v>
      </c>
      <c r="K235" s="54">
        <f t="shared" si="139"/>
        <v>2.5000000000000001E-2</v>
      </c>
      <c r="L235" s="45"/>
      <c r="M235" s="45"/>
      <c r="N235" s="47"/>
      <c r="O235" s="20">
        <f>IF(D235&gt;B235,D235*0.013,0)</f>
        <v>6661.6374767661164</v>
      </c>
      <c r="P235" s="18"/>
      <c r="Q235" s="14">
        <f>Q234+C235+H234</f>
        <v>757837.0430881388</v>
      </c>
      <c r="R235" s="25">
        <f>(Q235-(B158+SUM(H158:H234)))/(B158+SUM(H158:H234))</f>
        <v>4.40002122672123</v>
      </c>
      <c r="S235" s="25">
        <f t="shared" si="140"/>
        <v>3.0000000000000027E-2</v>
      </c>
    </row>
    <row r="236" spans="1:19" ht="15" thickBot="1">
      <c r="A236" s="5">
        <f>A235+7</f>
        <v>46026</v>
      </c>
      <c r="B236" s="17">
        <f>D235+H235-O235</f>
        <v>505772.01458216592</v>
      </c>
      <c r="C236" s="44">
        <f>(B236*required_return)</f>
        <v>15173.160437464978</v>
      </c>
      <c r="D236" s="18">
        <f>B236+C236</f>
        <v>520945.17501963093</v>
      </c>
      <c r="E236" s="14">
        <f>B236/3000</f>
        <v>168.59067152738865</v>
      </c>
      <c r="F236" s="14">
        <f>E236</f>
        <v>168.59067152738865</v>
      </c>
      <c r="G236" s="52">
        <f t="shared" si="138"/>
        <v>90.000000000000156</v>
      </c>
      <c r="H236" s="19"/>
      <c r="I236" s="19"/>
      <c r="J236" s="18">
        <f>D236+H236-I236</f>
        <v>520945.17501963093</v>
      </c>
      <c r="K236" s="54">
        <f t="shared" si="139"/>
        <v>2.5000000000000001E-2</v>
      </c>
      <c r="L236" s="45"/>
      <c r="M236" s="45"/>
      <c r="N236" s="48"/>
      <c r="O236" s="20">
        <f>IF(D236&gt;B236,D236*0.013,0)</f>
        <v>6772.2872752552021</v>
      </c>
      <c r="P236" s="18">
        <f>P231+SUM(O233:O236)</f>
        <v>258837.3157812283</v>
      </c>
      <c r="Q236" s="14">
        <f>Q235+C236+H235</f>
        <v>773010.20352560375</v>
      </c>
      <c r="R236" s="25">
        <f>(Q236-(B158+SUM(H158:H235)))/(B158+SUM(H158:H235))</f>
        <v>4.5081386500987888</v>
      </c>
      <c r="S236" s="25">
        <f t="shared" si="140"/>
        <v>3.0000000000000027E-2</v>
      </c>
    </row>
    <row r="237" spans="1:19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26"/>
      <c r="S237" s="26"/>
    </row>
    <row r="238" spans="1:19">
      <c r="A238" s="1">
        <f>A236+7</f>
        <v>46033</v>
      </c>
      <c r="B238" s="17">
        <f>D236+H236-O236</f>
        <v>514172.88774437574</v>
      </c>
      <c r="C238" s="44">
        <f>(B238*required_return)</f>
        <v>15425.186632331272</v>
      </c>
      <c r="D238" s="14">
        <f>B238+C238</f>
        <v>529598.07437670697</v>
      </c>
      <c r="E238" s="14">
        <f>B238/3000</f>
        <v>171.39096258145858</v>
      </c>
      <c r="F238" s="14">
        <f>E238</f>
        <v>171.39096258145858</v>
      </c>
      <c r="G238" s="53">
        <f>(D238-B238)/F238</f>
        <v>89.999999999999744</v>
      </c>
      <c r="H238" s="19"/>
      <c r="I238" s="19"/>
      <c r="J238" s="14">
        <f>D238+H238-I238</f>
        <v>529598.07437670697</v>
      </c>
      <c r="K238" s="54">
        <f>E238*75/B238</f>
        <v>2.5000000000000001E-2</v>
      </c>
      <c r="L238" s="45"/>
      <c r="M238" s="45"/>
      <c r="N238" s="47"/>
      <c r="O238" s="20">
        <f>IF(D238&gt;B238,D238*0.013,0)</f>
        <v>6884.7749668971901</v>
      </c>
      <c r="P238" s="18"/>
      <c r="Q238" s="14">
        <f>Q236+C238+H236</f>
        <v>788435.39015793498</v>
      </c>
      <c r="R238" s="25">
        <f>(Q238-(B158+SUM(H158:H236)))/(B158+SUM(H158:H236))</f>
        <v>4.6180519038786487</v>
      </c>
      <c r="S238" s="25">
        <f>D238/B238-1</f>
        <v>2.9999999999999805E-2</v>
      </c>
    </row>
    <row r="239" spans="1:19">
      <c r="A239" s="1">
        <f>A238+7</f>
        <v>46040</v>
      </c>
      <c r="B239" s="17">
        <f>D238+H238-O238</f>
        <v>522713.29940980976</v>
      </c>
      <c r="C239" s="44">
        <f>(B239*required_return)</f>
        <v>15681.398982294291</v>
      </c>
      <c r="D239" s="18">
        <f>B239+C239</f>
        <v>538394.69839210401</v>
      </c>
      <c r="E239" s="14">
        <f>B239/3000</f>
        <v>174.23776646993659</v>
      </c>
      <c r="F239" s="14">
        <f>E239</f>
        <v>174.23776646993659</v>
      </c>
      <c r="G239" s="52">
        <f t="shared" ref="G239:G241" si="141">(D239-B239)/F239</f>
        <v>89.999999999999773</v>
      </c>
      <c r="H239" s="19"/>
      <c r="I239" s="19"/>
      <c r="J239" s="18">
        <f>D239+H239-I239</f>
        <v>538394.69839210401</v>
      </c>
      <c r="K239" s="54">
        <f t="shared" ref="K239:K241" si="142">E239*75/B239</f>
        <v>2.5000000000000001E-2</v>
      </c>
      <c r="L239" s="45"/>
      <c r="M239" s="45"/>
      <c r="N239" s="47"/>
      <c r="O239" s="20">
        <f>IF(D239&gt;B239,D239*0.013,0)</f>
        <v>6999.1310790973521</v>
      </c>
      <c r="P239" s="18"/>
      <c r="Q239" s="14">
        <f>Q238+C239+H238</f>
        <v>804116.78914022923</v>
      </c>
      <c r="R239" s="25">
        <f>(Q239-(B158+SUM(H158:H238)))/(B158+SUM(H158:H238))</f>
        <v>4.7297908168037921</v>
      </c>
      <c r="S239" s="25">
        <f t="shared" ref="S239:S241" si="143">D239/B239-1</f>
        <v>3.0000000000000027E-2</v>
      </c>
    </row>
    <row r="240" spans="1:19">
      <c r="A240" s="1">
        <f>A239+7</f>
        <v>46047</v>
      </c>
      <c r="B240" s="17">
        <f>D239+H239-O239</f>
        <v>531395.56731300661</v>
      </c>
      <c r="C240" s="44">
        <f>(B240*required_return)</f>
        <v>15941.867019390198</v>
      </c>
      <c r="D240" s="18">
        <f>B240+C240</f>
        <v>547337.43433239684</v>
      </c>
      <c r="E240" s="14">
        <f>B240/3000</f>
        <v>177.13185577100219</v>
      </c>
      <c r="F240" s="14">
        <f>E240</f>
        <v>177.13185577100219</v>
      </c>
      <c r="G240" s="52">
        <f t="shared" si="141"/>
        <v>90.000000000000142</v>
      </c>
      <c r="H240" s="19"/>
      <c r="I240" s="19"/>
      <c r="J240" s="18">
        <f>D240+H240-I240</f>
        <v>547337.43433239684</v>
      </c>
      <c r="K240" s="54">
        <f t="shared" si="142"/>
        <v>2.5000000000000001E-2</v>
      </c>
      <c r="L240" s="45"/>
      <c r="M240" s="45"/>
      <c r="N240" s="47"/>
      <c r="O240" s="20">
        <f>IF(D240&gt;B240,D240*0.013,0)</f>
        <v>7115.3866463211589</v>
      </c>
      <c r="P240" s="18"/>
      <c r="Q240" s="14">
        <f>Q239+C240+H239</f>
        <v>820058.65615961945</v>
      </c>
      <c r="R240" s="25">
        <f>(Q240-(B158+SUM(H158:H239)))/(B158+SUM(H158:H239))</f>
        <v>4.8433857130726219</v>
      </c>
      <c r="S240" s="25">
        <f t="shared" si="143"/>
        <v>3.0000000000000027E-2</v>
      </c>
    </row>
    <row r="241" spans="1:19" ht="15" thickBot="1">
      <c r="A241" s="5">
        <f>A240+7</f>
        <v>46054</v>
      </c>
      <c r="B241" s="17">
        <f>D240+H240-O240</f>
        <v>540222.04768607568</v>
      </c>
      <c r="C241" s="44">
        <f>(B241*required_return)</f>
        <v>16206.66143058227</v>
      </c>
      <c r="D241" s="18">
        <f>B241+C241</f>
        <v>556428.70911665796</v>
      </c>
      <c r="E241" s="14">
        <f>B241/3000</f>
        <v>180.07401589535857</v>
      </c>
      <c r="F241" s="14">
        <f>E241</f>
        <v>180.07401589535857</v>
      </c>
      <c r="G241" s="52">
        <f t="shared" si="141"/>
        <v>90.000000000000085</v>
      </c>
      <c r="H241" s="19"/>
      <c r="I241" s="19"/>
      <c r="J241" s="18">
        <f>D241+H241-I241</f>
        <v>556428.70911665796</v>
      </c>
      <c r="K241" s="54">
        <f t="shared" si="142"/>
        <v>2.5000000000000001E-2</v>
      </c>
      <c r="L241" s="45"/>
      <c r="M241" s="45"/>
      <c r="N241" s="48"/>
      <c r="O241" s="20">
        <f>IF(D241&gt;B241,D241*0.013,0)</f>
        <v>7233.5732185165534</v>
      </c>
      <c r="P241" s="18">
        <f>P236+SUM(O238:O241)</f>
        <v>287070.18169206055</v>
      </c>
      <c r="Q241" s="14">
        <f>Q240+C241+H240</f>
        <v>836265.31759020174</v>
      </c>
      <c r="R241" s="25">
        <f>(Q241-(B158+SUM(H158:H240)))/(B158+SUM(H158:H240))</f>
        <v>4.9588674205684775</v>
      </c>
      <c r="S241" s="25">
        <f t="shared" si="143"/>
        <v>3.0000000000000027E-2</v>
      </c>
    </row>
    <row r="242" spans="1:19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26"/>
      <c r="S242" s="26"/>
    </row>
    <row r="243" spans="1:19">
      <c r="A243" s="1">
        <f>A241+7</f>
        <v>46061</v>
      </c>
      <c r="B243" s="17">
        <f>D241+H241-O241</f>
        <v>549195.13589814142</v>
      </c>
      <c r="C243" s="44">
        <f>(B243*required_return)</f>
        <v>16475.854076944241</v>
      </c>
      <c r="D243" s="14">
        <f>B243+C243</f>
        <v>565670.98997508571</v>
      </c>
      <c r="E243" s="14">
        <f>B243/3000</f>
        <v>183.06504529938047</v>
      </c>
      <c r="F243" s="14">
        <f>E243</f>
        <v>183.06504529938047</v>
      </c>
      <c r="G243" s="53">
        <f>(D243-B243)/F243</f>
        <v>90.00000000000027</v>
      </c>
      <c r="H243" s="19"/>
      <c r="I243" s="19"/>
      <c r="J243" s="14">
        <f>D243+H243-I243</f>
        <v>565670.98997508571</v>
      </c>
      <c r="K243" s="54">
        <f>E243*75/B243</f>
        <v>2.5000000000000001E-2</v>
      </c>
      <c r="L243" s="45"/>
      <c r="M243" s="45"/>
      <c r="N243" s="47"/>
      <c r="O243" s="20">
        <f>IF(D243&gt;B243,D243*0.013,0)</f>
        <v>7353.722869676114</v>
      </c>
      <c r="P243" s="18"/>
      <c r="Q243" s="14">
        <f>Q241+C243+H241</f>
        <v>852741.17166714603</v>
      </c>
      <c r="R243" s="25">
        <f>(Q243-(B158+SUM(H158:H241)))/(B158+SUM(H158:H241))</f>
        <v>5.0762672792258394</v>
      </c>
      <c r="S243" s="25">
        <f>D243/B243-1</f>
        <v>3.0000000000000027E-2</v>
      </c>
    </row>
    <row r="244" spans="1:19">
      <c r="A244" s="1">
        <f>A243+7</f>
        <v>46068</v>
      </c>
      <c r="B244" s="17">
        <f>D243+H243-O243</f>
        <v>558317.26710540964</v>
      </c>
      <c r="C244" s="44">
        <f>(B244*required_return)</f>
        <v>16749.518013162287</v>
      </c>
      <c r="D244" s="18">
        <f>B244+C244</f>
        <v>575066.78511857195</v>
      </c>
      <c r="E244" s="14">
        <f>B244/3000</f>
        <v>186.10575570180322</v>
      </c>
      <c r="F244" s="14">
        <f>E244</f>
        <v>186.10575570180322</v>
      </c>
      <c r="G244" s="52">
        <f t="shared" ref="G244:G246" si="144">(D244-B244)/F244</f>
        <v>90.000000000000085</v>
      </c>
      <c r="H244" s="19"/>
      <c r="I244" s="19"/>
      <c r="J244" s="18">
        <f>D244+H244-I244</f>
        <v>575066.78511857195</v>
      </c>
      <c r="K244" s="54">
        <f t="shared" ref="K244:K246" si="145">E244*75/B244</f>
        <v>2.4999999999999998E-2</v>
      </c>
      <c r="L244" s="45"/>
      <c r="M244" s="45"/>
      <c r="N244" s="47"/>
      <c r="O244" s="20">
        <f>IF(D244&gt;B244,D244*0.013,0)</f>
        <v>7475.868206541435</v>
      </c>
      <c r="P244" s="18"/>
      <c r="Q244" s="14">
        <f>Q243+C244+H243</f>
        <v>869490.68968030834</v>
      </c>
      <c r="R244" s="25">
        <f>(Q244-(B158+SUM(H158:H243)))/(B158+SUM(H158:H243))</f>
        <v>5.1956171495355008</v>
      </c>
      <c r="S244" s="25">
        <f t="shared" ref="S244:S246" si="146">D244/B244-1</f>
        <v>3.0000000000000027E-2</v>
      </c>
    </row>
    <row r="245" spans="1:19">
      <c r="A245" s="1">
        <f>A244+7</f>
        <v>46075</v>
      </c>
      <c r="B245" s="17">
        <f>D244+H244-O244</f>
        <v>567590.91691203055</v>
      </c>
      <c r="C245" s="44">
        <f>(B245*required_return)</f>
        <v>17027.727507360916</v>
      </c>
      <c r="D245" s="18">
        <f>B245+C245</f>
        <v>584618.64441939141</v>
      </c>
      <c r="E245" s="14">
        <f>B245/3000</f>
        <v>189.19697230401019</v>
      </c>
      <c r="F245" s="14">
        <f>E245</f>
        <v>189.19697230401019</v>
      </c>
      <c r="G245" s="52">
        <f t="shared" si="144"/>
        <v>89.999999999999702</v>
      </c>
      <c r="H245" s="19"/>
      <c r="I245" s="19"/>
      <c r="J245" s="18">
        <f>D245+H245-I245</f>
        <v>584618.64441939141</v>
      </c>
      <c r="K245" s="54">
        <f t="shared" si="145"/>
        <v>2.5000000000000001E-2</v>
      </c>
      <c r="L245" s="45"/>
      <c r="M245" s="45"/>
      <c r="N245" s="47"/>
      <c r="O245" s="20">
        <f>IF(D245&gt;B245,D245*0.013,0)</f>
        <v>7600.0423774520877</v>
      </c>
      <c r="P245" s="18"/>
      <c r="Q245" s="14">
        <f>Q244+C245+H244</f>
        <v>886518.4171876692</v>
      </c>
      <c r="R245" s="25">
        <f>(Q245-(B158+SUM(H158:H244)))/(B158+SUM(H158:H244))</f>
        <v>5.316949421191004</v>
      </c>
      <c r="S245" s="25">
        <f t="shared" si="146"/>
        <v>2.9999999999999805E-2</v>
      </c>
    </row>
    <row r="246" spans="1:19" ht="15" thickBot="1">
      <c r="A246" s="5">
        <f>A245+7</f>
        <v>46082</v>
      </c>
      <c r="B246" s="17">
        <f>D245+H245-O245</f>
        <v>577018.60204193927</v>
      </c>
      <c r="C246" s="44">
        <f>(B246*required_return)</f>
        <v>17310.558061258176</v>
      </c>
      <c r="D246" s="18">
        <f>B246+C246</f>
        <v>594329.16010319744</v>
      </c>
      <c r="E246" s="14">
        <f>B246/3000</f>
        <v>192.33953401397974</v>
      </c>
      <c r="F246" s="14">
        <f>E246</f>
        <v>192.33953401397974</v>
      </c>
      <c r="G246" s="52">
        <f t="shared" si="144"/>
        <v>89.999999999999957</v>
      </c>
      <c r="H246" s="19"/>
      <c r="I246" s="19"/>
      <c r="J246" s="18">
        <f>D246+H246-I246</f>
        <v>594329.16010319744</v>
      </c>
      <c r="K246" s="54">
        <f t="shared" si="145"/>
        <v>2.4999999999999998E-2</v>
      </c>
      <c r="L246" s="45"/>
      <c r="M246" s="45"/>
      <c r="N246" s="48"/>
      <c r="O246" s="20">
        <f>IF(D246&gt;B246,D246*0.013,0)</f>
        <v>7726.2790813415668</v>
      </c>
      <c r="P246" s="18">
        <f>P241+SUM(O243:O246)</f>
        <v>317226.09422707174</v>
      </c>
      <c r="Q246" s="14">
        <f>Q245+C246+H245</f>
        <v>903828.97524892737</v>
      </c>
      <c r="R246" s="25">
        <f>(Q246-(B158+SUM(H158:H245)))/(B158+SUM(H158:H245))</f>
        <v>5.4402970218787061</v>
      </c>
      <c r="S246" s="25">
        <f t="shared" si="146"/>
        <v>3.0000000000000027E-2</v>
      </c>
    </row>
    <row r="247" spans="1:19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26"/>
      <c r="S247" s="26"/>
    </row>
    <row r="248" spans="1:19">
      <c r="A248" s="1">
        <f>A246+7</f>
        <v>46089</v>
      </c>
      <c r="B248" s="17">
        <f>D246+H246-O246</f>
        <v>586602.88102185586</v>
      </c>
      <c r="C248" s="44">
        <f>(B248*required_return)</f>
        <v>17598.086430655676</v>
      </c>
      <c r="D248" s="14">
        <f>B248+C248</f>
        <v>604200.96745251154</v>
      </c>
      <c r="E248" s="14">
        <f>B248/3000</f>
        <v>195.53429367395196</v>
      </c>
      <c r="F248" s="14">
        <f>E248</f>
        <v>195.53429367395196</v>
      </c>
      <c r="G248" s="53">
        <f>(D248-B248)/F248</f>
        <v>90</v>
      </c>
      <c r="H248" s="19"/>
      <c r="I248" s="19"/>
      <c r="J248" s="14">
        <f>D248+H248-I248</f>
        <v>604200.96745251154</v>
      </c>
      <c r="K248" s="54">
        <f>E248*75/B248</f>
        <v>2.5000000000000001E-2</v>
      </c>
      <c r="L248" s="45"/>
      <c r="M248" s="45"/>
      <c r="N248" s="47"/>
      <c r="O248" s="20">
        <f>IF(D248&gt;B248,D248*0.013,0)</f>
        <v>7854.6125768826496</v>
      </c>
      <c r="P248" s="18"/>
      <c r="Q248" s="14">
        <f>Q246+C248+H246</f>
        <v>921427.06167958304</v>
      </c>
      <c r="R248" s="25">
        <f>(Q248-(B158+SUM(H158:H246)))/(B158+SUM(H158:H246))</f>
        <v>5.56569342621383</v>
      </c>
      <c r="S248" s="25">
        <f>D248/B248-1</f>
        <v>3.0000000000000027E-2</v>
      </c>
    </row>
    <row r="249" spans="1:19">
      <c r="A249" s="1">
        <f>A248+7</f>
        <v>46096</v>
      </c>
      <c r="B249" s="17">
        <f>D248+H248-O248</f>
        <v>596346.35487562884</v>
      </c>
      <c r="C249" s="44">
        <f>(B249*required_return)</f>
        <v>17890.390646268865</v>
      </c>
      <c r="D249" s="18">
        <f>B249+C249</f>
        <v>614236.74552189768</v>
      </c>
      <c r="E249" s="14">
        <f>B249/3000</f>
        <v>198.78211829187629</v>
      </c>
      <c r="F249" s="14">
        <f>E249</f>
        <v>198.78211829187629</v>
      </c>
      <c r="G249" s="52">
        <f t="shared" ref="G249:G251" si="147">(D249-B249)/F249</f>
        <v>89.999999999999901</v>
      </c>
      <c r="H249" s="19"/>
      <c r="I249" s="19"/>
      <c r="J249" s="18">
        <f>D249+H249-I249</f>
        <v>614236.74552189768</v>
      </c>
      <c r="K249" s="54">
        <f t="shared" ref="K249:K251" si="148">E249*75/B249</f>
        <v>2.5000000000000001E-2</v>
      </c>
      <c r="L249" s="45"/>
      <c r="M249" s="45"/>
      <c r="N249" s="47"/>
      <c r="O249" s="20">
        <f>IF(D249&gt;B249,D249*0.013,0)</f>
        <v>7985.0776917846697</v>
      </c>
      <c r="P249" s="18"/>
      <c r="Q249" s="14">
        <f>Q248+C249+H248</f>
        <v>939317.45232585189</v>
      </c>
      <c r="R249" s="25">
        <f>(Q249-(B158+SUM(H158:H248)))/(B158+SUM(H158:H248))</f>
        <v>5.693172664824961</v>
      </c>
      <c r="S249" s="25">
        <f t="shared" ref="S249:S251" si="149">D249/B249-1</f>
        <v>3.0000000000000027E-2</v>
      </c>
    </row>
    <row r="250" spans="1:19">
      <c r="A250" s="1">
        <f>A249+7</f>
        <v>46103</v>
      </c>
      <c r="B250" s="17">
        <f>D249+H249-O249</f>
        <v>606251.66783011297</v>
      </c>
      <c r="C250" s="44">
        <f>(B250*required_return)</f>
        <v>18187.55003490339</v>
      </c>
      <c r="D250" s="18">
        <f>B250+C250</f>
        <v>624439.21786501631</v>
      </c>
      <c r="E250" s="14">
        <f>B250/3000</f>
        <v>202.08388927670433</v>
      </c>
      <c r="F250" s="14">
        <f>E250</f>
        <v>202.08388927670433</v>
      </c>
      <c r="G250" s="52">
        <f t="shared" si="147"/>
        <v>89.999999999999758</v>
      </c>
      <c r="H250" s="19"/>
      <c r="I250" s="19"/>
      <c r="J250" s="18">
        <f>D250+H250-I250</f>
        <v>624439.21786501631</v>
      </c>
      <c r="K250" s="54">
        <f t="shared" si="148"/>
        <v>2.5000000000000001E-2</v>
      </c>
      <c r="L250" s="45"/>
      <c r="M250" s="45"/>
      <c r="N250" s="47"/>
      <c r="O250" s="20">
        <f>IF(D250&gt;B250,D250*0.013,0)</f>
        <v>8117.7098322452121</v>
      </c>
      <c r="P250" s="18"/>
      <c r="Q250" s="14">
        <f>Q249+C250+H249</f>
        <v>957505.00236075523</v>
      </c>
      <c r="R250" s="25">
        <f>(Q250-(B158+SUM(H158:H249)))/(B158+SUM(H158:H249))</f>
        <v>5.8227693335894228</v>
      </c>
      <c r="S250" s="25">
        <f t="shared" si="149"/>
        <v>3.0000000000000027E-2</v>
      </c>
    </row>
    <row r="251" spans="1:19" ht="15" thickBot="1">
      <c r="A251" s="5">
        <f>A250+7</f>
        <v>46110</v>
      </c>
      <c r="B251" s="17">
        <f>D250+H250-O250</f>
        <v>616321.50803277106</v>
      </c>
      <c r="C251" s="44">
        <f>(B251*required_return)</f>
        <v>18489.645240983133</v>
      </c>
      <c r="D251" s="18">
        <f>B251+C251</f>
        <v>634811.15327375417</v>
      </c>
      <c r="E251" s="14">
        <f>B251/3000</f>
        <v>205.44050267759036</v>
      </c>
      <c r="F251" s="14">
        <f>E251</f>
        <v>205.44050267759036</v>
      </c>
      <c r="G251" s="52">
        <f t="shared" si="147"/>
        <v>89.999999999999901</v>
      </c>
      <c r="H251" s="19"/>
      <c r="I251" s="19"/>
      <c r="J251" s="18">
        <f>D251+H251-I251</f>
        <v>634811.15327375417</v>
      </c>
      <c r="K251" s="54">
        <f t="shared" si="148"/>
        <v>2.5000000000000001E-2</v>
      </c>
      <c r="L251" s="45"/>
      <c r="M251" s="45"/>
      <c r="N251" s="48"/>
      <c r="O251" s="20">
        <f>IF(D251&gt;B251,D251*0.013,0)</f>
        <v>8252.5449925588036</v>
      </c>
      <c r="P251" s="18">
        <f>P246+SUM(O248:O251)</f>
        <v>349436.03932054306</v>
      </c>
      <c r="Q251" s="14">
        <f>Q250+C251+H250</f>
        <v>975994.64760173834</v>
      </c>
      <c r="R251" s="25">
        <f>(Q251-(B158+SUM(H158:H250)))/(B158+SUM(H158:H250))</f>
        <v>5.9545186030220618</v>
      </c>
      <c r="S251" s="25">
        <f t="shared" si="149"/>
        <v>3.0000000000000027E-2</v>
      </c>
    </row>
    <row r="252" spans="1:19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26"/>
      <c r="S252" s="26"/>
    </row>
    <row r="253" spans="1:19">
      <c r="A253" s="1">
        <f>A251+7</f>
        <v>46117</v>
      </c>
      <c r="B253" s="17">
        <f>D251+H251-O251</f>
        <v>626558.6082811954</v>
      </c>
      <c r="C253" s="44">
        <f>(B253*required_return)</f>
        <v>18796.758248435861</v>
      </c>
      <c r="D253" s="14">
        <f>B253+C253</f>
        <v>645355.36652963131</v>
      </c>
      <c r="E253" s="14">
        <f>B253/3000</f>
        <v>208.85286942706514</v>
      </c>
      <c r="F253" s="14">
        <f>E253</f>
        <v>208.85286942706514</v>
      </c>
      <c r="G253" s="53">
        <f>(D253-B253)/F253</f>
        <v>90.000000000000256</v>
      </c>
      <c r="H253" s="19"/>
      <c r="I253" s="19"/>
      <c r="J253" s="14">
        <f>D253+H253-I253</f>
        <v>645355.36652963131</v>
      </c>
      <c r="K253" s="54">
        <f>E253*75/B253</f>
        <v>2.5000000000000001E-2</v>
      </c>
      <c r="L253" s="45"/>
      <c r="M253" s="45"/>
      <c r="N253" s="47"/>
      <c r="O253" s="20">
        <f>IF(D253&gt;B253,D253*0.013,0)</f>
        <v>8389.6197648852067</v>
      </c>
      <c r="P253" s="18"/>
      <c r="Q253" s="14">
        <f>Q251+C253+H251</f>
        <v>994791.40585017425</v>
      </c>
      <c r="R253" s="25">
        <f>(Q253-(B158+SUM(H158:H251)))/(B158+SUM(H158:H251))</f>
        <v>6.0884562278199779</v>
      </c>
      <c r="S253" s="25">
        <f>D253/B253-1</f>
        <v>3.0000000000000027E-2</v>
      </c>
    </row>
    <row r="254" spans="1:19">
      <c r="A254" s="1">
        <f>A253+7</f>
        <v>46124</v>
      </c>
      <c r="B254" s="17">
        <f>D253+H253-O253</f>
        <v>636965.74676474615</v>
      </c>
      <c r="C254" s="44">
        <f>(B254*required_return)</f>
        <v>19108.972402942385</v>
      </c>
      <c r="D254" s="18">
        <f>B254+C254</f>
        <v>656074.71916768851</v>
      </c>
      <c r="E254" s="14">
        <f>B254/3000</f>
        <v>212.32191558824871</v>
      </c>
      <c r="F254" s="14">
        <f>E254</f>
        <v>212.32191558824871</v>
      </c>
      <c r="G254" s="52">
        <f t="shared" ref="G254:G256" si="150">(D254-B254)/F254</f>
        <v>89.999999999999915</v>
      </c>
      <c r="H254" s="19"/>
      <c r="I254" s="19"/>
      <c r="J254" s="18">
        <f>D254+H254-I254</f>
        <v>656074.71916768851</v>
      </c>
      <c r="K254" s="54">
        <f t="shared" ref="K254:K256" si="151">E254*75/B254</f>
        <v>2.5000000000000001E-2</v>
      </c>
      <c r="L254" s="45"/>
      <c r="M254" s="45"/>
      <c r="N254" s="47"/>
      <c r="O254" s="20">
        <f>IF(D254&gt;B254,D254*0.013,0)</f>
        <v>8528.9713491799503</v>
      </c>
      <c r="P254" s="18"/>
      <c r="Q254" s="14">
        <f>Q253+C254+H253</f>
        <v>1013900.3782531166</v>
      </c>
      <c r="R254" s="25">
        <f>(Q254-(B158+SUM(H158:H253)))/(B158+SUM(H158:H253))</f>
        <v>6.2246185565657877</v>
      </c>
      <c r="S254" s="25">
        <f t="shared" ref="S254:S256" si="152">D254/B254-1</f>
        <v>3.0000000000000027E-2</v>
      </c>
    </row>
    <row r="255" spans="1:19">
      <c r="A255" s="1">
        <f>A254+7</f>
        <v>46131</v>
      </c>
      <c r="B255" s="17">
        <f>D254+H254-O254</f>
        <v>647545.74781850853</v>
      </c>
      <c r="C255" s="44">
        <f>(B255*required_return)</f>
        <v>19426.372434555255</v>
      </c>
      <c r="D255" s="18">
        <f>B255+C255</f>
        <v>666972.12025306374</v>
      </c>
      <c r="E255" s="14">
        <f>B255/3000</f>
        <v>215.84858260616951</v>
      </c>
      <c r="F255" s="14">
        <f>E255</f>
        <v>215.84858260616951</v>
      </c>
      <c r="G255" s="52">
        <f t="shared" si="150"/>
        <v>89.999999999999758</v>
      </c>
      <c r="H255" s="19"/>
      <c r="I255" s="19"/>
      <c r="J255" s="18">
        <f>D255+H255-I255</f>
        <v>666972.12025306374</v>
      </c>
      <c r="K255" s="54">
        <f t="shared" si="151"/>
        <v>2.5000000000000001E-2</v>
      </c>
      <c r="L255" s="45"/>
      <c r="M255" s="45"/>
      <c r="N255" s="47"/>
      <c r="O255" s="20">
        <f>IF(D255&gt;B255,D255*0.013,0)</f>
        <v>8670.6375632898289</v>
      </c>
      <c r="P255" s="18"/>
      <c r="Q255" s="14">
        <f>Q254+C255+H254</f>
        <v>1033326.7506876718</v>
      </c>
      <c r="R255" s="25">
        <f>(Q255-(B158+SUM(H158:H254)))/(B158+SUM(H158:H254))</f>
        <v>6.3630425415920637</v>
      </c>
      <c r="S255" s="25">
        <f t="shared" si="152"/>
        <v>3.0000000000000027E-2</v>
      </c>
    </row>
    <row r="256" spans="1:19" ht="15" thickBot="1">
      <c r="A256" s="5">
        <f>A255+7</f>
        <v>46138</v>
      </c>
      <c r="B256" s="17">
        <f>D255+H255-O255</f>
        <v>658301.4826897739</v>
      </c>
      <c r="C256" s="44">
        <f>(B256*required_return)</f>
        <v>19749.044480693217</v>
      </c>
      <c r="D256" s="18">
        <f>B256+C256</f>
        <v>678050.52717046707</v>
      </c>
      <c r="E256" s="14">
        <f>B256/3000</f>
        <v>219.43382756325798</v>
      </c>
      <c r="F256" s="14">
        <f>E256</f>
        <v>219.43382756325798</v>
      </c>
      <c r="G256" s="52">
        <f t="shared" si="150"/>
        <v>89.999999999999815</v>
      </c>
      <c r="H256" s="19"/>
      <c r="I256" s="19"/>
      <c r="J256" s="18">
        <f>D256+H256-I256</f>
        <v>678050.52717046707</v>
      </c>
      <c r="K256" s="54">
        <f t="shared" si="151"/>
        <v>2.5000000000000005E-2</v>
      </c>
      <c r="L256" s="45"/>
      <c r="M256" s="45"/>
      <c r="N256" s="48"/>
      <c r="O256" s="20">
        <f>IF(D256&gt;B256,D256*0.013,0)</f>
        <v>8814.6568532160709</v>
      </c>
      <c r="P256" s="18">
        <f>P251+SUM(O253:O256)</f>
        <v>383839.9248511141</v>
      </c>
      <c r="Q256" s="14">
        <f>Q255+C256+H255</f>
        <v>1053075.7951683651</v>
      </c>
      <c r="R256" s="25">
        <f>(Q256-(B158+SUM(H158:H255)))/(B158+SUM(H158:H255))</f>
        <v>6.5037657490096281</v>
      </c>
      <c r="S256" s="25">
        <f t="shared" si="152"/>
        <v>3.0000000000000027E-2</v>
      </c>
    </row>
    <row r="257" spans="1:19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26"/>
      <c r="S257" s="26"/>
    </row>
    <row r="258" spans="1:19">
      <c r="A258" s="1">
        <f>A256+7</f>
        <v>46145</v>
      </c>
      <c r="B258" s="17">
        <f>D256+H256-O256</f>
        <v>669235.87031725096</v>
      </c>
      <c r="C258" s="44">
        <f>(B258*required_return)</f>
        <v>20077.076109517529</v>
      </c>
      <c r="D258" s="14">
        <f>B258+C258</f>
        <v>689312.94642676844</v>
      </c>
      <c r="E258" s="14">
        <f>B258/3000</f>
        <v>223.07862343908366</v>
      </c>
      <c r="F258" s="14">
        <f>E258</f>
        <v>223.07862343908366</v>
      </c>
      <c r="G258" s="53">
        <f>(D258-B258)/F258</f>
        <v>89.999999999999787</v>
      </c>
      <c r="H258" s="19"/>
      <c r="I258" s="19"/>
      <c r="J258" s="14">
        <f>D258+H258-I258</f>
        <v>689312.94642676844</v>
      </c>
      <c r="K258" s="54">
        <f>E258*75/B258</f>
        <v>2.5000000000000001E-2</v>
      </c>
      <c r="L258" s="45"/>
      <c r="M258" s="45"/>
      <c r="N258" s="19"/>
      <c r="O258" s="20">
        <f>IF(D258&gt;B258,D258*0.013,0)</f>
        <v>8961.0683035479888</v>
      </c>
      <c r="P258" s="18"/>
      <c r="Q258" s="14">
        <f>Q256+C258+H256</f>
        <v>1073152.8712778827</v>
      </c>
      <c r="R258" s="25">
        <f>(Q258-(B158+SUM(H158:H256)))/(B158+SUM(H158:H256))</f>
        <v>6.6468263689023974</v>
      </c>
      <c r="S258" s="25">
        <f>D258/B258-1</f>
        <v>3.0000000000000027E-2</v>
      </c>
    </row>
    <row r="259" spans="1:19">
      <c r="A259" s="1">
        <f>A258+7</f>
        <v>46152</v>
      </c>
      <c r="B259" s="17">
        <f>D258+H258-O258</f>
        <v>680351.87812322041</v>
      </c>
      <c r="C259" s="44">
        <f>(B259*required_return)</f>
        <v>20410.556343696611</v>
      </c>
      <c r="D259" s="18">
        <f>B259+C259</f>
        <v>700762.43446691707</v>
      </c>
      <c r="E259" s="14">
        <f>B259/3000</f>
        <v>226.78395937440681</v>
      </c>
      <c r="F259" s="14">
        <f>E259</f>
        <v>226.78395937440681</v>
      </c>
      <c r="G259" s="52">
        <f t="shared" ref="G259:G261" si="153">(D259-B259)/F259</f>
        <v>90.000000000000213</v>
      </c>
      <c r="H259" s="19"/>
      <c r="I259" s="19"/>
      <c r="J259" s="18">
        <f>D259+H259-I259</f>
        <v>700762.43446691707</v>
      </c>
      <c r="K259" s="54">
        <f t="shared" ref="K259:K261" si="154">E259*75/B259</f>
        <v>2.4999999999999998E-2</v>
      </c>
      <c r="L259" s="45"/>
      <c r="M259" s="45"/>
      <c r="N259" s="19"/>
      <c r="O259" s="20">
        <f>IF(D259&gt;B259,D259*0.013,0)</f>
        <v>9109.9116480699213</v>
      </c>
      <c r="P259" s="18"/>
      <c r="Q259" s="14">
        <f>Q258+C259+H258</f>
        <v>1093563.4276215793</v>
      </c>
      <c r="R259" s="25">
        <f>(Q259-(B158+SUM(H158:H258)))/(B158+SUM(H158:H258))</f>
        <v>6.7922632256915847</v>
      </c>
      <c r="S259" s="25">
        <f t="shared" ref="S259:S261" si="155">D259/B259-1</f>
        <v>3.0000000000000027E-2</v>
      </c>
    </row>
    <row r="260" spans="1:19">
      <c r="A260" s="1">
        <f>A259+7</f>
        <v>46159</v>
      </c>
      <c r="B260" s="17">
        <f>D259+H259-O259</f>
        <v>691652.52281884709</v>
      </c>
      <c r="C260" s="44">
        <f>(B260*required_return)</f>
        <v>20749.57568456541</v>
      </c>
      <c r="D260" s="18">
        <f>B260+C260</f>
        <v>712402.09850341245</v>
      </c>
      <c r="E260" s="14">
        <f>B260/3000</f>
        <v>230.55084093961571</v>
      </c>
      <c r="F260" s="14">
        <f>E260</f>
        <v>230.55084093961571</v>
      </c>
      <c r="G260" s="52">
        <f t="shared" si="153"/>
        <v>89.99999999999973</v>
      </c>
      <c r="H260" s="19"/>
      <c r="I260" s="19"/>
      <c r="J260" s="18">
        <f>D260+H260-I260</f>
        <v>712402.09850341245</v>
      </c>
      <c r="K260" s="54">
        <f t="shared" si="154"/>
        <v>2.4999999999999998E-2</v>
      </c>
      <c r="L260" s="45"/>
      <c r="M260" s="45"/>
      <c r="N260" s="19"/>
      <c r="O260" s="20">
        <f>IF(D260&gt;B260,D260*0.013,0)</f>
        <v>9261.2272805443608</v>
      </c>
      <c r="P260" s="18"/>
      <c r="Q260" s="14">
        <f>Q259+C260+H259</f>
        <v>1114313.0033061446</v>
      </c>
      <c r="R260" s="25">
        <f>(Q260-(B158+SUM(H158:H259)))/(B158+SUM(H158:H259))</f>
        <v>6.940115788672041</v>
      </c>
      <c r="S260" s="25">
        <f t="shared" si="155"/>
        <v>2.9999999999999805E-2</v>
      </c>
    </row>
    <row r="261" spans="1:19" ht="15" thickBot="1">
      <c r="A261" s="1">
        <f>A260+7</f>
        <v>46166</v>
      </c>
      <c r="B261" s="17">
        <f>D260+H260-O260</f>
        <v>703140.8712228681</v>
      </c>
      <c r="C261" s="44">
        <f>(B261*required_return)</f>
        <v>21094.226136686044</v>
      </c>
      <c r="D261" s="18">
        <f>B261+C261</f>
        <v>724235.09735955414</v>
      </c>
      <c r="E261" s="14">
        <f>B261/3000</f>
        <v>234.38029040762271</v>
      </c>
      <c r="F261" s="14">
        <f>E261</f>
        <v>234.38029040762271</v>
      </c>
      <c r="G261" s="52">
        <f t="shared" si="153"/>
        <v>90.000000000000014</v>
      </c>
      <c r="H261" s="19"/>
      <c r="I261" s="19"/>
      <c r="J261" s="18">
        <f>D261+H261-I261</f>
        <v>724235.09735955414</v>
      </c>
      <c r="K261" s="54">
        <f t="shared" si="154"/>
        <v>2.5000000000000001E-2</v>
      </c>
      <c r="L261" s="45"/>
      <c r="M261" s="45"/>
      <c r="N261" s="23"/>
      <c r="O261" s="20">
        <f>IF(D261&gt;B261,D261*0.013,0)</f>
        <v>9415.056265674204</v>
      </c>
      <c r="P261" s="18">
        <f>P256+SUM(O258:O261)</f>
        <v>420587.18834895059</v>
      </c>
      <c r="Q261" s="14">
        <f>Q260+C261+H260</f>
        <v>1135407.2294428307</v>
      </c>
      <c r="R261" s="25">
        <f>(Q261-(B158+SUM(H158:H260)))/(B158+SUM(H158:H260))</f>
        <v>7.090424182723603</v>
      </c>
      <c r="S261" s="25">
        <f t="shared" si="155"/>
        <v>3.0000000000000027E-2</v>
      </c>
    </row>
    <row r="262" spans="1:19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26"/>
      <c r="S262" s="26"/>
    </row>
    <row r="263" spans="1:19">
      <c r="A263" s="1">
        <f>A261+7</f>
        <v>46173</v>
      </c>
      <c r="B263" s="17">
        <f>D261+H261-O261</f>
        <v>714820.04109387996</v>
      </c>
      <c r="C263" s="44">
        <f>(B263*required_return)</f>
        <v>21444.6012328164</v>
      </c>
      <c r="D263" s="14">
        <f>B263+C263</f>
        <v>736264.64232669631</v>
      </c>
      <c r="E263" s="14">
        <f>B263/3000</f>
        <v>238.27334703129333</v>
      </c>
      <c r="F263" s="14">
        <f>E263</f>
        <v>238.27334703129333</v>
      </c>
      <c r="G263" s="53">
        <f>(D263-B263)/F263</f>
        <v>89.999999999999787</v>
      </c>
      <c r="H263" s="19"/>
      <c r="I263" s="19"/>
      <c r="J263" s="14">
        <f>D263+H263-I263</f>
        <v>736264.64232669631</v>
      </c>
      <c r="K263" s="54">
        <f>E263*75/B263</f>
        <v>2.5000000000000001E-2</v>
      </c>
      <c r="L263" s="45"/>
      <c r="M263" s="45"/>
      <c r="N263" s="47"/>
      <c r="O263" s="20">
        <f>IF(D263&gt;B263,D263*0.013,0)</f>
        <v>9571.4403502470523</v>
      </c>
      <c r="P263" s="18"/>
      <c r="Q263" s="14">
        <f>Q261+C263+H261</f>
        <v>1156851.8306756471</v>
      </c>
      <c r="R263" s="25">
        <f>(Q263-(B158+SUM(H158:H261)))/(B158+SUM(H158:H261))</f>
        <v>7.2432291992003615</v>
      </c>
      <c r="S263" s="25">
        <f>D263/B263-1</f>
        <v>3.0000000000000027E-2</v>
      </c>
    </row>
    <row r="264" spans="1:19">
      <c r="A264" s="1">
        <f>A263+7</f>
        <v>46180</v>
      </c>
      <c r="B264" s="17">
        <f>D263+H263-O263</f>
        <v>726693.20197644923</v>
      </c>
      <c r="C264" s="44">
        <f>(B264*required_return)</f>
        <v>21800.796059293476</v>
      </c>
      <c r="D264" s="18">
        <f>B264+C264</f>
        <v>748493.99803574267</v>
      </c>
      <c r="E264" s="14">
        <f>B264/3000</f>
        <v>242.23106732548308</v>
      </c>
      <c r="F264" s="14">
        <f>E264</f>
        <v>242.23106732548308</v>
      </c>
      <c r="G264" s="52">
        <f t="shared" ref="G264:G266" si="156">(D264-B264)/F264</f>
        <v>89.999999999999844</v>
      </c>
      <c r="H264" s="19"/>
      <c r="I264" s="19"/>
      <c r="J264" s="18">
        <f>D264+H264-I264</f>
        <v>748493.99803574267</v>
      </c>
      <c r="K264" s="54">
        <f t="shared" ref="K264:K266" si="157">E264*75/B264</f>
        <v>2.4999999999999998E-2</v>
      </c>
      <c r="L264" s="45"/>
      <c r="M264" s="45"/>
      <c r="N264" s="47"/>
      <c r="O264" s="20">
        <f>IF(D264&gt;B264,D264*0.013,0)</f>
        <v>9730.4219744646543</v>
      </c>
      <c r="P264" s="18"/>
      <c r="Q264" s="14">
        <f>Q263+C264+H263</f>
        <v>1178652.6267349406</v>
      </c>
      <c r="R264" s="25">
        <f>(Q264-(B158+SUM(H158:H263)))/(B158+SUM(H158:H263))</f>
        <v>7.3985723070007987</v>
      </c>
      <c r="S264" s="25">
        <f t="shared" ref="S264:S266" si="158">D264/B264-1</f>
        <v>3.0000000000000027E-2</v>
      </c>
    </row>
    <row r="265" spans="1:19">
      <c r="A265" s="1">
        <f>A264+7</f>
        <v>46187</v>
      </c>
      <c r="B265" s="17">
        <f>D264+H264-O264</f>
        <v>738763.576061278</v>
      </c>
      <c r="C265" s="44">
        <f>(B265*required_return)</f>
        <v>22162.907281838339</v>
      </c>
      <c r="D265" s="18">
        <f>B265+C265</f>
        <v>760926.48334311636</v>
      </c>
      <c r="E265" s="14">
        <f>B265/3000</f>
        <v>246.25452535375933</v>
      </c>
      <c r="F265" s="14">
        <f>E265</f>
        <v>246.25452535375933</v>
      </c>
      <c r="G265" s="52">
        <f t="shared" si="156"/>
        <v>90.000000000000071</v>
      </c>
      <c r="H265" s="19"/>
      <c r="I265" s="19"/>
      <c r="J265" s="18">
        <f>D265+H265-I265</f>
        <v>760926.48334311636</v>
      </c>
      <c r="K265" s="54">
        <f t="shared" si="157"/>
        <v>2.5000000000000001E-2</v>
      </c>
      <c r="L265" s="45"/>
      <c r="M265" s="45"/>
      <c r="N265" s="47"/>
      <c r="O265" s="20">
        <f>IF(D265&gt;B265,D265*0.013,0)</f>
        <v>9892.0442834605128</v>
      </c>
      <c r="P265" s="18"/>
      <c r="Q265" s="14">
        <f>Q264+C265+H264</f>
        <v>1200815.5340167789</v>
      </c>
      <c r="R265" s="25">
        <f>(Q265-(B158+SUM(H158:H264)))/(B158+SUM(H158:H264))</f>
        <v>7.5564956638218002</v>
      </c>
      <c r="S265" s="25">
        <f t="shared" si="158"/>
        <v>3.0000000000000027E-2</v>
      </c>
    </row>
    <row r="266" spans="1:19" ht="15" thickBot="1">
      <c r="A266" s="5">
        <f>A265+7</f>
        <v>46194</v>
      </c>
      <c r="B266" s="17">
        <f>D265+H265-O265</f>
        <v>751034.43905965588</v>
      </c>
      <c r="C266" s="44">
        <f>(B266*required_return)</f>
        <v>22531.033171789677</v>
      </c>
      <c r="D266" s="18">
        <f>B266+C266</f>
        <v>773565.4722314456</v>
      </c>
      <c r="E266" s="14">
        <f>B266/3000</f>
        <v>250.34481301988529</v>
      </c>
      <c r="F266" s="14">
        <f>E266</f>
        <v>250.34481301988529</v>
      </c>
      <c r="G266" s="52">
        <f t="shared" si="156"/>
        <v>90.000000000000171</v>
      </c>
      <c r="H266" s="19"/>
      <c r="I266" s="19"/>
      <c r="J266" s="18">
        <f>D266+H266-I266</f>
        <v>773565.4722314456</v>
      </c>
      <c r="K266" s="54">
        <f t="shared" si="157"/>
        <v>2.4999999999999998E-2</v>
      </c>
      <c r="L266" s="45"/>
      <c r="M266" s="45"/>
      <c r="N266" s="48"/>
      <c r="O266" s="20">
        <f>IF(D266&gt;B266,D266*0.013,0)</f>
        <v>10056.351139008792</v>
      </c>
      <c r="P266" s="18">
        <f>P261+SUM(O263:O266)</f>
        <v>459837.44609613158</v>
      </c>
      <c r="Q266" s="14">
        <f>Q265+C266+H265</f>
        <v>1223346.5671885686</v>
      </c>
      <c r="R266" s="25">
        <f>(Q266-(B158+SUM(H158:H265)))/(B158+SUM(H158:H265))</f>
        <v>7.7170421275995995</v>
      </c>
      <c r="S266" s="25">
        <f t="shared" si="158"/>
        <v>3.0000000000000027E-2</v>
      </c>
    </row>
    <row r="267" spans="1:19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26"/>
      <c r="S267" s="26"/>
    </row>
  </sheetData>
  <conditionalFormatting sqref="S3 S5:S11">
    <cfRule type="cellIs" dxfId="119" priority="479" operator="greaterThan">
      <formula>0</formula>
    </cfRule>
    <cfRule type="cellIs" dxfId="118" priority="480" operator="lessThan">
      <formula>0</formula>
    </cfRule>
  </conditionalFormatting>
  <conditionalFormatting sqref="S12:S15 S19:S267 S17">
    <cfRule type="cellIs" dxfId="117" priority="375" operator="greaterThan">
      <formula>0</formula>
    </cfRule>
    <cfRule type="cellIs" dxfId="116" priority="376" operator="lessThan">
      <formula>0</formula>
    </cfRule>
  </conditionalFormatting>
  <conditionalFormatting sqref="S4">
    <cfRule type="cellIs" dxfId="115" priority="371" operator="greaterThan">
      <formula>0</formula>
    </cfRule>
    <cfRule type="cellIs" dxfId="114" priority="372" operator="lessThan">
      <formula>0</formula>
    </cfRule>
  </conditionalFormatting>
  <conditionalFormatting sqref="G3:G6">
    <cfRule type="cellIs" dxfId="113" priority="369" operator="lessThan">
      <formula>0</formula>
    </cfRule>
    <cfRule type="cellIs" dxfId="112" priority="370" operator="greaterThan">
      <formula>0</formula>
    </cfRule>
  </conditionalFormatting>
  <conditionalFormatting sqref="G8:G11">
    <cfRule type="cellIs" dxfId="111" priority="111" operator="lessThan">
      <formula>0</formula>
    </cfRule>
    <cfRule type="cellIs" dxfId="110" priority="112" operator="greaterThan">
      <formula>0</formula>
    </cfRule>
  </conditionalFormatting>
  <conditionalFormatting sqref="G13:G15">
    <cfRule type="cellIs" dxfId="109" priority="109" operator="lessThan">
      <formula>0</formula>
    </cfRule>
    <cfRule type="cellIs" dxfId="108" priority="110" operator="greaterThan">
      <formula>0</formula>
    </cfRule>
  </conditionalFormatting>
  <conditionalFormatting sqref="G19:G21">
    <cfRule type="cellIs" dxfId="107" priority="107" operator="lessThan">
      <formula>0</formula>
    </cfRule>
    <cfRule type="cellIs" dxfId="106" priority="108" operator="greaterThan">
      <formula>0</formula>
    </cfRule>
  </conditionalFormatting>
  <conditionalFormatting sqref="G23:G26">
    <cfRule type="cellIs" dxfId="105" priority="105" operator="lessThan">
      <formula>0</formula>
    </cfRule>
    <cfRule type="cellIs" dxfId="104" priority="106" operator="greaterThan">
      <formula>0</formula>
    </cfRule>
  </conditionalFormatting>
  <conditionalFormatting sqref="G28:G31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33:G36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38:G41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43:G46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48:G51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53:G56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58:G61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63:G66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68:G7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73:G76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78:G81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83:G86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88:G91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93:G9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98:G101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103:G106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108:G111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113:G116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118:G121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123:G126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28:G131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33:G13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38:G14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43:G14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48:G15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53:G15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58:G16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63:G16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68:G17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73:G17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78:G18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83:G18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88:G19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93:G19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98:G20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203:G20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208:G21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213:G21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218:G22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23:G22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28:G23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33:G23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38:G24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43:G24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48:G25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53:G25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58:G26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63:G26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S18">
    <cfRule type="cellIs" dxfId="7" priority="7" operator="greaterThan">
      <formula>0</formula>
    </cfRule>
    <cfRule type="cellIs" dxfId="6" priority="8" operator="lessThan">
      <formula>0</formula>
    </cfRule>
  </conditionalFormatting>
  <conditionalFormatting sqref="G18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S16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G1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R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C6" sqref="C6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2022-07-17T08:32:24Z</dcterms:modified>
</cp:coreProperties>
</file>