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CFF8B022-49F4-4831-A7C8-55B7B85E5B3C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7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" i="97" l="1"/>
  <c r="C15" i="97"/>
  <c r="C14" i="97"/>
  <c r="C3" i="97"/>
  <c r="P3" i="97" s="1"/>
  <c r="A4" i="97"/>
  <c r="A5" i="97" s="1"/>
  <c r="A6" i="97" s="1"/>
  <c r="A8" i="97" s="1"/>
  <c r="A9" i="97" s="1"/>
  <c r="A10" i="97" s="1"/>
  <c r="A11" i="97" s="1"/>
  <c r="A13" i="97" s="1"/>
  <c r="A14" i="97" s="1"/>
  <c r="A15" i="97" s="1"/>
  <c r="A16" i="97" s="1"/>
  <c r="A18" i="97" s="1"/>
  <c r="A19" i="97" s="1"/>
  <c r="A20" i="97" s="1"/>
  <c r="A21" i="97" s="1"/>
  <c r="A23" i="97" s="1"/>
  <c r="A24" i="97" s="1"/>
  <c r="A25" i="97" s="1"/>
  <c r="A26" i="97" s="1"/>
  <c r="A28" i="97" s="1"/>
  <c r="A29" i="97" s="1"/>
  <c r="A30" i="97" s="1"/>
  <c r="A31" i="97" s="1"/>
  <c r="A33" i="97" s="1"/>
  <c r="A34" i="97" s="1"/>
  <c r="A35" i="97" s="1"/>
  <c r="A36" i="97" s="1"/>
  <c r="A38" i="97" s="1"/>
  <c r="A39" i="97" s="1"/>
  <c r="A40" i="97" s="1"/>
  <c r="A41" i="97" s="1"/>
  <c r="A43" i="97" s="1"/>
  <c r="A44" i="97" s="1"/>
  <c r="A45" i="97" s="1"/>
  <c r="A46" i="97" s="1"/>
  <c r="A48" i="97" s="1"/>
  <c r="A49" i="97" s="1"/>
  <c r="A50" i="97" s="1"/>
  <c r="A51" i="97" s="1"/>
  <c r="A53" i="97" s="1"/>
  <c r="A54" i="97" s="1"/>
  <c r="A55" i="97" s="1"/>
  <c r="A56" i="97" s="1"/>
  <c r="A58" i="97" s="1"/>
  <c r="A59" i="97" s="1"/>
  <c r="A60" i="97" s="1"/>
  <c r="A61" i="97" s="1"/>
  <c r="A63" i="97" s="1"/>
  <c r="A64" i="97" s="1"/>
  <c r="A65" i="97" s="1"/>
  <c r="A66" i="97" s="1"/>
  <c r="A68" i="97" s="1"/>
  <c r="A69" i="97" s="1"/>
  <c r="A70" i="97" s="1"/>
  <c r="A71" i="97" s="1"/>
  <c r="A73" i="97" s="1"/>
  <c r="A74" i="97" s="1"/>
  <c r="A75" i="97" s="1"/>
  <c r="A76" i="97" s="1"/>
  <c r="A78" i="97" s="1"/>
  <c r="A79" i="97" s="1"/>
  <c r="A80" i="97" s="1"/>
  <c r="A81" i="97" s="1"/>
  <c r="A83" i="97" s="1"/>
  <c r="A84" i="97" s="1"/>
  <c r="A85" i="97" s="1"/>
  <c r="A86" i="97" s="1"/>
  <c r="A88" i="97" s="1"/>
  <c r="A89" i="97" s="1"/>
  <c r="A90" i="97" s="1"/>
  <c r="A91" i="97" s="1"/>
  <c r="A93" i="97" s="1"/>
  <c r="A94" i="97" s="1"/>
  <c r="A95" i="97" s="1"/>
  <c r="A96" i="97" s="1"/>
  <c r="A98" i="97" s="1"/>
  <c r="A99" i="97" s="1"/>
  <c r="A100" i="97" s="1"/>
  <c r="A101" i="97" s="1"/>
  <c r="A103" i="97" s="1"/>
  <c r="A104" i="97" s="1"/>
  <c r="A105" i="97" s="1"/>
  <c r="A106" i="97" s="1"/>
  <c r="A108" i="97" s="1"/>
  <c r="A109" i="97" s="1"/>
  <c r="A110" i="97" s="1"/>
  <c r="A111" i="97" s="1"/>
  <c r="A113" i="97" s="1"/>
  <c r="A114" i="97" s="1"/>
  <c r="A115" i="97" s="1"/>
  <c r="A116" i="97" s="1"/>
  <c r="A118" i="97" s="1"/>
  <c r="A119" i="97" s="1"/>
  <c r="A120" i="97" s="1"/>
  <c r="A121" i="97" s="1"/>
  <c r="A123" i="97" s="1"/>
  <c r="A124" i="97" s="1"/>
  <c r="A125" i="97" s="1"/>
  <c r="A126" i="97" s="1"/>
  <c r="A128" i="97" s="1"/>
  <c r="A129" i="97" s="1"/>
  <c r="A130" i="97" s="1"/>
  <c r="A131" i="97" s="1"/>
  <c r="A133" i="97" s="1"/>
  <c r="A134" i="97" s="1"/>
  <c r="A135" i="97" s="1"/>
  <c r="A136" i="97" s="1"/>
  <c r="A138" i="97" s="1"/>
  <c r="A139" i="97" s="1"/>
  <c r="A140" i="97" s="1"/>
  <c r="A141" i="97" s="1"/>
  <c r="A143" i="97" s="1"/>
  <c r="A144" i="97" s="1"/>
  <c r="A145" i="97" s="1"/>
  <c r="A146" i="97" s="1"/>
  <c r="A148" i="97" s="1"/>
  <c r="A149" i="97" s="1"/>
  <c r="A150" i="97" s="1"/>
  <c r="A151" i="97" s="1"/>
  <c r="A153" i="97" s="1"/>
  <c r="A154" i="97" s="1"/>
  <c r="A155" i="97" s="1"/>
  <c r="A156" i="97" s="1"/>
  <c r="A158" i="97" s="1"/>
  <c r="A159" i="97" s="1"/>
  <c r="A160" i="97" s="1"/>
  <c r="A161" i="97" s="1"/>
  <c r="A163" i="97" s="1"/>
  <c r="A164" i="97" s="1"/>
  <c r="A165" i="97" s="1"/>
  <c r="A166" i="97" s="1"/>
  <c r="A168" i="97" s="1"/>
  <c r="A169" i="97" s="1"/>
  <c r="A170" i="97" s="1"/>
  <c r="A171" i="97" s="1"/>
  <c r="A173" i="97" s="1"/>
  <c r="A174" i="97" s="1"/>
  <c r="A175" i="97" s="1"/>
  <c r="A176" i="97" s="1"/>
  <c r="A178" i="97" s="1"/>
  <c r="A179" i="97" s="1"/>
  <c r="A180" i="97" s="1"/>
  <c r="A181" i="97" s="1"/>
  <c r="A183" i="97" s="1"/>
  <c r="A184" i="97" s="1"/>
  <c r="A185" i="97" s="1"/>
  <c r="A186" i="97" s="1"/>
  <c r="A188" i="97" s="1"/>
  <c r="A189" i="97" s="1"/>
  <c r="A190" i="97" s="1"/>
  <c r="A191" i="97" s="1"/>
  <c r="E3" i="97"/>
  <c r="K3" i="97" s="1"/>
  <c r="A4" i="93"/>
  <c r="A5" i="93" s="1"/>
  <c r="A6" i="93" s="1"/>
  <c r="E3" i="93"/>
  <c r="F3" i="93" s="1"/>
  <c r="C3" i="93"/>
  <c r="A193" i="97" l="1"/>
  <c r="A194" i="97" s="1"/>
  <c r="A195" i="97" s="1"/>
  <c r="A196" i="97" s="1"/>
  <c r="A198" i="97" s="1"/>
  <c r="A199" i="97" s="1"/>
  <c r="A200" i="97" s="1"/>
  <c r="A201" i="97" s="1"/>
  <c r="A203" i="97" s="1"/>
  <c r="A204" i="97" s="1"/>
  <c r="A205" i="97" s="1"/>
  <c r="A206" i="97" s="1"/>
  <c r="A208" i="97" s="1"/>
  <c r="A209" i="97" s="1"/>
  <c r="A210" i="97" s="1"/>
  <c r="A211" i="97" s="1"/>
  <c r="A213" i="97" s="1"/>
  <c r="A214" i="97" s="1"/>
  <c r="A215" i="97" s="1"/>
  <c r="A216" i="97" s="1"/>
  <c r="A218" i="97" s="1"/>
  <c r="A219" i="97" s="1"/>
  <c r="A220" i="97" s="1"/>
  <c r="A221" i="97" s="1"/>
  <c r="A223" i="97" s="1"/>
  <c r="A224" i="97" s="1"/>
  <c r="A225" i="97" s="1"/>
  <c r="A226" i="97" s="1"/>
  <c r="A228" i="97" s="1"/>
  <c r="A229" i="97" s="1"/>
  <c r="A230" i="97" s="1"/>
  <c r="A231" i="97" s="1"/>
  <c r="A233" i="97" s="1"/>
  <c r="A234" i="97" s="1"/>
  <c r="A235" i="97" s="1"/>
  <c r="A236" i="97" s="1"/>
  <c r="A238" i="97" s="1"/>
  <c r="A239" i="97" s="1"/>
  <c r="A240" i="97" s="1"/>
  <c r="A241" i="97" s="1"/>
  <c r="A243" i="97" s="1"/>
  <c r="A244" i="97" s="1"/>
  <c r="A245" i="97" s="1"/>
  <c r="A246" i="97" s="1"/>
  <c r="A248" i="97" s="1"/>
  <c r="A249" i="97" s="1"/>
  <c r="A250" i="97" s="1"/>
  <c r="A251" i="97" s="1"/>
  <c r="A253" i="97" s="1"/>
  <c r="A254" i="97" s="1"/>
  <c r="A255" i="97" s="1"/>
  <c r="A256" i="97" s="1"/>
  <c r="A258" i="97" s="1"/>
  <c r="A259" i="97" s="1"/>
  <c r="A260" i="97" s="1"/>
  <c r="A261" i="97" s="1"/>
  <c r="A263" i="97" s="1"/>
  <c r="A264" i="97" s="1"/>
  <c r="A265" i="97" s="1"/>
  <c r="A266" i="97" s="1"/>
  <c r="F3" i="97"/>
  <c r="Q3" i="97"/>
  <c r="D3" i="97"/>
  <c r="K3" i="93"/>
  <c r="D3" i="93"/>
  <c r="J3" i="97" l="1"/>
  <c r="B4" i="97" s="1"/>
  <c r="C4" i="97" s="1"/>
  <c r="G3" i="97"/>
  <c r="R3" i="97"/>
  <c r="R3" i="93"/>
  <c r="G3" i="93"/>
  <c r="J3" i="93"/>
  <c r="B4" i="93" s="1"/>
  <c r="E4" i="97" l="1"/>
  <c r="P4" i="97"/>
  <c r="C4" i="93"/>
  <c r="D4" i="93" s="1"/>
  <c r="E4" i="93"/>
  <c r="F4" i="93" s="1"/>
  <c r="Q4" i="97" l="1"/>
  <c r="D4" i="97"/>
  <c r="F4" i="97"/>
  <c r="K4" i="97"/>
  <c r="R4" i="93"/>
  <c r="G4" i="93"/>
  <c r="J4" i="93"/>
  <c r="K4" i="93"/>
  <c r="R4" i="97" l="1"/>
  <c r="G4" i="97"/>
  <c r="B5" i="97"/>
  <c r="C5" i="97" s="1"/>
  <c r="J4" i="97"/>
  <c r="P3" i="93"/>
  <c r="Q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E5" i="97" l="1"/>
  <c r="P5" i="97"/>
  <c r="D5" i="97" l="1"/>
  <c r="F5" i="97"/>
  <c r="K5" i="97"/>
  <c r="Q5" i="97"/>
  <c r="P4" i="93"/>
  <c r="Q4" i="93" s="1"/>
  <c r="R5" i="97" l="1"/>
  <c r="B6" i="97"/>
  <c r="C6" i="97" s="1"/>
  <c r="J5" i="97"/>
  <c r="G5" i="97"/>
  <c r="B5" i="93"/>
  <c r="E6" i="97" l="1"/>
  <c r="K6" i="97" s="1"/>
  <c r="P6" i="97"/>
  <c r="C5" i="93"/>
  <c r="P5" i="93" s="1"/>
  <c r="Q5" i="93" s="1"/>
  <c r="E5" i="93"/>
  <c r="F5" i="93" s="1"/>
  <c r="Q6" i="97" l="1"/>
  <c r="D6" i="97"/>
  <c r="F6" i="97"/>
  <c r="D5" i="93"/>
  <c r="K5" i="93"/>
  <c r="B8" i="97" l="1"/>
  <c r="R6" i="97"/>
  <c r="G6" i="97"/>
  <c r="J6" i="97"/>
  <c r="R5" i="93"/>
  <c r="G5" i="93"/>
  <c r="J5" i="93"/>
  <c r="B6" i="93"/>
  <c r="C8" i="97" l="1"/>
  <c r="E8" i="97"/>
  <c r="K8" i="97"/>
  <c r="P8" i="97"/>
  <c r="Q8" i="97" s="1"/>
  <c r="C6" i="93"/>
  <c r="P6" i="93" s="1"/>
  <c r="Q6" i="93" s="1"/>
  <c r="E6" i="93"/>
  <c r="F6" i="93" s="1"/>
  <c r="D8" i="97" l="1"/>
  <c r="R8" i="97" s="1"/>
  <c r="F8" i="97"/>
  <c r="D6" i="93"/>
  <c r="G6" i="93" s="1"/>
  <c r="K6" i="93"/>
  <c r="J8" i="97" l="1"/>
  <c r="B9" i="97"/>
  <c r="G8" i="97"/>
  <c r="J6" i="93"/>
  <c r="R6" i="93"/>
  <c r="B8" i="93"/>
  <c r="E8" i="93" s="1"/>
  <c r="E9" i="97" l="1"/>
  <c r="C9" i="97"/>
  <c r="D9" i="97" s="1"/>
  <c r="F8" i="93"/>
  <c r="K8" i="93"/>
  <c r="P9" i="97"/>
  <c r="Q9" i="97" s="1"/>
  <c r="K9" i="97"/>
  <c r="C8" i="93"/>
  <c r="P8" i="93" s="1"/>
  <c r="Q8" i="93" s="1"/>
  <c r="D8" i="93" l="1"/>
  <c r="J8" i="93" s="1"/>
  <c r="R9" i="97"/>
  <c r="F9" i="97"/>
  <c r="B10" i="97"/>
  <c r="E10" i="97" l="1"/>
  <c r="C10" i="97"/>
  <c r="J9" i="97"/>
  <c r="G9" i="97"/>
  <c r="G8" i="93"/>
  <c r="P10" i="97"/>
  <c r="Q10" i="97" s="1"/>
  <c r="K10" i="97"/>
  <c r="R8" i="93"/>
  <c r="B9" i="93"/>
  <c r="E9" i="93" s="1"/>
  <c r="K9" i="93" l="1"/>
  <c r="F9" i="93"/>
  <c r="D10" i="97"/>
  <c r="B11" i="97" s="1"/>
  <c r="C11" i="97" s="1"/>
  <c r="F10" i="97"/>
  <c r="C9" i="93"/>
  <c r="P9" i="93" s="1"/>
  <c r="Q9" i="93" s="1"/>
  <c r="P11" i="97" l="1"/>
  <c r="Q11" i="97" s="1"/>
  <c r="E11" i="97"/>
  <c r="F11" i="97" s="1"/>
  <c r="R10" i="97"/>
  <c r="J10" i="97"/>
  <c r="G10" i="97"/>
  <c r="D9" i="93"/>
  <c r="D11" i="97" l="1"/>
  <c r="R11" i="97" s="1"/>
  <c r="G9" i="93"/>
  <c r="J9" i="93"/>
  <c r="K11" i="97"/>
  <c r="R9" i="93"/>
  <c r="B10" i="93"/>
  <c r="E10" i="93" s="1"/>
  <c r="J11" i="97" l="1"/>
  <c r="B13" i="97"/>
  <c r="G11" i="97"/>
  <c r="F10" i="93"/>
  <c r="K10" i="93"/>
  <c r="C10" i="93"/>
  <c r="P10" i="93" s="1"/>
  <c r="Q10" i="93" s="1"/>
  <c r="E13" i="97" l="1"/>
  <c r="K13" i="97" s="1"/>
  <c r="C13" i="97"/>
  <c r="P13" i="97"/>
  <c r="Q13" i="97" s="1"/>
  <c r="D10" i="93"/>
  <c r="F13" i="97" l="1"/>
  <c r="D13" i="97"/>
  <c r="J13" i="97" s="1"/>
  <c r="J10" i="93"/>
  <c r="G10" i="93"/>
  <c r="R10" i="93"/>
  <c r="B11" i="93"/>
  <c r="E11" i="93" s="1"/>
  <c r="R13" i="97" l="1"/>
  <c r="B14" i="97"/>
  <c r="G13" i="97"/>
  <c r="K11" i="93"/>
  <c r="F11" i="93"/>
  <c r="C11" i="93"/>
  <c r="P11" i="93" s="1"/>
  <c r="Q11" i="93" s="1"/>
  <c r="E14" i="97" l="1"/>
  <c r="K14" i="97" s="1"/>
  <c r="P14" i="97"/>
  <c r="Q14" i="97" s="1"/>
  <c r="D11" i="93"/>
  <c r="F14" i="97" l="1"/>
  <c r="D14" i="97"/>
  <c r="J11" i="93"/>
  <c r="G11" i="93"/>
  <c r="R11" i="93"/>
  <c r="B13" i="93"/>
  <c r="E13" i="93" s="1"/>
  <c r="G14" i="97" l="1"/>
  <c r="B15" i="97"/>
  <c r="E15" i="97" s="1"/>
  <c r="R14" i="97"/>
  <c r="J14" i="97"/>
  <c r="F13" i="93"/>
  <c r="K13" i="93"/>
  <c r="C13" i="93"/>
  <c r="P13" i="93" s="1"/>
  <c r="Q13" i="93" s="1"/>
  <c r="P15" i="97" l="1"/>
  <c r="Q15" i="97" s="1"/>
  <c r="F15" i="97"/>
  <c r="K15" i="97"/>
  <c r="D13" i="93"/>
  <c r="D15" i="97" l="1"/>
  <c r="J15" i="97" s="1"/>
  <c r="G13" i="93"/>
  <c r="J13" i="93"/>
  <c r="R13" i="93"/>
  <c r="B14" i="93"/>
  <c r="E14" i="93" s="1"/>
  <c r="R15" i="97" l="1"/>
  <c r="B16" i="97"/>
  <c r="E16" i="97" s="1"/>
  <c r="G15" i="97"/>
  <c r="K14" i="93"/>
  <c r="F14" i="93"/>
  <c r="C14" i="93"/>
  <c r="D14" i="93" s="1"/>
  <c r="P16" i="97" l="1"/>
  <c r="Q16" i="97" s="1"/>
  <c r="G14" i="93"/>
  <c r="J14" i="93"/>
  <c r="F16" i="97"/>
  <c r="K16" i="97"/>
  <c r="P14" i="93"/>
  <c r="Q14" i="93" s="1"/>
  <c r="D16" i="97" l="1"/>
  <c r="J16" i="97" s="1"/>
  <c r="R14" i="93"/>
  <c r="B15" i="93"/>
  <c r="E15" i="93" s="1"/>
  <c r="B18" i="97" l="1"/>
  <c r="E18" i="97" s="1"/>
  <c r="G16" i="97"/>
  <c r="R16" i="97"/>
  <c r="K15" i="93"/>
  <c r="F15" i="93"/>
  <c r="C15" i="93"/>
  <c r="P15" i="93" s="1"/>
  <c r="Q15" i="93" s="1"/>
  <c r="C18" i="97" l="1"/>
  <c r="P18" i="97" s="1"/>
  <c r="Q18" i="97" s="1"/>
  <c r="K18" i="97"/>
  <c r="F18" i="97"/>
  <c r="D15" i="93"/>
  <c r="D18" i="97" l="1"/>
  <c r="J18" i="97" s="1"/>
  <c r="J15" i="93"/>
  <c r="G15" i="93"/>
  <c r="B16" i="93"/>
  <c r="E16" i="93" s="1"/>
  <c r="R15" i="93"/>
  <c r="G18" i="97" l="1"/>
  <c r="R18" i="97"/>
  <c r="B19" i="97"/>
  <c r="E19" i="97" s="1"/>
  <c r="F19" i="97" s="1"/>
  <c r="K16" i="93"/>
  <c r="F16" i="93"/>
  <c r="C16" i="93"/>
  <c r="P16" i="93" s="1"/>
  <c r="Q16" i="93" s="1"/>
  <c r="K19" i="97" l="1"/>
  <c r="C19" i="97"/>
  <c r="P19" i="97" s="1"/>
  <c r="Q19" i="97" s="1"/>
  <c r="D16" i="93"/>
  <c r="D19" i="97" l="1"/>
  <c r="B20" i="97" s="1"/>
  <c r="E20" i="97" s="1"/>
  <c r="G16" i="93"/>
  <c r="J16" i="93"/>
  <c r="B18" i="93"/>
  <c r="E18" i="93" s="1"/>
  <c r="R16" i="93"/>
  <c r="G19" i="97" l="1"/>
  <c r="C20" i="97"/>
  <c r="P20" i="97" s="1"/>
  <c r="Q20" i="97" s="1"/>
  <c r="R19" i="97"/>
  <c r="J19" i="97"/>
  <c r="F18" i="93"/>
  <c r="K18" i="93"/>
  <c r="F20" i="97"/>
  <c r="K20" i="97"/>
  <c r="C18" i="93"/>
  <c r="P18" i="93" s="1"/>
  <c r="Q18" i="93" s="1"/>
  <c r="D20" i="97" l="1"/>
  <c r="B21" i="97" s="1"/>
  <c r="E21" i="97" s="1"/>
  <c r="D18" i="93"/>
  <c r="R20" i="97" l="1"/>
  <c r="J20" i="97"/>
  <c r="G20" i="97"/>
  <c r="J18" i="93"/>
  <c r="G18" i="93"/>
  <c r="C21" i="97"/>
  <c r="P21" i="97" s="1"/>
  <c r="Q21" i="97" s="1"/>
  <c r="B19" i="93"/>
  <c r="E19" i="93" s="1"/>
  <c r="R18" i="93"/>
  <c r="K19" i="93" l="1"/>
  <c r="F19" i="93"/>
  <c r="D21" i="97"/>
  <c r="F21" i="97"/>
  <c r="K21" i="97"/>
  <c r="C19" i="93"/>
  <c r="P19" i="93" s="1"/>
  <c r="Q19" i="93" s="1"/>
  <c r="J21" i="97" l="1"/>
  <c r="G21" i="97"/>
  <c r="B23" i="97"/>
  <c r="E23" i="97" s="1"/>
  <c r="R21" i="97"/>
  <c r="D19" i="93"/>
  <c r="C23" i="97" l="1"/>
  <c r="P23" i="97" s="1"/>
  <c r="Q23" i="97" s="1"/>
  <c r="J19" i="93"/>
  <c r="G19" i="93"/>
  <c r="B20" i="93"/>
  <c r="E20" i="93" s="1"/>
  <c r="R19" i="93"/>
  <c r="D23" i="97" l="1"/>
  <c r="J23" i="97" s="1"/>
  <c r="F20" i="93"/>
  <c r="K20" i="93"/>
  <c r="K23" i="97"/>
  <c r="F23" i="97"/>
  <c r="C20" i="93"/>
  <c r="P20" i="93" s="1"/>
  <c r="Q20" i="93" s="1"/>
  <c r="R23" i="97" l="1"/>
  <c r="B24" i="97"/>
  <c r="E24" i="97" s="1"/>
  <c r="G23" i="97"/>
  <c r="D20" i="93"/>
  <c r="R20" i="93" s="1"/>
  <c r="C24" i="97" l="1"/>
  <c r="P24" i="97" s="1"/>
  <c r="Q24" i="97" s="1"/>
  <c r="J20" i="93"/>
  <c r="G20" i="93"/>
  <c r="K24" i="97"/>
  <c r="F24" i="97"/>
  <c r="B21" i="93"/>
  <c r="E21" i="93" s="1"/>
  <c r="D24" i="97" l="1"/>
  <c r="J24" i="97" s="1"/>
  <c r="K21" i="93"/>
  <c r="F21" i="93"/>
  <c r="C21" i="93"/>
  <c r="P21" i="93" s="1"/>
  <c r="Q21" i="93" s="1"/>
  <c r="B25" i="97" l="1"/>
  <c r="E25" i="97" s="1"/>
  <c r="R24" i="97"/>
  <c r="G24" i="97"/>
  <c r="D21" i="93"/>
  <c r="C25" i="97" l="1"/>
  <c r="P25" i="97" s="1"/>
  <c r="Q25" i="97" s="1"/>
  <c r="J21" i="93"/>
  <c r="G21" i="93"/>
  <c r="F25" i="97"/>
  <c r="K25" i="97"/>
  <c r="B23" i="93"/>
  <c r="E23" i="93" s="1"/>
  <c r="R21" i="93"/>
  <c r="D25" i="97" l="1"/>
  <c r="R25" i="97" s="1"/>
  <c r="F23" i="93"/>
  <c r="K23" i="93"/>
  <c r="C23" i="93"/>
  <c r="P23" i="93" s="1"/>
  <c r="Q23" i="93" s="1"/>
  <c r="J25" i="97" l="1"/>
  <c r="G25" i="97"/>
  <c r="B26" i="97"/>
  <c r="E26" i="97" s="1"/>
  <c r="D23" i="93"/>
  <c r="C26" i="97" l="1"/>
  <c r="P26" i="97" s="1"/>
  <c r="Q26" i="97" s="1"/>
  <c r="R23" i="93"/>
  <c r="J23" i="93"/>
  <c r="G23" i="93"/>
  <c r="B24" i="93"/>
  <c r="E24" i="93" s="1"/>
  <c r="K26" i="97"/>
  <c r="F26" i="97"/>
  <c r="D26" i="97" l="1"/>
  <c r="G26" i="97" s="1"/>
  <c r="K24" i="93"/>
  <c r="F24" i="93"/>
  <c r="C24" i="93"/>
  <c r="R26" i="97" l="1"/>
  <c r="J26" i="97"/>
  <c r="B28" i="97"/>
  <c r="E28" i="97" s="1"/>
  <c r="P24" i="93"/>
  <c r="Q24" i="93" s="1"/>
  <c r="D24" i="93"/>
  <c r="C28" i="97" l="1"/>
  <c r="P28" i="97" s="1"/>
  <c r="Q28" i="97" s="1"/>
  <c r="G24" i="93"/>
  <c r="J24" i="93"/>
  <c r="R24" i="93"/>
  <c r="B25" i="93"/>
  <c r="E25" i="93" s="1"/>
  <c r="K28" i="97"/>
  <c r="F28" i="97"/>
  <c r="D28" i="97" l="1"/>
  <c r="J28" i="97" s="1"/>
  <c r="K25" i="93"/>
  <c r="F25" i="93"/>
  <c r="C25" i="93"/>
  <c r="P25" i="93" s="1"/>
  <c r="Q25" i="93" s="1"/>
  <c r="B29" i="97" l="1"/>
  <c r="E29" i="97" s="1"/>
  <c r="R28" i="97"/>
  <c r="G28" i="97"/>
  <c r="D25" i="93"/>
  <c r="C29" i="97" l="1"/>
  <c r="P29" i="97" s="1"/>
  <c r="Q29" i="97" s="1"/>
  <c r="J25" i="93"/>
  <c r="G25" i="93"/>
  <c r="B26" i="93"/>
  <c r="E26" i="93" s="1"/>
  <c r="R25" i="93"/>
  <c r="K29" i="97"/>
  <c r="F29" i="97"/>
  <c r="D29" i="97" l="1"/>
  <c r="J29" i="97" s="1"/>
  <c r="K26" i="93"/>
  <c r="F26" i="93"/>
  <c r="C26" i="93"/>
  <c r="P26" i="93" s="1"/>
  <c r="Q26" i="93" s="1"/>
  <c r="G29" i="97" l="1"/>
  <c r="B30" i="97"/>
  <c r="E30" i="97" s="1"/>
  <c r="R29" i="97"/>
  <c r="D26" i="93"/>
  <c r="C30" i="97" l="1"/>
  <c r="P30" i="97" s="1"/>
  <c r="Q30" i="97" s="1"/>
  <c r="G26" i="93"/>
  <c r="J26" i="93"/>
  <c r="R26" i="93"/>
  <c r="B28" i="93"/>
  <c r="E28" i="93" s="1"/>
  <c r="F30" i="97"/>
  <c r="K30" i="97"/>
  <c r="D30" i="97" l="1"/>
  <c r="G30" i="97" s="1"/>
  <c r="F28" i="93"/>
  <c r="K28" i="93"/>
  <c r="C28" i="93"/>
  <c r="P28" i="93" s="1"/>
  <c r="Q28" i="93" s="1"/>
  <c r="B31" i="97" l="1"/>
  <c r="E31" i="97" s="1"/>
  <c r="R30" i="97"/>
  <c r="J30" i="97"/>
  <c r="D28" i="93"/>
  <c r="C31" i="97" l="1"/>
  <c r="P31" i="97" s="1"/>
  <c r="Q31" i="97" s="1"/>
  <c r="J28" i="93"/>
  <c r="G28" i="93"/>
  <c r="R28" i="93"/>
  <c r="B29" i="93"/>
  <c r="E29" i="93" s="1"/>
  <c r="F31" i="97"/>
  <c r="K31" i="97"/>
  <c r="D31" i="97" l="1"/>
  <c r="G31" i="97" s="1"/>
  <c r="K29" i="93"/>
  <c r="F29" i="93"/>
  <c r="C29" i="93"/>
  <c r="P29" i="93" s="1"/>
  <c r="Q29" i="93" s="1"/>
  <c r="R31" i="97" l="1"/>
  <c r="B33" i="97"/>
  <c r="E33" i="97" s="1"/>
  <c r="J31" i="97"/>
  <c r="D29" i="93"/>
  <c r="C33" i="97" l="1"/>
  <c r="P33" i="97" s="1"/>
  <c r="Q33" i="97" s="1"/>
  <c r="G29" i="93"/>
  <c r="J29" i="93"/>
  <c r="B30" i="93"/>
  <c r="E30" i="93" s="1"/>
  <c r="R29" i="93"/>
  <c r="K33" i="97"/>
  <c r="F33" i="97"/>
  <c r="D33" i="97" l="1"/>
  <c r="J33" i="97" s="1"/>
  <c r="F30" i="93"/>
  <c r="K30" i="93"/>
  <c r="C30" i="93"/>
  <c r="P30" i="93" s="1"/>
  <c r="Q30" i="93" s="1"/>
  <c r="B34" i="97"/>
  <c r="E34" i="97" s="1"/>
  <c r="R33" i="97"/>
  <c r="G33" i="97" l="1"/>
  <c r="D30" i="93"/>
  <c r="C34" i="97"/>
  <c r="P34" i="97" s="1"/>
  <c r="J30" i="93" l="1"/>
  <c r="G30" i="93"/>
  <c r="R30" i="93"/>
  <c r="B31" i="93"/>
  <c r="E31" i="93" s="1"/>
  <c r="F34" i="97"/>
  <c r="K34" i="97"/>
  <c r="Q34" i="97"/>
  <c r="D34" i="97"/>
  <c r="K31" i="93" l="1"/>
  <c r="F31" i="93"/>
  <c r="C31" i="93"/>
  <c r="P31" i="93" s="1"/>
  <c r="Q31" i="93" s="1"/>
  <c r="J34" i="97"/>
  <c r="G34" i="97"/>
  <c r="B35" i="97"/>
  <c r="E35" i="97" s="1"/>
  <c r="R34" i="97"/>
  <c r="D31" i="93" l="1"/>
  <c r="C35" i="97"/>
  <c r="P35" i="97" s="1"/>
  <c r="J31" i="93" l="1"/>
  <c r="G31" i="93"/>
  <c r="B33" i="93"/>
  <c r="E33" i="93" s="1"/>
  <c r="R31" i="93"/>
  <c r="F35" i="97"/>
  <c r="K35" i="97"/>
  <c r="Q35" i="97"/>
  <c r="D35" i="97"/>
  <c r="F33" i="93" l="1"/>
  <c r="K33" i="93"/>
  <c r="C33" i="93"/>
  <c r="P33" i="93" s="1"/>
  <c r="Q33" i="93" s="1"/>
  <c r="G35" i="97"/>
  <c r="J35" i="97"/>
  <c r="B36" i="97"/>
  <c r="E36" i="97" s="1"/>
  <c r="R35" i="97"/>
  <c r="D33" i="93" l="1"/>
  <c r="C36" i="97"/>
  <c r="P36" i="97" s="1"/>
  <c r="J33" i="93" l="1"/>
  <c r="G33" i="93"/>
  <c r="B34" i="93"/>
  <c r="E34" i="93" s="1"/>
  <c r="R33" i="93"/>
  <c r="F36" i="97"/>
  <c r="K36" i="97"/>
  <c r="Q36" i="97"/>
  <c r="D36" i="97"/>
  <c r="K34" i="93" l="1"/>
  <c r="F34" i="93"/>
  <c r="C34" i="93"/>
  <c r="P34" i="93" s="1"/>
  <c r="Q34" i="93" s="1"/>
  <c r="G36" i="97"/>
  <c r="J36" i="97"/>
  <c r="B38" i="97"/>
  <c r="E38" i="97" s="1"/>
  <c r="R36" i="97"/>
  <c r="D34" i="93" l="1"/>
  <c r="C38" i="97"/>
  <c r="P38" i="97" s="1"/>
  <c r="G34" i="93" l="1"/>
  <c r="J34" i="93"/>
  <c r="R34" i="93"/>
  <c r="B35" i="93"/>
  <c r="E35" i="93" s="1"/>
  <c r="K38" i="97"/>
  <c r="F38" i="97"/>
  <c r="D38" i="97"/>
  <c r="J38" i="97" s="1"/>
  <c r="Q38" i="97"/>
  <c r="K35" i="93" l="1"/>
  <c r="F35" i="93"/>
  <c r="C35" i="93"/>
  <c r="P35" i="93" s="1"/>
  <c r="Q35" i="93" s="1"/>
  <c r="G38" i="97"/>
  <c r="R38" i="97"/>
  <c r="B39" i="97"/>
  <c r="E39" i="97" s="1"/>
  <c r="D35" i="93" l="1"/>
  <c r="C39" i="97"/>
  <c r="P39" i="97" s="1"/>
  <c r="J35" i="93" l="1"/>
  <c r="G35" i="93"/>
  <c r="B36" i="93"/>
  <c r="E36" i="93" s="1"/>
  <c r="R35" i="93"/>
  <c r="K39" i="97"/>
  <c r="F39" i="97"/>
  <c r="Q39" i="97"/>
  <c r="D39" i="97"/>
  <c r="K36" i="93" l="1"/>
  <c r="F36" i="93"/>
  <c r="C36" i="93"/>
  <c r="P36" i="93" s="1"/>
  <c r="Q36" i="93" s="1"/>
  <c r="J39" i="97"/>
  <c r="G39" i="97"/>
  <c r="R39" i="97"/>
  <c r="B40" i="97"/>
  <c r="E40" i="97" s="1"/>
  <c r="D36" i="93" l="1"/>
  <c r="C40" i="97"/>
  <c r="P40" i="97" s="1"/>
  <c r="G36" i="93" l="1"/>
  <c r="J36" i="93"/>
  <c r="R36" i="93"/>
  <c r="B38" i="93"/>
  <c r="E38" i="93" s="1"/>
  <c r="F40" i="97"/>
  <c r="K40" i="97"/>
  <c r="Q40" i="97"/>
  <c r="D40" i="97"/>
  <c r="F38" i="93" l="1"/>
  <c r="K38" i="93"/>
  <c r="C38" i="93"/>
  <c r="P38" i="93" s="1"/>
  <c r="Q38" i="93" s="1"/>
  <c r="G40" i="97"/>
  <c r="J40" i="97"/>
  <c r="R40" i="97"/>
  <c r="B41" i="97"/>
  <c r="E41" i="97" s="1"/>
  <c r="D38" i="93" l="1"/>
  <c r="R38" i="93" s="1"/>
  <c r="C41" i="97"/>
  <c r="P41" i="97" s="1"/>
  <c r="B39" i="93" l="1"/>
  <c r="E39" i="93" s="1"/>
  <c r="K39" i="93" s="1"/>
  <c r="J38" i="93"/>
  <c r="G38" i="93"/>
  <c r="F41" i="97"/>
  <c r="K41" i="97"/>
  <c r="Q41" i="97"/>
  <c r="D41" i="97"/>
  <c r="C39" i="93" l="1"/>
  <c r="P39" i="93" s="1"/>
  <c r="Q39" i="93" s="1"/>
  <c r="F39" i="93"/>
  <c r="J41" i="97"/>
  <c r="G41" i="97"/>
  <c r="B43" i="97"/>
  <c r="E43" i="97" s="1"/>
  <c r="R41" i="97"/>
  <c r="D39" i="93" l="1"/>
  <c r="J39" i="93" s="1"/>
  <c r="C43" i="97"/>
  <c r="P43" i="97" s="1"/>
  <c r="R39" i="93" l="1"/>
  <c r="G39" i="93"/>
  <c r="B40" i="93"/>
  <c r="E40" i="93" s="1"/>
  <c r="F40" i="93" s="1"/>
  <c r="K43" i="97"/>
  <c r="F43" i="97"/>
  <c r="Q43" i="97"/>
  <c r="D43" i="97"/>
  <c r="C40" i="93" l="1"/>
  <c r="P40" i="93" s="1"/>
  <c r="Q40" i="93" s="1"/>
  <c r="K40" i="93"/>
  <c r="J43" i="97"/>
  <c r="G43" i="97"/>
  <c r="B44" i="97"/>
  <c r="E44" i="97" s="1"/>
  <c r="R43" i="97"/>
  <c r="D40" i="93" l="1"/>
  <c r="J40" i="93" s="1"/>
  <c r="C44" i="97"/>
  <c r="P44" i="97" s="1"/>
  <c r="B41" i="93" l="1"/>
  <c r="E41" i="93" s="1"/>
  <c r="K41" i="93" s="1"/>
  <c r="R40" i="93"/>
  <c r="G40" i="93"/>
  <c r="K44" i="97"/>
  <c r="F44" i="97"/>
  <c r="Q44" i="97"/>
  <c r="D44" i="97"/>
  <c r="C41" i="93" l="1"/>
  <c r="P41" i="93" s="1"/>
  <c r="Q41" i="93" s="1"/>
  <c r="F41" i="93"/>
  <c r="J44" i="97"/>
  <c r="G44" i="97"/>
  <c r="R44" i="97"/>
  <c r="B45" i="97"/>
  <c r="E45" i="97" s="1"/>
  <c r="D41" i="93" l="1"/>
  <c r="J41" i="93" s="1"/>
  <c r="C45" i="97"/>
  <c r="P45" i="97" s="1"/>
  <c r="G41" i="93" l="1"/>
  <c r="R41" i="93"/>
  <c r="B43" i="93"/>
  <c r="E43" i="93" s="1"/>
  <c r="F43" i="93" s="1"/>
  <c r="F45" i="97"/>
  <c r="K45" i="97"/>
  <c r="Q45" i="97"/>
  <c r="D45" i="97"/>
  <c r="C43" i="93" l="1"/>
  <c r="P43" i="93" s="1"/>
  <c r="Q43" i="93" s="1"/>
  <c r="K43" i="93"/>
  <c r="D43" i="93"/>
  <c r="J45" i="97"/>
  <c r="G45" i="97"/>
  <c r="B46" i="97"/>
  <c r="E46" i="97" s="1"/>
  <c r="R45" i="97"/>
  <c r="J43" i="93" l="1"/>
  <c r="G43" i="93"/>
  <c r="R43" i="93"/>
  <c r="B44" i="93"/>
  <c r="E44" i="93" s="1"/>
  <c r="C46" i="97"/>
  <c r="P46" i="97" s="1"/>
  <c r="K44" i="93" l="1"/>
  <c r="F44" i="93"/>
  <c r="C44" i="93"/>
  <c r="P44" i="93" s="1"/>
  <c r="Q44" i="93" s="1"/>
  <c r="F46" i="97"/>
  <c r="K46" i="97"/>
  <c r="Q46" i="97"/>
  <c r="D46" i="97"/>
  <c r="D44" i="93" l="1"/>
  <c r="B45" i="93" s="1"/>
  <c r="E45" i="93" s="1"/>
  <c r="J46" i="97"/>
  <c r="G46" i="97"/>
  <c r="R46" i="97"/>
  <c r="B48" i="97"/>
  <c r="E48" i="97" s="1"/>
  <c r="R44" i="93" l="1"/>
  <c r="K45" i="93"/>
  <c r="F45" i="93"/>
  <c r="G44" i="93"/>
  <c r="J44" i="93"/>
  <c r="C45" i="93"/>
  <c r="P45" i="93" s="1"/>
  <c r="Q45" i="93" s="1"/>
  <c r="C48" i="97"/>
  <c r="P48" i="97" s="1"/>
  <c r="D45" i="93" l="1"/>
  <c r="R45" i="93" s="1"/>
  <c r="K48" i="97"/>
  <c r="F48" i="97"/>
  <c r="Q48" i="97"/>
  <c r="D48" i="97"/>
  <c r="B46" i="93" l="1"/>
  <c r="E46" i="93" s="1"/>
  <c r="K46" i="93" s="1"/>
  <c r="J45" i="93"/>
  <c r="G45" i="93"/>
  <c r="J48" i="97"/>
  <c r="G48" i="97"/>
  <c r="B49" i="97"/>
  <c r="E49" i="97" s="1"/>
  <c r="R48" i="97"/>
  <c r="C46" i="93" l="1"/>
  <c r="P46" i="93" s="1"/>
  <c r="Q46" i="93" s="1"/>
  <c r="F46" i="93"/>
  <c r="C49" i="97"/>
  <c r="P49" i="97" s="1"/>
  <c r="D46" i="93" l="1"/>
  <c r="J46" i="93" s="1"/>
  <c r="K49" i="97"/>
  <c r="F49" i="97"/>
  <c r="D49" i="97"/>
  <c r="Q49" i="97"/>
  <c r="G46" i="93" l="1"/>
  <c r="R46" i="93"/>
  <c r="B48" i="93"/>
  <c r="E48" i="93" s="1"/>
  <c r="F48" i="93" s="1"/>
  <c r="J49" i="97"/>
  <c r="G49" i="97"/>
  <c r="B50" i="97"/>
  <c r="E50" i="97" s="1"/>
  <c r="R49" i="97"/>
  <c r="C48" i="93" l="1"/>
  <c r="P48" i="93" s="1"/>
  <c r="Q48" i="93" s="1"/>
  <c r="K48" i="93"/>
  <c r="C50" i="97"/>
  <c r="P50" i="97" s="1"/>
  <c r="D48" i="93" l="1"/>
  <c r="J48" i="93" s="1"/>
  <c r="F50" i="97"/>
  <c r="K50" i="97"/>
  <c r="Q50" i="97"/>
  <c r="D50" i="97"/>
  <c r="B49" i="93" l="1"/>
  <c r="E49" i="93" s="1"/>
  <c r="K49" i="93" s="1"/>
  <c r="R48" i="93"/>
  <c r="G48" i="93"/>
  <c r="J50" i="97"/>
  <c r="G50" i="97"/>
  <c r="B51" i="97"/>
  <c r="E51" i="97" s="1"/>
  <c r="R50" i="97"/>
  <c r="F49" i="93" l="1"/>
  <c r="C49" i="93"/>
  <c r="P49" i="93" s="1"/>
  <c r="Q49" i="93" s="1"/>
  <c r="C51" i="97"/>
  <c r="P51" i="97" s="1"/>
  <c r="D49" i="93" l="1"/>
  <c r="G49" i="93"/>
  <c r="J49" i="93"/>
  <c r="R49" i="93"/>
  <c r="B50" i="93"/>
  <c r="E50" i="93" s="1"/>
  <c r="F51" i="97"/>
  <c r="K51" i="97"/>
  <c r="D51" i="97"/>
  <c r="Q51" i="97"/>
  <c r="F50" i="93" l="1"/>
  <c r="K50" i="93"/>
  <c r="C50" i="93"/>
  <c r="P50" i="93" s="1"/>
  <c r="Q50" i="93" s="1"/>
  <c r="J51" i="97"/>
  <c r="G51" i="97"/>
  <c r="R51" i="97"/>
  <c r="B53" i="97"/>
  <c r="E53" i="97" s="1"/>
  <c r="D50" i="93" l="1"/>
  <c r="C53" i="97"/>
  <c r="P53" i="97" s="1"/>
  <c r="Q53" i="97" s="1"/>
  <c r="J50" i="93" l="1"/>
  <c r="G50" i="93"/>
  <c r="B51" i="93"/>
  <c r="E51" i="93" s="1"/>
  <c r="R50" i="93"/>
  <c r="F53" i="97"/>
  <c r="K53" i="97"/>
  <c r="D53" i="97"/>
  <c r="J53" i="97" s="1"/>
  <c r="K51" i="93" l="1"/>
  <c r="F51" i="93"/>
  <c r="C51" i="93"/>
  <c r="P51" i="93" s="1"/>
  <c r="Q51" i="93" s="1"/>
  <c r="G53" i="97"/>
  <c r="B54" i="97"/>
  <c r="R53" i="97"/>
  <c r="C54" i="97" l="1"/>
  <c r="P54" i="97" s="1"/>
  <c r="Q54" i="97" s="1"/>
  <c r="E54" i="97"/>
  <c r="D51" i="93"/>
  <c r="D54" i="97" l="1"/>
  <c r="B55" i="97" s="1"/>
  <c r="E55" i="97" s="1"/>
  <c r="J51" i="93"/>
  <c r="G51" i="93"/>
  <c r="B53" i="93"/>
  <c r="E53" i="93" s="1"/>
  <c r="R51" i="93"/>
  <c r="F54" i="97"/>
  <c r="K54" i="97"/>
  <c r="R54" i="97" l="1"/>
  <c r="G54" i="97"/>
  <c r="J54" i="97"/>
  <c r="F53" i="93"/>
  <c r="K53" i="93"/>
  <c r="C53" i="93"/>
  <c r="P53" i="93" s="1"/>
  <c r="Q53" i="93" s="1"/>
  <c r="C55" i="97"/>
  <c r="P55" i="97" s="1"/>
  <c r="D53" i="93" l="1"/>
  <c r="K55" i="97"/>
  <c r="F55" i="97"/>
  <c r="Q55" i="97"/>
  <c r="D55" i="97"/>
  <c r="G53" i="93" l="1"/>
  <c r="J53" i="93"/>
  <c r="B54" i="93"/>
  <c r="E54" i="93" s="1"/>
  <c r="R53" i="93"/>
  <c r="J55" i="97"/>
  <c r="G55" i="97"/>
  <c r="B56" i="97"/>
  <c r="E56" i="97" s="1"/>
  <c r="R55" i="97"/>
  <c r="K54" i="93" l="1"/>
  <c r="F54" i="93"/>
  <c r="C54" i="93"/>
  <c r="P54" i="93" s="1"/>
  <c r="Q54" i="93" s="1"/>
  <c r="C56" i="97"/>
  <c r="P56" i="97" s="1"/>
  <c r="D54" i="93" l="1"/>
  <c r="R54" i="93" s="1"/>
  <c r="K56" i="97"/>
  <c r="F56" i="97"/>
  <c r="Q56" i="97"/>
  <c r="D56" i="97"/>
  <c r="B55" i="93" l="1"/>
  <c r="E55" i="93" s="1"/>
  <c r="K55" i="93" s="1"/>
  <c r="G54" i="93"/>
  <c r="J54" i="93"/>
  <c r="G56" i="97"/>
  <c r="J56" i="97"/>
  <c r="B58" i="97"/>
  <c r="E58" i="97" s="1"/>
  <c r="R56" i="97"/>
  <c r="C55" i="93" l="1"/>
  <c r="P55" i="93" s="1"/>
  <c r="Q55" i="93" s="1"/>
  <c r="F55" i="93"/>
  <c r="P58" i="97"/>
  <c r="D55" i="93" l="1"/>
  <c r="J55" i="93" s="1"/>
  <c r="K58" i="97"/>
  <c r="F58" i="97"/>
  <c r="Q58" i="97"/>
  <c r="D58" i="97"/>
  <c r="B56" i="93" l="1"/>
  <c r="E56" i="93" s="1"/>
  <c r="K56" i="93" s="1"/>
  <c r="R55" i="93"/>
  <c r="G55" i="93"/>
  <c r="J58" i="97"/>
  <c r="G58" i="97"/>
  <c r="R58" i="97"/>
  <c r="B59" i="97"/>
  <c r="E59" i="97" s="1"/>
  <c r="C56" i="93" l="1"/>
  <c r="P56" i="93" s="1"/>
  <c r="Q56" i="93" s="1"/>
  <c r="F56" i="93"/>
  <c r="C59" i="97"/>
  <c r="P59" i="97" s="1"/>
  <c r="D56" i="93" l="1"/>
  <c r="P58" i="93"/>
  <c r="Q58" i="93" s="1"/>
  <c r="F59" i="97"/>
  <c r="K59" i="97"/>
  <c r="Q59" i="97"/>
  <c r="D59" i="97"/>
  <c r="B58" i="93" l="1"/>
  <c r="E58" i="93" s="1"/>
  <c r="R56" i="93"/>
  <c r="G56" i="93"/>
  <c r="J56" i="93"/>
  <c r="J59" i="97"/>
  <c r="G59" i="97"/>
  <c r="R59" i="97"/>
  <c r="B60" i="97"/>
  <c r="E60" i="97" s="1"/>
  <c r="D58" i="93" l="1"/>
  <c r="J58" i="93" s="1"/>
  <c r="F58" i="93"/>
  <c r="K58" i="93"/>
  <c r="C60" i="97"/>
  <c r="P60" i="97" s="1"/>
  <c r="R58" i="93" l="1"/>
  <c r="G58" i="93"/>
  <c r="B59" i="93"/>
  <c r="E59" i="93" s="1"/>
  <c r="F59" i="93" s="1"/>
  <c r="F60" i="97"/>
  <c r="K60" i="97"/>
  <c r="D60" i="97"/>
  <c r="Q60" i="97"/>
  <c r="C59" i="93" l="1"/>
  <c r="P59" i="93" s="1"/>
  <c r="Q59" i="93" s="1"/>
  <c r="K59" i="93"/>
  <c r="J60" i="97"/>
  <c r="G60" i="97"/>
  <c r="R60" i="97"/>
  <c r="B61" i="97"/>
  <c r="E61" i="97" s="1"/>
  <c r="D59" i="93" l="1"/>
  <c r="R59" i="93" s="1"/>
  <c r="C61" i="97"/>
  <c r="P61" i="97" s="1"/>
  <c r="G59" i="93" l="1"/>
  <c r="J59" i="93"/>
  <c r="B60" i="93"/>
  <c r="K61" i="97"/>
  <c r="F61" i="97"/>
  <c r="Q61" i="97"/>
  <c r="D61" i="97"/>
  <c r="E60" i="93" l="1"/>
  <c r="C60" i="93"/>
  <c r="J61" i="97"/>
  <c r="G61" i="97"/>
  <c r="B63" i="97"/>
  <c r="E63" i="97" s="1"/>
  <c r="R61" i="97"/>
  <c r="P60" i="93" l="1"/>
  <c r="Q60" i="93" s="1"/>
  <c r="D60" i="93"/>
  <c r="F60" i="93"/>
  <c r="K60" i="93"/>
  <c r="C63" i="97"/>
  <c r="P63" i="97" s="1"/>
  <c r="B61" i="93" l="1"/>
  <c r="J60" i="93"/>
  <c r="G60" i="93"/>
  <c r="R60" i="93"/>
  <c r="K63" i="97"/>
  <c r="F63" i="97"/>
  <c r="Q63" i="97"/>
  <c r="D63" i="97"/>
  <c r="E61" i="93" l="1"/>
  <c r="C61" i="93"/>
  <c r="J63" i="97"/>
  <c r="G63" i="97"/>
  <c r="B64" i="97"/>
  <c r="E64" i="97" s="1"/>
  <c r="R63" i="97"/>
  <c r="K61" i="93" l="1"/>
  <c r="F61" i="93"/>
  <c r="P61" i="93"/>
  <c r="Q61" i="93" s="1"/>
  <c r="D61" i="93"/>
  <c r="C64" i="97"/>
  <c r="P64" i="97" s="1"/>
  <c r="J61" i="93" l="1"/>
  <c r="G61" i="93"/>
  <c r="B63" i="93"/>
  <c r="R61" i="93"/>
  <c r="F64" i="97"/>
  <c r="K64" i="97"/>
  <c r="D64" i="97"/>
  <c r="Q64" i="97"/>
  <c r="E63" i="93" l="1"/>
  <c r="C63" i="93"/>
  <c r="G64" i="97"/>
  <c r="J64" i="97"/>
  <c r="B65" i="97"/>
  <c r="R64" i="97"/>
  <c r="P63" i="93" l="1"/>
  <c r="Q63" i="93" s="1"/>
  <c r="D63" i="93"/>
  <c r="F63" i="93"/>
  <c r="K63" i="93"/>
  <c r="C65" i="97"/>
  <c r="P65" i="97" s="1"/>
  <c r="Q65" i="97" s="1"/>
  <c r="E65" i="97"/>
  <c r="R63" i="93" l="1"/>
  <c r="B64" i="93"/>
  <c r="J63" i="93"/>
  <c r="G63" i="93"/>
  <c r="D65" i="97"/>
  <c r="J65" i="97" s="1"/>
  <c r="F65" i="97"/>
  <c r="K65" i="97"/>
  <c r="E64" i="93" l="1"/>
  <c r="C64" i="93"/>
  <c r="R65" i="97"/>
  <c r="B66" i="97"/>
  <c r="E66" i="97" s="1"/>
  <c r="G65" i="97"/>
  <c r="P64" i="93" l="1"/>
  <c r="Q64" i="93" s="1"/>
  <c r="D64" i="93"/>
  <c r="F64" i="93"/>
  <c r="K64" i="93"/>
  <c r="C66" i="97"/>
  <c r="P66" i="97" s="1"/>
  <c r="Q66" i="97" s="1"/>
  <c r="K66" i="97"/>
  <c r="F66" i="97"/>
  <c r="B65" i="93" l="1"/>
  <c r="R64" i="93"/>
  <c r="G64" i="93"/>
  <c r="J64" i="93"/>
  <c r="D66" i="97"/>
  <c r="J66" i="97" s="1"/>
  <c r="E65" i="93" l="1"/>
  <c r="C65" i="93"/>
  <c r="B68" i="97"/>
  <c r="E68" i="97" s="1"/>
  <c r="R66" i="97"/>
  <c r="G66" i="97"/>
  <c r="P65" i="93" l="1"/>
  <c r="Q65" i="93" s="1"/>
  <c r="D65" i="93"/>
  <c r="K65" i="93"/>
  <c r="F65" i="93"/>
  <c r="C68" i="97"/>
  <c r="P68" i="97" s="1"/>
  <c r="Q68" i="97" s="1"/>
  <c r="K68" i="97"/>
  <c r="F68" i="97"/>
  <c r="R65" i="93" l="1"/>
  <c r="J65" i="93"/>
  <c r="G65" i="93"/>
  <c r="B66" i="93"/>
  <c r="D68" i="97"/>
  <c r="G68" i="97" s="1"/>
  <c r="E66" i="93" l="1"/>
  <c r="C66" i="93"/>
  <c r="R68" i="97"/>
  <c r="B69" i="97"/>
  <c r="E69" i="97" s="1"/>
  <c r="J68" i="97"/>
  <c r="P66" i="93" l="1"/>
  <c r="Q66" i="93" s="1"/>
  <c r="D66" i="93"/>
  <c r="K66" i="93"/>
  <c r="F66" i="93"/>
  <c r="C69" i="97"/>
  <c r="P69" i="97" s="1"/>
  <c r="Q69" i="97" s="1"/>
  <c r="F69" i="97"/>
  <c r="K69" i="97"/>
  <c r="R66" i="93" l="1"/>
  <c r="J66" i="93"/>
  <c r="G66" i="93"/>
  <c r="B68" i="93"/>
  <c r="D69" i="97"/>
  <c r="G69" i="97" s="1"/>
  <c r="E68" i="93" l="1"/>
  <c r="C68" i="93"/>
  <c r="B70" i="97"/>
  <c r="E70" i="97" s="1"/>
  <c r="J69" i="97"/>
  <c r="R69" i="97"/>
  <c r="P68" i="93" l="1"/>
  <c r="Q68" i="93" s="1"/>
  <c r="D68" i="93"/>
  <c r="K68" i="93"/>
  <c r="F68" i="93"/>
  <c r="C70" i="97"/>
  <c r="P70" i="97" s="1"/>
  <c r="Q70" i="97" s="1"/>
  <c r="F70" i="97"/>
  <c r="K70" i="97"/>
  <c r="B69" i="93" l="1"/>
  <c r="G68" i="93"/>
  <c r="R68" i="93"/>
  <c r="J68" i="93"/>
  <c r="D70" i="97"/>
  <c r="B71" i="97" s="1"/>
  <c r="E71" i="97" s="1"/>
  <c r="E69" i="93" l="1"/>
  <c r="C69" i="93"/>
  <c r="G70" i="97"/>
  <c r="C71" i="97"/>
  <c r="P71" i="97" s="1"/>
  <c r="Q71" i="97" s="1"/>
  <c r="J70" i="97"/>
  <c r="R70" i="97"/>
  <c r="K71" i="97"/>
  <c r="F71" i="97"/>
  <c r="P69" i="93" l="1"/>
  <c r="Q69" i="93" s="1"/>
  <c r="D69" i="93"/>
  <c r="K69" i="93"/>
  <c r="F69" i="93"/>
  <c r="D71" i="97"/>
  <c r="J71" i="97" s="1"/>
  <c r="R69" i="93" l="1"/>
  <c r="B70" i="93"/>
  <c r="J69" i="93"/>
  <c r="G69" i="93"/>
  <c r="B73" i="97"/>
  <c r="E73" i="97" s="1"/>
  <c r="R71" i="97"/>
  <c r="G71" i="97"/>
  <c r="E70" i="93" l="1"/>
  <c r="C70" i="93"/>
  <c r="C73" i="97"/>
  <c r="P73" i="97" s="1"/>
  <c r="Q73" i="97" s="1"/>
  <c r="K73" i="97"/>
  <c r="F73" i="97"/>
  <c r="P70" i="93" l="1"/>
  <c r="Q70" i="93" s="1"/>
  <c r="D70" i="93"/>
  <c r="F70" i="93"/>
  <c r="K70" i="93"/>
  <c r="D73" i="97"/>
  <c r="J73" i="97" s="1"/>
  <c r="G70" i="93" l="1"/>
  <c r="R70" i="93"/>
  <c r="J70" i="93"/>
  <c r="B71" i="93"/>
  <c r="R73" i="97"/>
  <c r="B74" i="97"/>
  <c r="E74" i="97" s="1"/>
  <c r="G73" i="97"/>
  <c r="C74" i="97"/>
  <c r="P74" i="97" s="1"/>
  <c r="E71" i="93" l="1"/>
  <c r="C71" i="93"/>
  <c r="P71" i="93" s="1"/>
  <c r="Q71" i="93" s="1"/>
  <c r="F74" i="97"/>
  <c r="K74" i="97"/>
  <c r="D74" i="97"/>
  <c r="Q74" i="97"/>
  <c r="D71" i="93" l="1"/>
  <c r="F71" i="93"/>
  <c r="K71" i="93"/>
  <c r="J74" i="97"/>
  <c r="G74" i="97"/>
  <c r="R74" i="97"/>
  <c r="B75" i="97"/>
  <c r="E75" i="97" s="1"/>
  <c r="B73" i="93" l="1"/>
  <c r="J71" i="93"/>
  <c r="G71" i="93"/>
  <c r="R71" i="93"/>
  <c r="C75" i="97"/>
  <c r="P75" i="97" s="1"/>
  <c r="Q75" i="97" s="1"/>
  <c r="E73" i="93" l="1"/>
  <c r="C73" i="93"/>
  <c r="D75" i="97"/>
  <c r="B76" i="97" s="1"/>
  <c r="E76" i="97" s="1"/>
  <c r="F75" i="97"/>
  <c r="K75" i="97"/>
  <c r="P73" i="93" l="1"/>
  <c r="Q73" i="93" s="1"/>
  <c r="D73" i="93"/>
  <c r="F73" i="93"/>
  <c r="K73" i="93"/>
  <c r="R75" i="97"/>
  <c r="J75" i="97"/>
  <c r="G75" i="97"/>
  <c r="C76" i="97"/>
  <c r="P76" i="97" s="1"/>
  <c r="R73" i="93" l="1"/>
  <c r="B74" i="93"/>
  <c r="G73" i="93"/>
  <c r="J73" i="93"/>
  <c r="K76" i="97"/>
  <c r="F76" i="97"/>
  <c r="Q76" i="97"/>
  <c r="D76" i="97"/>
  <c r="E74" i="93" l="1"/>
  <c r="C74" i="93"/>
  <c r="J76" i="97"/>
  <c r="G76" i="97"/>
  <c r="R76" i="97"/>
  <c r="B78" i="97"/>
  <c r="E78" i="97" s="1"/>
  <c r="P74" i="93" l="1"/>
  <c r="Q74" i="93" s="1"/>
  <c r="D74" i="93"/>
  <c r="K74" i="93"/>
  <c r="F74" i="93"/>
  <c r="C78" i="97"/>
  <c r="P78" i="97" s="1"/>
  <c r="G74" i="93" l="1"/>
  <c r="B75" i="93"/>
  <c r="R74" i="93"/>
  <c r="J74" i="93"/>
  <c r="K78" i="97"/>
  <c r="F78" i="97"/>
  <c r="D78" i="97"/>
  <c r="Q78" i="97"/>
  <c r="E75" i="93" l="1"/>
  <c r="C75" i="93"/>
  <c r="P75" i="93" s="1"/>
  <c r="Q75" i="93" s="1"/>
  <c r="J78" i="97"/>
  <c r="G78" i="97"/>
  <c r="R78" i="97"/>
  <c r="B79" i="97"/>
  <c r="E79" i="97" s="1"/>
  <c r="D75" i="93" l="1"/>
  <c r="R75" i="93" s="1"/>
  <c r="B76" i="93"/>
  <c r="K75" i="93"/>
  <c r="F75" i="93"/>
  <c r="G75" i="93" s="1"/>
  <c r="C79" i="97"/>
  <c r="P79" i="97" s="1"/>
  <c r="Q79" i="97" s="1"/>
  <c r="J75" i="93" l="1"/>
  <c r="E76" i="93"/>
  <c r="C76" i="93"/>
  <c r="F79" i="97"/>
  <c r="K79" i="97"/>
  <c r="D79" i="97"/>
  <c r="P76" i="93" l="1"/>
  <c r="Q76" i="93" s="1"/>
  <c r="D76" i="93"/>
  <c r="K76" i="93"/>
  <c r="F76" i="93"/>
  <c r="B80" i="97"/>
  <c r="E80" i="97" s="1"/>
  <c r="G79" i="97"/>
  <c r="J79" i="97"/>
  <c r="R79" i="97"/>
  <c r="R76" i="93" l="1"/>
  <c r="G76" i="93"/>
  <c r="B78" i="93"/>
  <c r="J76" i="93"/>
  <c r="C80" i="97"/>
  <c r="P80" i="97" s="1"/>
  <c r="Q80" i="97" s="1"/>
  <c r="E78" i="93" l="1"/>
  <c r="C78" i="93"/>
  <c r="D80" i="97"/>
  <c r="R80" i="97" s="1"/>
  <c r="F80" i="97"/>
  <c r="K80" i="97"/>
  <c r="P78" i="93" l="1"/>
  <c r="Q78" i="93" s="1"/>
  <c r="D78" i="93"/>
  <c r="F78" i="93"/>
  <c r="K78" i="93"/>
  <c r="G80" i="97"/>
  <c r="J80" i="97"/>
  <c r="B81" i="97"/>
  <c r="E81" i="97" s="1"/>
  <c r="B79" i="93" l="1"/>
  <c r="J78" i="93"/>
  <c r="G78" i="93"/>
  <c r="R78" i="93"/>
  <c r="C81" i="97"/>
  <c r="P81" i="97" s="1"/>
  <c r="Q81" i="97" s="1"/>
  <c r="K81" i="97"/>
  <c r="F81" i="97"/>
  <c r="E79" i="93" l="1"/>
  <c r="C79" i="93"/>
  <c r="D81" i="97"/>
  <c r="J81" i="97" s="1"/>
  <c r="P79" i="93" l="1"/>
  <c r="Q79" i="93" s="1"/>
  <c r="D79" i="93"/>
  <c r="K79" i="93"/>
  <c r="F79" i="93"/>
  <c r="G81" i="97"/>
  <c r="R81" i="97"/>
  <c r="B83" i="97"/>
  <c r="G79" i="93" l="1"/>
  <c r="B80" i="93"/>
  <c r="J79" i="93"/>
  <c r="R79" i="93"/>
  <c r="E83" i="97"/>
  <c r="C83" i="97"/>
  <c r="E80" i="93" l="1"/>
  <c r="C80" i="93"/>
  <c r="P83" i="97"/>
  <c r="Q83" i="97" s="1"/>
  <c r="D83" i="97"/>
  <c r="K83" i="97"/>
  <c r="F83" i="97"/>
  <c r="P80" i="93" l="1"/>
  <c r="Q80" i="93" s="1"/>
  <c r="D80" i="93"/>
  <c r="K80" i="93"/>
  <c r="F80" i="93"/>
  <c r="J83" i="97"/>
  <c r="G83" i="97"/>
  <c r="B84" i="97"/>
  <c r="R83" i="97"/>
  <c r="B81" i="93" l="1"/>
  <c r="G80" i="93"/>
  <c r="R80" i="93"/>
  <c r="J80" i="93"/>
  <c r="E84" i="97"/>
  <c r="C84" i="97"/>
  <c r="E81" i="93" l="1"/>
  <c r="C81" i="93"/>
  <c r="P84" i="97"/>
  <c r="Q84" i="97" s="1"/>
  <c r="D84" i="97"/>
  <c r="F84" i="97"/>
  <c r="K84" i="97"/>
  <c r="P81" i="93" l="1"/>
  <c r="Q81" i="93" s="1"/>
  <c r="D81" i="93"/>
  <c r="K81" i="93"/>
  <c r="F81" i="93"/>
  <c r="G84" i="97"/>
  <c r="B85" i="97"/>
  <c r="J84" i="97"/>
  <c r="R84" i="97"/>
  <c r="R81" i="93" l="1"/>
  <c r="G81" i="93"/>
  <c r="J81" i="93"/>
  <c r="B83" i="93"/>
  <c r="E85" i="97"/>
  <c r="C85" i="97"/>
  <c r="E83" i="93" l="1"/>
  <c r="C83" i="93"/>
  <c r="P83" i="93" s="1"/>
  <c r="Q83" i="93" s="1"/>
  <c r="P85" i="97"/>
  <c r="Q85" i="97" s="1"/>
  <c r="D85" i="97"/>
  <c r="K85" i="97"/>
  <c r="F85" i="97"/>
  <c r="D83" i="93" l="1"/>
  <c r="F83" i="93"/>
  <c r="K83" i="93"/>
  <c r="R85" i="97"/>
  <c r="J85" i="97"/>
  <c r="B86" i="97"/>
  <c r="G85" i="97"/>
  <c r="R83" i="93" l="1"/>
  <c r="J83" i="93"/>
  <c r="B84" i="93"/>
  <c r="G83" i="93"/>
  <c r="E86" i="97"/>
  <c r="C86" i="97"/>
  <c r="E84" i="93" l="1"/>
  <c r="C84" i="93"/>
  <c r="P84" i="93" s="1"/>
  <c r="Q84" i="93" s="1"/>
  <c r="P86" i="97"/>
  <c r="Q86" i="97" s="1"/>
  <c r="D86" i="97"/>
  <c r="F86" i="97"/>
  <c r="K86" i="97"/>
  <c r="D84" i="93" l="1"/>
  <c r="K84" i="93"/>
  <c r="F84" i="93"/>
  <c r="J86" i="97"/>
  <c r="G86" i="97"/>
  <c r="B88" i="97"/>
  <c r="R86" i="97"/>
  <c r="B85" i="93" l="1"/>
  <c r="J84" i="93"/>
  <c r="G84" i="93"/>
  <c r="R84" i="93"/>
  <c r="E88" i="97"/>
  <c r="C88" i="97"/>
  <c r="E85" i="93" l="1"/>
  <c r="C85" i="93"/>
  <c r="P85" i="93" s="1"/>
  <c r="Q85" i="93" s="1"/>
  <c r="P88" i="97"/>
  <c r="Q88" i="97" s="1"/>
  <c r="D88" i="97"/>
  <c r="K88" i="97"/>
  <c r="F88" i="97"/>
  <c r="D85" i="93" l="1"/>
  <c r="K85" i="93"/>
  <c r="F85" i="93"/>
  <c r="G88" i="97"/>
  <c r="B89" i="97"/>
  <c r="R88" i="97"/>
  <c r="J88" i="97"/>
  <c r="R85" i="93" l="1"/>
  <c r="J85" i="93"/>
  <c r="G85" i="93"/>
  <c r="B86" i="93"/>
  <c r="E89" i="97"/>
  <c r="C89" i="97"/>
  <c r="P89" i="97" s="1"/>
  <c r="Q89" i="97" s="1"/>
  <c r="E86" i="93" l="1"/>
  <c r="C86" i="93"/>
  <c r="P86" i="93" s="1"/>
  <c r="Q86" i="93" s="1"/>
  <c r="D89" i="97"/>
  <c r="J89" i="97" s="1"/>
  <c r="F89" i="97"/>
  <c r="K89" i="97"/>
  <c r="D86" i="93" l="1"/>
  <c r="K86" i="93"/>
  <c r="F86" i="93"/>
  <c r="G89" i="97"/>
  <c r="B90" i="97"/>
  <c r="E90" i="97" s="1"/>
  <c r="R89" i="97"/>
  <c r="B88" i="93" l="1"/>
  <c r="J86" i="93"/>
  <c r="G86" i="93"/>
  <c r="R86" i="93"/>
  <c r="C90" i="97"/>
  <c r="P90" i="97" s="1"/>
  <c r="Q90" i="97" s="1"/>
  <c r="F90" i="97"/>
  <c r="K90" i="97"/>
  <c r="E88" i="93" l="1"/>
  <c r="C88" i="93"/>
  <c r="P88" i="93" s="1"/>
  <c r="Q88" i="93" s="1"/>
  <c r="D90" i="97"/>
  <c r="R90" i="97" s="1"/>
  <c r="D88" i="93" l="1"/>
  <c r="J88" i="93"/>
  <c r="R88" i="93"/>
  <c r="B89" i="93"/>
  <c r="F88" i="93"/>
  <c r="G88" i="93" s="1"/>
  <c r="K88" i="93"/>
  <c r="B91" i="97"/>
  <c r="E91" i="97" s="1"/>
  <c r="K91" i="97" s="1"/>
  <c r="J90" i="97"/>
  <c r="G90" i="97"/>
  <c r="E89" i="93" l="1"/>
  <c r="C89" i="93"/>
  <c r="P89" i="93" s="1"/>
  <c r="F91" i="97"/>
  <c r="C91" i="97"/>
  <c r="P91" i="97" s="1"/>
  <c r="Q91" i="97" s="1"/>
  <c r="D89" i="93" l="1"/>
  <c r="Q89" i="93"/>
  <c r="K89" i="93"/>
  <c r="F89" i="93"/>
  <c r="D91" i="97"/>
  <c r="G91" i="97" s="1"/>
  <c r="R89" i="93" l="1"/>
  <c r="B90" i="93"/>
  <c r="J89" i="93"/>
  <c r="G89" i="93"/>
  <c r="B93" i="97"/>
  <c r="C93" i="97" s="1"/>
  <c r="P93" i="97" s="1"/>
  <c r="Q93" i="97" s="1"/>
  <c r="J91" i="97"/>
  <c r="R91" i="97"/>
  <c r="E90" i="93" l="1"/>
  <c r="C90" i="93"/>
  <c r="P90" i="93" s="1"/>
  <c r="Q90" i="93" s="1"/>
  <c r="D93" i="97"/>
  <c r="R93" i="97" s="1"/>
  <c r="E93" i="97"/>
  <c r="F93" i="97" s="1"/>
  <c r="D90" i="93" l="1"/>
  <c r="F90" i="93"/>
  <c r="K90" i="93"/>
  <c r="G93" i="97"/>
  <c r="K93" i="97"/>
  <c r="B94" i="97"/>
  <c r="E94" i="97" s="1"/>
  <c r="F94" i="97" s="1"/>
  <c r="J93" i="97"/>
  <c r="J90" i="93" l="1"/>
  <c r="G90" i="93"/>
  <c r="R90" i="93"/>
  <c r="B91" i="93"/>
  <c r="K94" i="97"/>
  <c r="C94" i="97"/>
  <c r="P94" i="97" s="1"/>
  <c r="Q94" i="97" s="1"/>
  <c r="E91" i="93" l="1"/>
  <c r="C91" i="93"/>
  <c r="P91" i="93" s="1"/>
  <c r="Q91" i="93" s="1"/>
  <c r="D94" i="97"/>
  <c r="B95" i="97" s="1"/>
  <c r="E95" i="97" s="1"/>
  <c r="F95" i="97" s="1"/>
  <c r="D91" i="93" l="1"/>
  <c r="K91" i="93"/>
  <c r="F91" i="93"/>
  <c r="K95" i="97"/>
  <c r="G94" i="97"/>
  <c r="R94" i="97"/>
  <c r="J94" i="97"/>
  <c r="C95" i="97"/>
  <c r="P95" i="97" s="1"/>
  <c r="Q95" i="97" s="1"/>
  <c r="B93" i="93" l="1"/>
  <c r="R91" i="93"/>
  <c r="J91" i="93"/>
  <c r="G91" i="93"/>
  <c r="D95" i="97"/>
  <c r="R95" i="97" s="1"/>
  <c r="E93" i="93" l="1"/>
  <c r="C93" i="93"/>
  <c r="P93" i="93" s="1"/>
  <c r="Q93" i="93" s="1"/>
  <c r="J95" i="97"/>
  <c r="B96" i="97"/>
  <c r="E96" i="97" s="1"/>
  <c r="K96" i="97" s="1"/>
  <c r="G95" i="97"/>
  <c r="D93" i="93" l="1"/>
  <c r="J93" i="93"/>
  <c r="B94" i="93"/>
  <c r="R93" i="93"/>
  <c r="K93" i="93"/>
  <c r="F93" i="93"/>
  <c r="G93" i="93" s="1"/>
  <c r="F96" i="97"/>
  <c r="C96" i="97"/>
  <c r="P96" i="97" s="1"/>
  <c r="Q96" i="97" s="1"/>
  <c r="E94" i="93" l="1"/>
  <c r="C94" i="93"/>
  <c r="P94" i="93" s="1"/>
  <c r="Q94" i="93" s="1"/>
  <c r="D96" i="97"/>
  <c r="J96" i="97" s="1"/>
  <c r="B98" i="97"/>
  <c r="E98" i="97" s="1"/>
  <c r="F98" i="97" s="1"/>
  <c r="R96" i="97"/>
  <c r="D94" i="93" l="1"/>
  <c r="F94" i="93"/>
  <c r="K94" i="93"/>
  <c r="G96" i="97"/>
  <c r="K98" i="97"/>
  <c r="C98" i="97"/>
  <c r="P98" i="97" s="1"/>
  <c r="Q98" i="97" s="1"/>
  <c r="G94" i="93" l="1"/>
  <c r="R94" i="93"/>
  <c r="J94" i="93"/>
  <c r="B95" i="93"/>
  <c r="D98" i="97"/>
  <c r="J98" i="97" s="1"/>
  <c r="E95" i="93" l="1"/>
  <c r="C95" i="93"/>
  <c r="P95" i="93" s="1"/>
  <c r="G98" i="97"/>
  <c r="R98" i="97"/>
  <c r="B99" i="97"/>
  <c r="E99" i="97" s="1"/>
  <c r="K99" i="97" s="1"/>
  <c r="D95" i="93" l="1"/>
  <c r="B96" i="93" s="1"/>
  <c r="Q95" i="93"/>
  <c r="K95" i="93"/>
  <c r="F95" i="93"/>
  <c r="F99" i="97"/>
  <c r="C99" i="97"/>
  <c r="P99" i="97" s="1"/>
  <c r="Q99" i="97" s="1"/>
  <c r="G95" i="93" l="1"/>
  <c r="J95" i="93"/>
  <c r="R95" i="93"/>
  <c r="E96" i="93"/>
  <c r="C96" i="93"/>
  <c r="P96" i="93" s="1"/>
  <c r="Q96" i="93" s="1"/>
  <c r="D99" i="97"/>
  <c r="R99" i="97" s="1"/>
  <c r="D96" i="93" l="1"/>
  <c r="B98" i="93" s="1"/>
  <c r="R96" i="93"/>
  <c r="J96" i="93"/>
  <c r="K96" i="93"/>
  <c r="F96" i="93"/>
  <c r="G96" i="93" s="1"/>
  <c r="J99" i="97"/>
  <c r="G99" i="97"/>
  <c r="B100" i="97"/>
  <c r="E100" i="97" s="1"/>
  <c r="K100" i="97" s="1"/>
  <c r="E98" i="93" l="1"/>
  <c r="C98" i="93"/>
  <c r="P98" i="93" s="1"/>
  <c r="Q98" i="93" s="1"/>
  <c r="F100" i="97"/>
  <c r="C100" i="97"/>
  <c r="P100" i="97" s="1"/>
  <c r="Q100" i="97" s="1"/>
  <c r="D98" i="93" l="1"/>
  <c r="K98" i="93"/>
  <c r="F98" i="93"/>
  <c r="D100" i="97"/>
  <c r="R100" i="97" s="1"/>
  <c r="B99" i="93" l="1"/>
  <c r="R98" i="93"/>
  <c r="G98" i="93"/>
  <c r="J98" i="93"/>
  <c r="J100" i="97"/>
  <c r="B101" i="97"/>
  <c r="C101" i="97" s="1"/>
  <c r="P101" i="97" s="1"/>
  <c r="Q101" i="97" s="1"/>
  <c r="G100" i="97"/>
  <c r="E99" i="93" l="1"/>
  <c r="C99" i="93"/>
  <c r="P99" i="93" s="1"/>
  <c r="Q99" i="93" s="1"/>
  <c r="D101" i="97"/>
  <c r="J101" i="97" s="1"/>
  <c r="E101" i="97"/>
  <c r="B103" i="97"/>
  <c r="R101" i="97"/>
  <c r="D99" i="93" l="1"/>
  <c r="K99" i="93"/>
  <c r="F99" i="93"/>
  <c r="F101" i="97"/>
  <c r="G101" i="97" s="1"/>
  <c r="K101" i="97"/>
  <c r="E103" i="97"/>
  <c r="C103" i="97"/>
  <c r="P103" i="97" s="1"/>
  <c r="Q103" i="97" s="1"/>
  <c r="B100" i="93" l="1"/>
  <c r="G99" i="93"/>
  <c r="J99" i="93"/>
  <c r="R99" i="93"/>
  <c r="D103" i="97"/>
  <c r="K103" i="97"/>
  <c r="F103" i="97"/>
  <c r="E100" i="93" l="1"/>
  <c r="C100" i="93"/>
  <c r="P100" i="93" s="1"/>
  <c r="G103" i="97"/>
  <c r="R103" i="97"/>
  <c r="J103" i="97"/>
  <c r="B104" i="97"/>
  <c r="D100" i="93" l="1"/>
  <c r="B101" i="93" s="1"/>
  <c r="J100" i="93"/>
  <c r="R100" i="93"/>
  <c r="Q100" i="93"/>
  <c r="F100" i="93"/>
  <c r="G100" i="93" s="1"/>
  <c r="K100" i="93"/>
  <c r="E104" i="97"/>
  <c r="C104" i="97"/>
  <c r="P104" i="97" s="1"/>
  <c r="Q104" i="97" s="1"/>
  <c r="E101" i="93" l="1"/>
  <c r="C101" i="93"/>
  <c r="P101" i="93" s="1"/>
  <c r="D104" i="97"/>
  <c r="F104" i="97"/>
  <c r="K104" i="97"/>
  <c r="D101" i="93" l="1"/>
  <c r="B103" i="93" s="1"/>
  <c r="R101" i="93"/>
  <c r="Q101" i="93"/>
  <c r="F101" i="93"/>
  <c r="G101" i="93" s="1"/>
  <c r="K101" i="93"/>
  <c r="R104" i="97"/>
  <c r="G104" i="97"/>
  <c r="J104" i="97"/>
  <c r="B105" i="97"/>
  <c r="J101" i="93" l="1"/>
  <c r="E103" i="93"/>
  <c r="C103" i="93"/>
  <c r="P103" i="93" s="1"/>
  <c r="Q103" i="93" s="1"/>
  <c r="E105" i="97"/>
  <c r="C105" i="97"/>
  <c r="P105" i="97" s="1"/>
  <c r="Q105" i="97" s="1"/>
  <c r="D103" i="93" l="1"/>
  <c r="B104" i="93" s="1"/>
  <c r="F103" i="93"/>
  <c r="K103" i="93"/>
  <c r="F105" i="97"/>
  <c r="K105" i="97"/>
  <c r="D105" i="97"/>
  <c r="G103" i="93" l="1"/>
  <c r="J103" i="93"/>
  <c r="R103" i="93"/>
  <c r="E104" i="93"/>
  <c r="C104" i="93"/>
  <c r="P104" i="93" s="1"/>
  <c r="Q104" i="93" s="1"/>
  <c r="G105" i="97"/>
  <c r="J105" i="97"/>
  <c r="B106" i="97"/>
  <c r="R105" i="97"/>
  <c r="D104" i="93" l="1"/>
  <c r="J104" i="93" s="1"/>
  <c r="K104" i="93"/>
  <c r="F104" i="93"/>
  <c r="G104" i="93" s="1"/>
  <c r="E106" i="97"/>
  <c r="C106" i="97"/>
  <c r="B105" i="93" l="1"/>
  <c r="R104" i="93"/>
  <c r="E105" i="93"/>
  <c r="C105" i="93"/>
  <c r="P105" i="93" s="1"/>
  <c r="Q105" i="93" s="1"/>
  <c r="P106" i="97"/>
  <c r="Q106" i="97" s="1"/>
  <c r="D106" i="97"/>
  <c r="K106" i="97"/>
  <c r="F106" i="97"/>
  <c r="D105" i="93" l="1"/>
  <c r="J105" i="93" s="1"/>
  <c r="B106" i="93"/>
  <c r="E106" i="93" s="1"/>
  <c r="K106" i="93" s="1"/>
  <c r="R105" i="93"/>
  <c r="F105" i="93"/>
  <c r="G105" i="93" s="1"/>
  <c r="K105" i="93"/>
  <c r="J106" i="97"/>
  <c r="B108" i="97"/>
  <c r="R106" i="97"/>
  <c r="G106" i="97"/>
  <c r="C106" i="93" l="1"/>
  <c r="D106" i="93" s="1"/>
  <c r="F106" i="93"/>
  <c r="E108" i="97"/>
  <c r="C108" i="97"/>
  <c r="P106" i="93" l="1"/>
  <c r="Q106" i="93" s="1"/>
  <c r="D108" i="97"/>
  <c r="P108" i="97"/>
  <c r="Q108" i="97" s="1"/>
  <c r="F108" i="97"/>
  <c r="K108" i="97"/>
  <c r="J106" i="93"/>
  <c r="G106" i="93"/>
  <c r="R106" i="93"/>
  <c r="B108" i="93"/>
  <c r="E108" i="93" s="1"/>
  <c r="G108" i="97" l="1"/>
  <c r="R108" i="97"/>
  <c r="J108" i="97"/>
  <c r="B109" i="97"/>
  <c r="K108" i="93"/>
  <c r="F108" i="93"/>
  <c r="C108" i="93"/>
  <c r="E109" i="97" l="1"/>
  <c r="C109" i="97"/>
  <c r="P108" i="93"/>
  <c r="Q108" i="93" s="1"/>
  <c r="D108" i="93"/>
  <c r="P109" i="97" l="1"/>
  <c r="Q109" i="97" s="1"/>
  <c r="D109" i="97"/>
  <c r="K109" i="97"/>
  <c r="F109" i="97"/>
  <c r="G108" i="93"/>
  <c r="J108" i="93"/>
  <c r="B109" i="93"/>
  <c r="E109" i="93" s="1"/>
  <c r="R108" i="93"/>
  <c r="R109" i="97" l="1"/>
  <c r="B110" i="97"/>
  <c r="J109" i="97"/>
  <c r="G109" i="97"/>
  <c r="F109" i="93"/>
  <c r="K109" i="93"/>
  <c r="C109" i="93"/>
  <c r="E110" i="97" l="1"/>
  <c r="C110" i="97"/>
  <c r="P110" i="97" s="1"/>
  <c r="Q110" i="97" s="1"/>
  <c r="D109" i="93"/>
  <c r="P109" i="93"/>
  <c r="Q109" i="93" s="1"/>
  <c r="D110" i="97" l="1"/>
  <c r="F110" i="97"/>
  <c r="K110" i="97"/>
  <c r="G109" i="93"/>
  <c r="J109" i="93"/>
  <c r="B110" i="93"/>
  <c r="E110" i="93" s="1"/>
  <c r="R109" i="93"/>
  <c r="J110" i="97" l="1"/>
  <c r="B111" i="97"/>
  <c r="R110" i="97"/>
  <c r="G110" i="97"/>
  <c r="K110" i="93"/>
  <c r="F110" i="93"/>
  <c r="C110" i="93"/>
  <c r="P110" i="93" s="1"/>
  <c r="Q110" i="93" s="1"/>
  <c r="E111" i="97" l="1"/>
  <c r="C111" i="97"/>
  <c r="P111" i="97" s="1"/>
  <c r="Q111" i="97" s="1"/>
  <c r="D110" i="93"/>
  <c r="D111" i="97" l="1"/>
  <c r="K111" i="97"/>
  <c r="F111" i="97"/>
  <c r="J110" i="93"/>
  <c r="G110" i="93"/>
  <c r="R110" i="93"/>
  <c r="B111" i="93"/>
  <c r="E111" i="93" s="1"/>
  <c r="J111" i="97" l="1"/>
  <c r="B113" i="97"/>
  <c r="R111" i="97"/>
  <c r="G111" i="97"/>
  <c r="F111" i="93"/>
  <c r="K111" i="93"/>
  <c r="C111" i="93"/>
  <c r="P111" i="93" s="1"/>
  <c r="Q111" i="93" s="1"/>
  <c r="E113" i="97" l="1"/>
  <c r="C113" i="97"/>
  <c r="P113" i="97" s="1"/>
  <c r="Q113" i="97" s="1"/>
  <c r="D111" i="93"/>
  <c r="D113" i="97" l="1"/>
  <c r="F113" i="97"/>
  <c r="K113" i="97"/>
  <c r="J111" i="93"/>
  <c r="G111" i="93"/>
  <c r="R111" i="93"/>
  <c r="B113" i="93"/>
  <c r="E113" i="93" s="1"/>
  <c r="G113" i="97" l="1"/>
  <c r="R113" i="97"/>
  <c r="B114" i="97"/>
  <c r="J113" i="97"/>
  <c r="F113" i="93"/>
  <c r="K113" i="93"/>
  <c r="C113" i="93"/>
  <c r="P113" i="93" s="1"/>
  <c r="Q113" i="93" s="1"/>
  <c r="E114" i="97" l="1"/>
  <c r="C114" i="97"/>
  <c r="P114" i="97" s="1"/>
  <c r="Q114" i="97" s="1"/>
  <c r="D113" i="93"/>
  <c r="R113" i="93" s="1"/>
  <c r="D114" i="97" l="1"/>
  <c r="F114" i="97"/>
  <c r="K114" i="97"/>
  <c r="B114" i="93"/>
  <c r="E114" i="93" s="1"/>
  <c r="F114" i="93" s="1"/>
  <c r="G113" i="93"/>
  <c r="J113" i="93"/>
  <c r="C114" i="93"/>
  <c r="P114" i="93" s="1"/>
  <c r="Q114" i="93" s="1"/>
  <c r="B115" i="97" l="1"/>
  <c r="G114" i="97"/>
  <c r="R114" i="97"/>
  <c r="J114" i="97"/>
  <c r="K114" i="93"/>
  <c r="D114" i="93"/>
  <c r="E115" i="97" l="1"/>
  <c r="C115" i="97"/>
  <c r="P115" i="97" s="1"/>
  <c r="Q115" i="97" s="1"/>
  <c r="J114" i="93"/>
  <c r="G114" i="93"/>
  <c r="R114" i="93"/>
  <c r="B115" i="93"/>
  <c r="E115" i="93" s="1"/>
  <c r="D115" i="97" l="1"/>
  <c r="J115" i="97" s="1"/>
  <c r="K115" i="97"/>
  <c r="F115" i="97"/>
  <c r="K115" i="93"/>
  <c r="F115" i="93"/>
  <c r="C115" i="93"/>
  <c r="G115" i="97" l="1"/>
  <c r="R115" i="97"/>
  <c r="B116" i="97"/>
  <c r="E116" i="97" s="1"/>
  <c r="P115" i="93"/>
  <c r="Q115" i="93" s="1"/>
  <c r="D115" i="93"/>
  <c r="C116" i="97" l="1"/>
  <c r="P116" i="97" s="1"/>
  <c r="Q116" i="97" s="1"/>
  <c r="K116" i="97"/>
  <c r="F116" i="97"/>
  <c r="G115" i="93"/>
  <c r="J115" i="93"/>
  <c r="B116" i="93"/>
  <c r="E116" i="93" s="1"/>
  <c r="R115" i="93"/>
  <c r="D116" i="97" l="1"/>
  <c r="G116" i="97" s="1"/>
  <c r="K116" i="93"/>
  <c r="F116" i="93"/>
  <c r="C116" i="93"/>
  <c r="P116" i="93" s="1"/>
  <c r="Q116" i="93" s="1"/>
  <c r="J116" i="97" l="1"/>
  <c r="R116" i="97"/>
  <c r="B118" i="97"/>
  <c r="E118" i="97" s="1"/>
  <c r="D116" i="93"/>
  <c r="B118" i="93" s="1"/>
  <c r="E118" i="93" s="1"/>
  <c r="R116" i="93" l="1"/>
  <c r="C118" i="97"/>
  <c r="P118" i="97" s="1"/>
  <c r="Q118" i="97" s="1"/>
  <c r="G116" i="93"/>
  <c r="F118" i="97"/>
  <c r="K118" i="97"/>
  <c r="J116" i="93"/>
  <c r="C118" i="93"/>
  <c r="P118" i="93" s="1"/>
  <c r="Q118" i="93" s="1"/>
  <c r="F118" i="93"/>
  <c r="K118" i="93"/>
  <c r="D118" i="97" l="1"/>
  <c r="B119" i="97" s="1"/>
  <c r="D118" i="93"/>
  <c r="G118" i="93"/>
  <c r="J118" i="93"/>
  <c r="R118" i="93"/>
  <c r="B119" i="93"/>
  <c r="E119" i="93" s="1"/>
  <c r="J118" i="97" l="1"/>
  <c r="R118" i="97"/>
  <c r="G118" i="97"/>
  <c r="E119" i="97"/>
  <c r="C119" i="97"/>
  <c r="P119" i="97" s="1"/>
  <c r="Q119" i="97" s="1"/>
  <c r="F119" i="93"/>
  <c r="K119" i="93"/>
  <c r="C119" i="93"/>
  <c r="P119" i="93" s="1"/>
  <c r="D119" i="97" l="1"/>
  <c r="K119" i="97"/>
  <c r="F119" i="97"/>
  <c r="D119" i="93"/>
  <c r="Q119" i="93"/>
  <c r="J119" i="97" l="1"/>
  <c r="G119" i="97"/>
  <c r="R119" i="97"/>
  <c r="B120" i="97"/>
  <c r="J119" i="93"/>
  <c r="G119" i="93"/>
  <c r="R119" i="93"/>
  <c r="B120" i="93"/>
  <c r="E120" i="93" s="1"/>
  <c r="E120" i="97" l="1"/>
  <c r="C120" i="97"/>
  <c r="P120" i="97" s="1"/>
  <c r="Q120" i="97" s="1"/>
  <c r="K120" i="93"/>
  <c r="F120" i="93"/>
  <c r="C120" i="93"/>
  <c r="P120" i="93" s="1"/>
  <c r="D120" i="97" l="1"/>
  <c r="F120" i="97"/>
  <c r="K120" i="97"/>
  <c r="D120" i="93"/>
  <c r="Q120" i="93"/>
  <c r="G120" i="97" l="1"/>
  <c r="J120" i="97"/>
  <c r="R120" i="97"/>
  <c r="B121" i="97"/>
  <c r="J120" i="93"/>
  <c r="G120" i="93"/>
  <c r="B121" i="93"/>
  <c r="E121" i="93" s="1"/>
  <c r="R120" i="93"/>
  <c r="E121" i="97" l="1"/>
  <c r="C121" i="97"/>
  <c r="P121" i="97" s="1"/>
  <c r="Q121" i="97" s="1"/>
  <c r="C121" i="93"/>
  <c r="P121" i="93" s="1"/>
  <c r="Q121" i="93" s="1"/>
  <c r="K121" i="93"/>
  <c r="F121" i="93"/>
  <c r="D121" i="97" l="1"/>
  <c r="F121" i="97"/>
  <c r="K121" i="97"/>
  <c r="D121" i="93"/>
  <c r="J121" i="93" s="1"/>
  <c r="B123" i="93" l="1"/>
  <c r="E123" i="93" s="1"/>
  <c r="K123" i="93" s="1"/>
  <c r="R121" i="93"/>
  <c r="G121" i="97"/>
  <c r="B123" i="97"/>
  <c r="J121" i="97"/>
  <c r="R121" i="97"/>
  <c r="G121" i="93"/>
  <c r="C123" i="93"/>
  <c r="P123" i="93" s="1"/>
  <c r="Q123" i="93" s="1"/>
  <c r="F123" i="93" l="1"/>
  <c r="E123" i="97"/>
  <c r="C123" i="97"/>
  <c r="P123" i="97" s="1"/>
  <c r="Q123" i="97" s="1"/>
  <c r="D123" i="93"/>
  <c r="D123" i="97" l="1"/>
  <c r="F123" i="97"/>
  <c r="K123" i="97"/>
  <c r="G123" i="93"/>
  <c r="J123" i="93"/>
  <c r="R123" i="93"/>
  <c r="B124" i="93"/>
  <c r="E124" i="93" s="1"/>
  <c r="J123" i="97" l="1"/>
  <c r="G123" i="97"/>
  <c r="R123" i="97"/>
  <c r="B124" i="97"/>
  <c r="K124" i="93"/>
  <c r="F124" i="93"/>
  <c r="C124" i="93"/>
  <c r="P124" i="93" s="1"/>
  <c r="Q124" i="93" s="1"/>
  <c r="E124" i="97" l="1"/>
  <c r="C124" i="97"/>
  <c r="P124" i="97" s="1"/>
  <c r="Q124" i="97" s="1"/>
  <c r="D124" i="93"/>
  <c r="B125" i="93"/>
  <c r="E125" i="93" s="1"/>
  <c r="D124" i="97" l="1"/>
  <c r="K124" i="97"/>
  <c r="F124" i="97"/>
  <c r="K125" i="93"/>
  <c r="F125" i="93"/>
  <c r="R124" i="93"/>
  <c r="G124" i="93"/>
  <c r="J124" i="93"/>
  <c r="C125" i="93"/>
  <c r="P125" i="93" s="1"/>
  <c r="Q125" i="93" s="1"/>
  <c r="B125" i="97" l="1"/>
  <c r="G124" i="97"/>
  <c r="R124" i="97"/>
  <c r="J124" i="97"/>
  <c r="D125" i="93"/>
  <c r="E125" i="97" l="1"/>
  <c r="C125" i="97"/>
  <c r="P125" i="97" s="1"/>
  <c r="Q125" i="97" s="1"/>
  <c r="J125" i="93"/>
  <c r="G125" i="93"/>
  <c r="R125" i="93"/>
  <c r="B126" i="93"/>
  <c r="E126" i="93" s="1"/>
  <c r="D125" i="97" l="1"/>
  <c r="F125" i="97"/>
  <c r="K125" i="97"/>
  <c r="K126" i="93"/>
  <c r="F126" i="93"/>
  <c r="C126" i="93"/>
  <c r="P126" i="93" s="1"/>
  <c r="Q126" i="93" s="1"/>
  <c r="G125" i="97" l="1"/>
  <c r="R125" i="97"/>
  <c r="J125" i="97"/>
  <c r="B126" i="97"/>
  <c r="D126" i="93"/>
  <c r="R126" i="93" s="1"/>
  <c r="E126" i="97" l="1"/>
  <c r="C126" i="97"/>
  <c r="P126" i="97" s="1"/>
  <c r="Q126" i="97" s="1"/>
  <c r="J126" i="93"/>
  <c r="G126" i="93"/>
  <c r="B128" i="93"/>
  <c r="E128" i="93" s="1"/>
  <c r="D126" i="97" l="1"/>
  <c r="F126" i="97"/>
  <c r="K126" i="97"/>
  <c r="C128" i="93"/>
  <c r="P128" i="93" s="1"/>
  <c r="Q128" i="93" s="1"/>
  <c r="K128" i="93"/>
  <c r="F128" i="93"/>
  <c r="R126" i="97" l="1"/>
  <c r="G126" i="97"/>
  <c r="J126" i="97"/>
  <c r="B128" i="97"/>
  <c r="D128" i="93"/>
  <c r="R128" i="93" s="1"/>
  <c r="B129" i="93" l="1"/>
  <c r="E129" i="93" s="1"/>
  <c r="J128" i="93"/>
  <c r="G128" i="93"/>
  <c r="E128" i="97"/>
  <c r="C128" i="97"/>
  <c r="P128" i="97" s="1"/>
  <c r="Q128" i="97" s="1"/>
  <c r="F129" i="93"/>
  <c r="K129" i="93"/>
  <c r="C129" i="93"/>
  <c r="P129" i="93" s="1"/>
  <c r="Q129" i="93" s="1"/>
  <c r="D128" i="97" l="1"/>
  <c r="K128" i="97"/>
  <c r="F128" i="97"/>
  <c r="D129" i="93"/>
  <c r="R129" i="93" s="1"/>
  <c r="R128" i="97" l="1"/>
  <c r="G128" i="97"/>
  <c r="B129" i="97"/>
  <c r="J128" i="97"/>
  <c r="J129" i="93"/>
  <c r="G129" i="93"/>
  <c r="B130" i="93"/>
  <c r="E130" i="93" s="1"/>
  <c r="E129" i="97" l="1"/>
  <c r="C129" i="97"/>
  <c r="P129" i="97" s="1"/>
  <c r="Q129" i="97" s="1"/>
  <c r="C130" i="93"/>
  <c r="P130" i="93" s="1"/>
  <c r="Q130" i="93" s="1"/>
  <c r="K130" i="93"/>
  <c r="F130" i="93"/>
  <c r="D130" i="93" l="1"/>
  <c r="J130" i="93" s="1"/>
  <c r="D129" i="97"/>
  <c r="K129" i="97"/>
  <c r="F129" i="97"/>
  <c r="B131" i="93" l="1"/>
  <c r="E131" i="93" s="1"/>
  <c r="R130" i="93"/>
  <c r="G130" i="93"/>
  <c r="R129" i="97"/>
  <c r="B130" i="97"/>
  <c r="G129" i="97"/>
  <c r="J129" i="97"/>
  <c r="K131" i="93"/>
  <c r="F131" i="93"/>
  <c r="C131" i="93"/>
  <c r="P131" i="93" s="1"/>
  <c r="Q131" i="93" s="1"/>
  <c r="E130" i="97" l="1"/>
  <c r="C130" i="97"/>
  <c r="P130" i="97" s="1"/>
  <c r="D131" i="93"/>
  <c r="R131" i="93" s="1"/>
  <c r="D130" i="97" l="1"/>
  <c r="R130" i="97" s="1"/>
  <c r="Q130" i="97"/>
  <c r="K130" i="97"/>
  <c r="F130" i="97"/>
  <c r="J131" i="93"/>
  <c r="G131" i="93"/>
  <c r="B133" i="93"/>
  <c r="E133" i="93" s="1"/>
  <c r="G130" i="97" l="1"/>
  <c r="B131" i="97"/>
  <c r="E131" i="97" s="1"/>
  <c r="J130" i="97"/>
  <c r="F133" i="93"/>
  <c r="K133" i="93"/>
  <c r="C133" i="93"/>
  <c r="P133" i="93" s="1"/>
  <c r="Q133" i="93" s="1"/>
  <c r="C131" i="97" l="1"/>
  <c r="P131" i="97" s="1"/>
  <c r="Q131" i="97" s="1"/>
  <c r="F131" i="97"/>
  <c r="K131" i="97"/>
  <c r="D133" i="93"/>
  <c r="D131" i="97" l="1"/>
  <c r="B133" i="97" s="1"/>
  <c r="E133" i="97" s="1"/>
  <c r="G133" i="93"/>
  <c r="J133" i="93"/>
  <c r="B134" i="93"/>
  <c r="E134" i="93" s="1"/>
  <c r="R133" i="93"/>
  <c r="C133" i="97" l="1"/>
  <c r="P133" i="97" s="1"/>
  <c r="Q133" i="97" s="1"/>
  <c r="R131" i="97"/>
  <c r="J131" i="97"/>
  <c r="G131" i="97"/>
  <c r="K133" i="97"/>
  <c r="F133" i="97"/>
  <c r="K134" i="93"/>
  <c r="F134" i="93"/>
  <c r="C134" i="93"/>
  <c r="P134" i="93" s="1"/>
  <c r="Q134" i="93" s="1"/>
  <c r="D133" i="97" l="1"/>
  <c r="B134" i="97" s="1"/>
  <c r="D134" i="93"/>
  <c r="J134" i="93" s="1"/>
  <c r="G134" i="93"/>
  <c r="J133" i="97" l="1"/>
  <c r="R133" i="97"/>
  <c r="G133" i="97"/>
  <c r="E134" i="97"/>
  <c r="C134" i="97"/>
  <c r="P134" i="97" s="1"/>
  <c r="Q134" i="97" s="1"/>
  <c r="R134" i="93"/>
  <c r="B135" i="93"/>
  <c r="E135" i="93" s="1"/>
  <c r="D134" i="97" l="1"/>
  <c r="K134" i="97"/>
  <c r="F134" i="97"/>
  <c r="K135" i="93"/>
  <c r="F135" i="93"/>
  <c r="C135" i="93"/>
  <c r="P135" i="93" s="1"/>
  <c r="Q135" i="93" s="1"/>
  <c r="B135" i="97" l="1"/>
  <c r="J134" i="97"/>
  <c r="R134" i="97"/>
  <c r="G134" i="97"/>
  <c r="D135" i="93"/>
  <c r="E135" i="97" l="1"/>
  <c r="C135" i="97"/>
  <c r="P135" i="97" s="1"/>
  <c r="R135" i="93"/>
  <c r="J135" i="93"/>
  <c r="G135" i="93"/>
  <c r="B136" i="93"/>
  <c r="E136" i="93" s="1"/>
  <c r="D135" i="97" l="1"/>
  <c r="Q135" i="97"/>
  <c r="F135" i="97"/>
  <c r="K135" i="97"/>
  <c r="F136" i="93"/>
  <c r="K136" i="93"/>
  <c r="C136" i="93"/>
  <c r="P136" i="93" s="1"/>
  <c r="Q136" i="93" s="1"/>
  <c r="G135" i="97" l="1"/>
  <c r="B136" i="97"/>
  <c r="J135" i="97"/>
  <c r="R135" i="97"/>
  <c r="D136" i="93"/>
  <c r="E136" i="97" l="1"/>
  <c r="C136" i="97"/>
  <c r="P136" i="97" s="1"/>
  <c r="Q136" i="97" s="1"/>
  <c r="J136" i="93"/>
  <c r="G136" i="93"/>
  <c r="R136" i="93"/>
  <c r="B138" i="93"/>
  <c r="E138" i="93" s="1"/>
  <c r="D136" i="97" l="1"/>
  <c r="B138" i="97" s="1"/>
  <c r="K136" i="97"/>
  <c r="F136" i="97"/>
  <c r="K138" i="93"/>
  <c r="F138" i="93"/>
  <c r="C138" i="93"/>
  <c r="P138" i="93" s="1"/>
  <c r="Q138" i="93" s="1"/>
  <c r="G136" i="97" l="1"/>
  <c r="J136" i="97"/>
  <c r="R136" i="97"/>
  <c r="E138" i="97"/>
  <c r="C138" i="97"/>
  <c r="P138" i="97" s="1"/>
  <c r="Q138" i="97" s="1"/>
  <c r="D138" i="93"/>
  <c r="D138" i="97" l="1"/>
  <c r="K138" i="97"/>
  <c r="F138" i="97"/>
  <c r="G138" i="93"/>
  <c r="J138" i="93"/>
  <c r="R138" i="93"/>
  <c r="B139" i="93"/>
  <c r="E139" i="93" s="1"/>
  <c r="R138" i="97" l="1"/>
  <c r="B139" i="97"/>
  <c r="G138" i="97"/>
  <c r="J138" i="97"/>
  <c r="F139" i="93"/>
  <c r="K139" i="93"/>
  <c r="C139" i="93"/>
  <c r="P139" i="93" s="1"/>
  <c r="Q139" i="93" s="1"/>
  <c r="E139" i="97" l="1"/>
  <c r="C139" i="97"/>
  <c r="P139" i="97" s="1"/>
  <c r="D139" i="93"/>
  <c r="D139" i="97" l="1"/>
  <c r="Q139" i="97"/>
  <c r="K139" i="97"/>
  <c r="F139" i="97"/>
  <c r="J139" i="93"/>
  <c r="G139" i="93"/>
  <c r="R139" i="93"/>
  <c r="B140" i="93"/>
  <c r="E140" i="93" s="1"/>
  <c r="B140" i="97" l="1"/>
  <c r="R139" i="97"/>
  <c r="J139" i="97"/>
  <c r="G139" i="97"/>
  <c r="K140" i="93"/>
  <c r="F140" i="93"/>
  <c r="C140" i="93"/>
  <c r="D140" i="93" s="1"/>
  <c r="E140" i="97" l="1"/>
  <c r="C140" i="97"/>
  <c r="P140" i="97" s="1"/>
  <c r="J140" i="93"/>
  <c r="G140" i="93"/>
  <c r="P140" i="93"/>
  <c r="Q140" i="93" s="1"/>
  <c r="Q140" i="97" l="1"/>
  <c r="D140" i="97"/>
  <c r="F140" i="97"/>
  <c r="K140" i="97"/>
  <c r="R140" i="93"/>
  <c r="B141" i="93"/>
  <c r="E141" i="93" s="1"/>
  <c r="G140" i="97" l="1"/>
  <c r="J140" i="97"/>
  <c r="B141" i="97"/>
  <c r="R140" i="97"/>
  <c r="K141" i="93"/>
  <c r="F141" i="93"/>
  <c r="C141" i="93"/>
  <c r="P141" i="93" s="1"/>
  <c r="Q141" i="93" s="1"/>
  <c r="E141" i="97" l="1"/>
  <c r="C141" i="97"/>
  <c r="P141" i="97" s="1"/>
  <c r="Q141" i="97" s="1"/>
  <c r="D141" i="93"/>
  <c r="R141" i="93" s="1"/>
  <c r="B143" i="93" l="1"/>
  <c r="E143" i="93" s="1"/>
  <c r="K143" i="93" s="1"/>
  <c r="D141" i="97"/>
  <c r="F141" i="97"/>
  <c r="K141" i="97"/>
  <c r="J141" i="93"/>
  <c r="G141" i="93"/>
  <c r="C143" i="93"/>
  <c r="D143" i="93" s="1"/>
  <c r="F143" i="93" l="1"/>
  <c r="R141" i="97"/>
  <c r="J141" i="97"/>
  <c r="G141" i="97"/>
  <c r="B143" i="97"/>
  <c r="G143" i="93"/>
  <c r="J143" i="93"/>
  <c r="P143" i="93"/>
  <c r="Q143" i="93" s="1"/>
  <c r="E143" i="97" l="1"/>
  <c r="C143" i="97"/>
  <c r="P143" i="97" s="1"/>
  <c r="Q143" i="97" s="1"/>
  <c r="R143" i="93"/>
  <c r="B144" i="93"/>
  <c r="E144" i="93" s="1"/>
  <c r="D143" i="97" l="1"/>
  <c r="J143" i="97" s="1"/>
  <c r="K143" i="97"/>
  <c r="F143" i="97"/>
  <c r="K144" i="93"/>
  <c r="F144" i="93"/>
  <c r="C144" i="93"/>
  <c r="P144" i="93" s="1"/>
  <c r="Q144" i="93" s="1"/>
  <c r="G143" i="97" l="1"/>
  <c r="B144" i="97"/>
  <c r="E144" i="97" s="1"/>
  <c r="R143" i="97"/>
  <c r="D144" i="93"/>
  <c r="C144" i="97" l="1"/>
  <c r="P144" i="97" s="1"/>
  <c r="Q144" i="97" s="1"/>
  <c r="K144" i="97"/>
  <c r="F144" i="97"/>
  <c r="J144" i="93"/>
  <c r="G144" i="93"/>
  <c r="R144" i="93"/>
  <c r="B145" i="93"/>
  <c r="E145" i="93" s="1"/>
  <c r="D144" i="97" l="1"/>
  <c r="J144" i="97" s="1"/>
  <c r="F145" i="93"/>
  <c r="K145" i="93"/>
  <c r="C145" i="93"/>
  <c r="D145" i="93" s="1"/>
  <c r="B145" i="97" l="1"/>
  <c r="C145" i="97" s="1"/>
  <c r="P145" i="97" s="1"/>
  <c r="Q145" i="97" s="1"/>
  <c r="G144" i="97"/>
  <c r="R144" i="97"/>
  <c r="J145" i="93"/>
  <c r="G145" i="93"/>
  <c r="P145" i="93"/>
  <c r="Q145" i="93" s="1"/>
  <c r="B146" i="93"/>
  <c r="E146" i="93" s="1"/>
  <c r="R145" i="93"/>
  <c r="E145" i="97" l="1"/>
  <c r="K145" i="97" s="1"/>
  <c r="D145" i="97"/>
  <c r="K146" i="93"/>
  <c r="F146" i="93"/>
  <c r="C146" i="93"/>
  <c r="D146" i="93" s="1"/>
  <c r="F145" i="97" l="1"/>
  <c r="G145" i="97" s="1"/>
  <c r="B146" i="97"/>
  <c r="J145" i="97"/>
  <c r="R145" i="97"/>
  <c r="J146" i="93"/>
  <c r="G146" i="93"/>
  <c r="P146" i="93"/>
  <c r="Q146" i="93" s="1"/>
  <c r="B148" i="93"/>
  <c r="E148" i="93" s="1"/>
  <c r="E146" i="97" l="1"/>
  <c r="C146" i="97"/>
  <c r="P146" i="97" s="1"/>
  <c r="Q146" i="97" s="1"/>
  <c r="K148" i="93"/>
  <c r="F148" i="93"/>
  <c r="R146" i="93"/>
  <c r="C148" i="93"/>
  <c r="P148" i="93" s="1"/>
  <c r="Q148" i="93" s="1"/>
  <c r="D146" i="97" l="1"/>
  <c r="B148" i="97" s="1"/>
  <c r="F146" i="97"/>
  <c r="K146" i="97"/>
  <c r="D148" i="93"/>
  <c r="G146" i="97" l="1"/>
  <c r="R146" i="97"/>
  <c r="J146" i="97"/>
  <c r="E148" i="97"/>
  <c r="C148" i="97"/>
  <c r="P148" i="97" s="1"/>
  <c r="Q148" i="97" s="1"/>
  <c r="G148" i="93"/>
  <c r="J148" i="93"/>
  <c r="R148" i="93"/>
  <c r="B149" i="93"/>
  <c r="E149" i="93" s="1"/>
  <c r="D148" i="97" l="1"/>
  <c r="F148" i="97"/>
  <c r="K148" i="97"/>
  <c r="F149" i="93"/>
  <c r="K149" i="93"/>
  <c r="C149" i="93"/>
  <c r="P149" i="93" s="1"/>
  <c r="Q149" i="93" s="1"/>
  <c r="R148" i="97" l="1"/>
  <c r="G148" i="97"/>
  <c r="B149" i="97"/>
  <c r="J148" i="97"/>
  <c r="D149" i="93"/>
  <c r="E149" i="97" l="1"/>
  <c r="C149" i="97"/>
  <c r="P149" i="97" s="1"/>
  <c r="Q149" i="97" s="1"/>
  <c r="G149" i="93"/>
  <c r="J149" i="93"/>
  <c r="B150" i="93"/>
  <c r="E150" i="93" s="1"/>
  <c r="R149" i="93"/>
  <c r="D149" i="97" l="1"/>
  <c r="K149" i="97"/>
  <c r="F149" i="97"/>
  <c r="K150" i="93"/>
  <c r="F150" i="93"/>
  <c r="C150" i="93"/>
  <c r="P150" i="93" s="1"/>
  <c r="Q150" i="93" s="1"/>
  <c r="B150" i="97" l="1"/>
  <c r="G149" i="97"/>
  <c r="J149" i="97"/>
  <c r="R149" i="97"/>
  <c r="D150" i="93"/>
  <c r="E150" i="97" l="1"/>
  <c r="C150" i="97"/>
  <c r="P150" i="97" s="1"/>
  <c r="J150" i="93"/>
  <c r="G150" i="93"/>
  <c r="R150" i="93"/>
  <c r="B151" i="93"/>
  <c r="E151" i="93" s="1"/>
  <c r="D150" i="97" l="1"/>
  <c r="Q150" i="97"/>
  <c r="F150" i="97"/>
  <c r="K150" i="97"/>
  <c r="F151" i="93"/>
  <c r="K151" i="93"/>
  <c r="C151" i="93"/>
  <c r="P151" i="93" s="1"/>
  <c r="Q151" i="93" s="1"/>
  <c r="B151" i="97" l="1"/>
  <c r="R150" i="97"/>
  <c r="G150" i="97"/>
  <c r="J150" i="97"/>
  <c r="D151" i="93"/>
  <c r="B153" i="93" s="1"/>
  <c r="E153" i="93" s="1"/>
  <c r="E151" i="97" l="1"/>
  <c r="C151" i="97"/>
  <c r="P151" i="97" s="1"/>
  <c r="Q151" i="97" s="1"/>
  <c r="F153" i="93"/>
  <c r="K153" i="93"/>
  <c r="J151" i="93"/>
  <c r="G151" i="93"/>
  <c r="R151" i="93"/>
  <c r="C153" i="93"/>
  <c r="D153" i="93" s="1"/>
  <c r="D151" i="97" l="1"/>
  <c r="K151" i="97"/>
  <c r="F151" i="97"/>
  <c r="J153" i="93"/>
  <c r="G153" i="93"/>
  <c r="P153" i="93"/>
  <c r="Q153" i="93" s="1"/>
  <c r="B154" i="93"/>
  <c r="E154" i="93" s="1"/>
  <c r="R153" i="93"/>
  <c r="B153" i="97" l="1"/>
  <c r="R151" i="97"/>
  <c r="J151" i="97"/>
  <c r="G151" i="97"/>
  <c r="K154" i="93"/>
  <c r="F154" i="93"/>
  <c r="C154" i="93"/>
  <c r="P154" i="93" s="1"/>
  <c r="Q154" i="93" s="1"/>
  <c r="E153" i="97" l="1"/>
  <c r="C153" i="97"/>
  <c r="P153" i="97" s="1"/>
  <c r="D154" i="93"/>
  <c r="D153" i="97" l="1"/>
  <c r="Q153" i="97"/>
  <c r="K153" i="97"/>
  <c r="F153" i="97"/>
  <c r="J154" i="93"/>
  <c r="G154" i="93"/>
  <c r="B155" i="93"/>
  <c r="E155" i="93" s="1"/>
  <c r="R154" i="93"/>
  <c r="G153" i="97" l="1"/>
  <c r="R153" i="97"/>
  <c r="J153" i="97"/>
  <c r="B154" i="97"/>
  <c r="F155" i="93"/>
  <c r="K155" i="93"/>
  <c r="C155" i="93"/>
  <c r="P155" i="93" s="1"/>
  <c r="Q155" i="93" s="1"/>
  <c r="E154" i="97" l="1"/>
  <c r="C154" i="97"/>
  <c r="P154" i="97" s="1"/>
  <c r="D155" i="93"/>
  <c r="D154" i="97" l="1"/>
  <c r="Q154" i="97"/>
  <c r="K154" i="97"/>
  <c r="F154" i="97"/>
  <c r="G155" i="93"/>
  <c r="J155" i="93"/>
  <c r="R155" i="93"/>
  <c r="B156" i="93"/>
  <c r="E156" i="93" s="1"/>
  <c r="G154" i="97" l="1"/>
  <c r="R154" i="97"/>
  <c r="J154" i="97"/>
  <c r="B155" i="97"/>
  <c r="K156" i="93"/>
  <c r="F156" i="93"/>
  <c r="C156" i="93"/>
  <c r="P156" i="93" s="1"/>
  <c r="Q156" i="93" s="1"/>
  <c r="E155" i="97" l="1"/>
  <c r="C155" i="97"/>
  <c r="P155" i="97" s="1"/>
  <c r="D156" i="93"/>
  <c r="R156" i="93" s="1"/>
  <c r="D155" i="97" l="1"/>
  <c r="J155" i="97" s="1"/>
  <c r="Q155" i="97"/>
  <c r="F155" i="97"/>
  <c r="K155" i="97"/>
  <c r="J156" i="93"/>
  <c r="G156" i="93"/>
  <c r="B158" i="93"/>
  <c r="E158" i="93" s="1"/>
  <c r="G155" i="97" l="1"/>
  <c r="B156" i="97"/>
  <c r="E156" i="97" s="1"/>
  <c r="R155" i="97"/>
  <c r="C158" i="93"/>
  <c r="P158" i="93" s="1"/>
  <c r="Q158" i="93" s="1"/>
  <c r="K158" i="93"/>
  <c r="F158" i="93"/>
  <c r="C156" i="97" l="1"/>
  <c r="P156" i="97" s="1"/>
  <c r="Q156" i="97" s="1"/>
  <c r="D158" i="93"/>
  <c r="R158" i="93" s="1"/>
  <c r="F156" i="97"/>
  <c r="K156" i="97"/>
  <c r="B159" i="93"/>
  <c r="E159" i="93" s="1"/>
  <c r="D156" i="97" l="1"/>
  <c r="J158" i="93"/>
  <c r="G158" i="93"/>
  <c r="J156" i="97"/>
  <c r="R156" i="97"/>
  <c r="G156" i="97"/>
  <c r="B158" i="97"/>
  <c r="F159" i="93"/>
  <c r="K159" i="93"/>
  <c r="C159" i="93"/>
  <c r="P159" i="93" s="1"/>
  <c r="Q159" i="93" s="1"/>
  <c r="E158" i="97" l="1"/>
  <c r="C158" i="97"/>
  <c r="P158" i="97" s="1"/>
  <c r="Q158" i="97" s="1"/>
  <c r="D159" i="93"/>
  <c r="B160" i="93" s="1"/>
  <c r="E160" i="93" s="1"/>
  <c r="D158" i="97" l="1"/>
  <c r="F158" i="97"/>
  <c r="K158" i="97"/>
  <c r="K160" i="93"/>
  <c r="F160" i="93"/>
  <c r="G159" i="93"/>
  <c r="J159" i="93"/>
  <c r="R159" i="93"/>
  <c r="C160" i="93"/>
  <c r="P160" i="93" s="1"/>
  <c r="Q160" i="93" s="1"/>
  <c r="R158" i="97" l="1"/>
  <c r="B159" i="97"/>
  <c r="J158" i="97"/>
  <c r="G158" i="97"/>
  <c r="D160" i="93"/>
  <c r="R160" i="93" s="1"/>
  <c r="E159" i="97" l="1"/>
  <c r="C159" i="97"/>
  <c r="P159" i="97" s="1"/>
  <c r="Q159" i="97" s="1"/>
  <c r="J160" i="93"/>
  <c r="G160" i="93"/>
  <c r="B161" i="93"/>
  <c r="E161" i="93" s="1"/>
  <c r="D159" i="97" l="1"/>
  <c r="R159" i="97" s="1"/>
  <c r="K159" i="97"/>
  <c r="F159" i="97"/>
  <c r="K161" i="93"/>
  <c r="F161" i="93"/>
  <c r="C161" i="93"/>
  <c r="P161" i="93" s="1"/>
  <c r="Q161" i="93" s="1"/>
  <c r="G159" i="97" l="1"/>
  <c r="B160" i="97"/>
  <c r="E160" i="97" s="1"/>
  <c r="J159" i="97"/>
  <c r="D161" i="93"/>
  <c r="C160" i="97" l="1"/>
  <c r="P160" i="97" s="1"/>
  <c r="Q160" i="97" s="1"/>
  <c r="K160" i="97"/>
  <c r="F160" i="97"/>
  <c r="J161" i="93"/>
  <c r="G161" i="93"/>
  <c r="R161" i="93"/>
  <c r="B163" i="93"/>
  <c r="E163" i="93" s="1"/>
  <c r="D160" i="97" l="1"/>
  <c r="R160" i="97" s="1"/>
  <c r="F163" i="93"/>
  <c r="K163" i="93"/>
  <c r="C163" i="93"/>
  <c r="P163" i="93" s="1"/>
  <c r="Q163" i="93" s="1"/>
  <c r="G160" i="97" l="1"/>
  <c r="B161" i="97"/>
  <c r="E161" i="97" s="1"/>
  <c r="J160" i="97"/>
  <c r="D163" i="93"/>
  <c r="R163" i="93" s="1"/>
  <c r="C161" i="97" l="1"/>
  <c r="P161" i="97" s="1"/>
  <c r="Q161" i="97" s="1"/>
  <c r="F161" i="97"/>
  <c r="K161" i="97"/>
  <c r="J163" i="93"/>
  <c r="G163" i="93"/>
  <c r="B164" i="93"/>
  <c r="E164" i="93" s="1"/>
  <c r="D161" i="97" l="1"/>
  <c r="B163" i="97" s="1"/>
  <c r="K164" i="93"/>
  <c r="F164" i="93"/>
  <c r="C164" i="93"/>
  <c r="P164" i="93" s="1"/>
  <c r="Q164" i="93" s="1"/>
  <c r="J161" i="97" l="1"/>
  <c r="G161" i="97"/>
  <c r="R161" i="97"/>
  <c r="E163" i="97"/>
  <c r="C163" i="97"/>
  <c r="P163" i="97" s="1"/>
  <c r="Q163" i="97" s="1"/>
  <c r="D164" i="93"/>
  <c r="B165" i="93" s="1"/>
  <c r="E165" i="93" s="1"/>
  <c r="R164" i="93" l="1"/>
  <c r="D163" i="97"/>
  <c r="F163" i="97"/>
  <c r="K163" i="97"/>
  <c r="F165" i="93"/>
  <c r="K165" i="93"/>
  <c r="J164" i="93"/>
  <c r="G164" i="93"/>
  <c r="C165" i="93"/>
  <c r="P165" i="93" s="1"/>
  <c r="Q165" i="93" s="1"/>
  <c r="R163" i="97" l="1"/>
  <c r="B164" i="97"/>
  <c r="J163" i="97"/>
  <c r="G163" i="97"/>
  <c r="D165" i="93"/>
  <c r="E164" i="97" l="1"/>
  <c r="C164" i="97"/>
  <c r="P164" i="97" s="1"/>
  <c r="Q164" i="97" s="1"/>
  <c r="J165" i="93"/>
  <c r="G165" i="93"/>
  <c r="B166" i="93"/>
  <c r="E166" i="93" s="1"/>
  <c r="R165" i="93"/>
  <c r="D164" i="97" l="1"/>
  <c r="B165" i="97" s="1"/>
  <c r="F164" i="97"/>
  <c r="K164" i="97"/>
  <c r="K166" i="93"/>
  <c r="F166" i="93"/>
  <c r="C166" i="93"/>
  <c r="P166" i="93" s="1"/>
  <c r="Q166" i="93" s="1"/>
  <c r="G164" i="97" l="1"/>
  <c r="R164" i="97"/>
  <c r="J164" i="97"/>
  <c r="E165" i="97"/>
  <c r="C165" i="97"/>
  <c r="D166" i="93"/>
  <c r="R166" i="93" s="1"/>
  <c r="B168" i="93" l="1"/>
  <c r="E168" i="93" s="1"/>
  <c r="P165" i="97"/>
  <c r="Q165" i="97" s="1"/>
  <c r="D165" i="97"/>
  <c r="F165" i="97"/>
  <c r="K165" i="97"/>
  <c r="K168" i="93"/>
  <c r="F168" i="93"/>
  <c r="J166" i="93"/>
  <c r="G166" i="93"/>
  <c r="C168" i="93"/>
  <c r="P168" i="93" s="1"/>
  <c r="Q168" i="93" s="1"/>
  <c r="B166" i="97" l="1"/>
  <c r="G165" i="97"/>
  <c r="J165" i="97"/>
  <c r="R165" i="97"/>
  <c r="D168" i="93"/>
  <c r="E166" i="97" l="1"/>
  <c r="C166" i="97"/>
  <c r="G168" i="93"/>
  <c r="J168" i="93"/>
  <c r="B169" i="93"/>
  <c r="E169" i="93" s="1"/>
  <c r="R168" i="93"/>
  <c r="P166" i="97" l="1"/>
  <c r="Q166" i="97" s="1"/>
  <c r="D166" i="97"/>
  <c r="F166" i="97"/>
  <c r="K166" i="97"/>
  <c r="F169" i="93"/>
  <c r="K169" i="93"/>
  <c r="C169" i="93"/>
  <c r="P169" i="93" s="1"/>
  <c r="Q169" i="93" s="1"/>
  <c r="G166" i="97" l="1"/>
  <c r="B168" i="97"/>
  <c r="J166" i="97"/>
  <c r="R166" i="97"/>
  <c r="D169" i="93"/>
  <c r="E168" i="97" l="1"/>
  <c r="C168" i="97"/>
  <c r="G169" i="93"/>
  <c r="J169" i="93"/>
  <c r="R169" i="93"/>
  <c r="B170" i="93"/>
  <c r="E170" i="93" s="1"/>
  <c r="P168" i="97" l="1"/>
  <c r="Q168" i="97" s="1"/>
  <c r="D168" i="97"/>
  <c r="F168" i="97"/>
  <c r="K168" i="97"/>
  <c r="K170" i="93"/>
  <c r="F170" i="93"/>
  <c r="C170" i="93"/>
  <c r="P170" i="93" s="1"/>
  <c r="Q170" i="93" s="1"/>
  <c r="G168" i="97" l="1"/>
  <c r="B169" i="97"/>
  <c r="J168" i="97"/>
  <c r="R168" i="97"/>
  <c r="D170" i="93"/>
  <c r="B171" i="93" s="1"/>
  <c r="E171" i="93" s="1"/>
  <c r="R170" i="93" l="1"/>
  <c r="E169" i="97"/>
  <c r="C169" i="97"/>
  <c r="F171" i="93"/>
  <c r="K171" i="93"/>
  <c r="J170" i="93"/>
  <c r="G170" i="93"/>
  <c r="C171" i="93"/>
  <c r="P171" i="93" s="1"/>
  <c r="Q171" i="93" s="1"/>
  <c r="P169" i="97" l="1"/>
  <c r="Q169" i="97" s="1"/>
  <c r="D169" i="97"/>
  <c r="K169" i="97"/>
  <c r="F169" i="97"/>
  <c r="D171" i="93"/>
  <c r="B170" i="97" l="1"/>
  <c r="R169" i="97"/>
  <c r="J169" i="97"/>
  <c r="G169" i="97"/>
  <c r="J171" i="93"/>
  <c r="G171" i="93"/>
  <c r="R171" i="93"/>
  <c r="E170" i="97" l="1"/>
  <c r="C170" i="97"/>
  <c r="B173" i="93"/>
  <c r="E173" i="93" s="1"/>
  <c r="P170" i="97" l="1"/>
  <c r="Q170" i="97" s="1"/>
  <c r="D170" i="97"/>
  <c r="F170" i="97"/>
  <c r="K170" i="97"/>
  <c r="F173" i="93"/>
  <c r="K173" i="93"/>
  <c r="C173" i="93"/>
  <c r="D173" i="93" s="1"/>
  <c r="B171" i="97" l="1"/>
  <c r="G170" i="97"/>
  <c r="R170" i="97"/>
  <c r="J170" i="97"/>
  <c r="J173" i="93"/>
  <c r="G173" i="93"/>
  <c r="P173" i="93"/>
  <c r="Q173" i="93" s="1"/>
  <c r="R173" i="93"/>
  <c r="B174" i="93"/>
  <c r="E174" i="93" s="1"/>
  <c r="E171" i="97" l="1"/>
  <c r="C171" i="97"/>
  <c r="P171" i="97" s="1"/>
  <c r="Q171" i="97" s="1"/>
  <c r="K174" i="93"/>
  <c r="F174" i="93"/>
  <c r="C174" i="93"/>
  <c r="D174" i="93" s="1"/>
  <c r="D171" i="97" l="1"/>
  <c r="F171" i="97"/>
  <c r="K171" i="97"/>
  <c r="J174" i="93"/>
  <c r="G174" i="93"/>
  <c r="P174" i="93"/>
  <c r="Q174" i="93" s="1"/>
  <c r="R174" i="93"/>
  <c r="B175" i="93"/>
  <c r="E175" i="93" s="1"/>
  <c r="R171" i="97" l="1"/>
  <c r="B173" i="97"/>
  <c r="J171" i="97"/>
  <c r="G171" i="97"/>
  <c r="F175" i="93"/>
  <c r="K175" i="93"/>
  <c r="C175" i="93"/>
  <c r="P175" i="93" s="1"/>
  <c r="Q175" i="93" s="1"/>
  <c r="E173" i="97" l="1"/>
  <c r="C173" i="97"/>
  <c r="P173" i="97" s="1"/>
  <c r="Q173" i="97" s="1"/>
  <c r="D175" i="93"/>
  <c r="D173" i="97" l="1"/>
  <c r="F173" i="97"/>
  <c r="K173" i="97"/>
  <c r="G175" i="93"/>
  <c r="J175" i="93"/>
  <c r="B176" i="93"/>
  <c r="E176" i="93" s="1"/>
  <c r="R175" i="93"/>
  <c r="B174" i="97" l="1"/>
  <c r="R173" i="97"/>
  <c r="J173" i="97"/>
  <c r="G173" i="97"/>
  <c r="K176" i="93"/>
  <c r="F176" i="93"/>
  <c r="C176" i="93"/>
  <c r="P176" i="93" s="1"/>
  <c r="Q176" i="93" s="1"/>
  <c r="E174" i="97" l="1"/>
  <c r="C174" i="97"/>
  <c r="P174" i="97" s="1"/>
  <c r="Q174" i="97" s="1"/>
  <c r="D176" i="93"/>
  <c r="D174" i="97" l="1"/>
  <c r="K174" i="97"/>
  <c r="F174" i="97"/>
  <c r="J176" i="93"/>
  <c r="G176" i="93"/>
  <c r="R176" i="93"/>
  <c r="R174" i="97" l="1"/>
  <c r="G174" i="97"/>
  <c r="B175" i="97"/>
  <c r="J174" i="97"/>
  <c r="B178" i="93"/>
  <c r="E178" i="93" s="1"/>
  <c r="E175" i="97" l="1"/>
  <c r="C175" i="97"/>
  <c r="P175" i="97" s="1"/>
  <c r="Q175" i="97" s="1"/>
  <c r="K178" i="93"/>
  <c r="F178" i="93"/>
  <c r="C178" i="93"/>
  <c r="P178" i="93" s="1"/>
  <c r="Q178" i="93" s="1"/>
  <c r="D175" i="97" l="1"/>
  <c r="F175" i="97"/>
  <c r="K175" i="97"/>
  <c r="D178" i="93"/>
  <c r="G175" i="97" l="1"/>
  <c r="J175" i="97"/>
  <c r="B176" i="97"/>
  <c r="R175" i="97"/>
  <c r="G178" i="93"/>
  <c r="J178" i="93"/>
  <c r="R178" i="93"/>
  <c r="B179" i="93"/>
  <c r="E179" i="93" s="1"/>
  <c r="E176" i="97" l="1"/>
  <c r="C176" i="97"/>
  <c r="P176" i="97" s="1"/>
  <c r="Q176" i="97" s="1"/>
  <c r="F179" i="93"/>
  <c r="K179" i="93"/>
  <c r="C179" i="93"/>
  <c r="P179" i="93" s="1"/>
  <c r="Q179" i="93" s="1"/>
  <c r="D176" i="97" l="1"/>
  <c r="F176" i="97"/>
  <c r="K176" i="97"/>
  <c r="D179" i="93"/>
  <c r="G176" i="97" l="1"/>
  <c r="J176" i="97"/>
  <c r="B178" i="97"/>
  <c r="R176" i="97"/>
  <c r="G179" i="93"/>
  <c r="J179" i="93"/>
  <c r="B180" i="93"/>
  <c r="E180" i="93" s="1"/>
  <c r="R179" i="93"/>
  <c r="E178" i="97" l="1"/>
  <c r="C178" i="97"/>
  <c r="P178" i="97" s="1"/>
  <c r="Q178" i="97" s="1"/>
  <c r="K180" i="93"/>
  <c r="F180" i="93"/>
  <c r="C180" i="93"/>
  <c r="P180" i="93" s="1"/>
  <c r="Q180" i="93" s="1"/>
  <c r="D178" i="97" l="1"/>
  <c r="K178" i="97"/>
  <c r="F178" i="97"/>
  <c r="D180" i="93"/>
  <c r="B179" i="97" l="1"/>
  <c r="R178" i="97"/>
  <c r="J178" i="97"/>
  <c r="G178" i="97"/>
  <c r="J180" i="93"/>
  <c r="G180" i="93"/>
  <c r="R180" i="93"/>
  <c r="B181" i="93"/>
  <c r="E181" i="93" s="1"/>
  <c r="E179" i="97" l="1"/>
  <c r="C179" i="97"/>
  <c r="P179" i="97" s="1"/>
  <c r="Q179" i="97" s="1"/>
  <c r="K181" i="93"/>
  <c r="F181" i="93"/>
  <c r="C181" i="93"/>
  <c r="P181" i="93" s="1"/>
  <c r="D179" i="97" l="1"/>
  <c r="K179" i="97"/>
  <c r="F179" i="97"/>
  <c r="D181" i="93"/>
  <c r="Q181" i="93"/>
  <c r="G179" i="97" l="1"/>
  <c r="B180" i="97"/>
  <c r="J179" i="97"/>
  <c r="R179" i="97"/>
  <c r="J181" i="93"/>
  <c r="G181" i="93"/>
  <c r="R181" i="93"/>
  <c r="E180" i="97" l="1"/>
  <c r="C180" i="97"/>
  <c r="P180" i="97" s="1"/>
  <c r="Q180" i="97" s="1"/>
  <c r="B183" i="93"/>
  <c r="E183" i="93" s="1"/>
  <c r="D180" i="97" l="1"/>
  <c r="R180" i="97" s="1"/>
  <c r="F180" i="97"/>
  <c r="K180" i="97"/>
  <c r="F183" i="93"/>
  <c r="K183" i="93"/>
  <c r="C183" i="93"/>
  <c r="D183" i="93" s="1"/>
  <c r="G180" i="97" l="1"/>
  <c r="B181" i="97"/>
  <c r="C181" i="97" s="1"/>
  <c r="P181" i="97" s="1"/>
  <c r="Q181" i="97" s="1"/>
  <c r="J180" i="97"/>
  <c r="J183" i="93"/>
  <c r="G183" i="93"/>
  <c r="P183" i="93"/>
  <c r="Q183" i="93" s="1"/>
  <c r="E181" i="97" l="1"/>
  <c r="F181" i="97" s="1"/>
  <c r="D181" i="97"/>
  <c r="B184" i="93"/>
  <c r="E184" i="93" s="1"/>
  <c r="R183" i="93"/>
  <c r="K181" i="97" l="1"/>
  <c r="J181" i="97"/>
  <c r="G181" i="97"/>
  <c r="B183" i="97"/>
  <c r="R181" i="97"/>
  <c r="K184" i="93"/>
  <c r="F184" i="93"/>
  <c r="C184" i="93"/>
  <c r="P184" i="93" s="1"/>
  <c r="Q184" i="93" s="1"/>
  <c r="E183" i="97" l="1"/>
  <c r="C183" i="97"/>
  <c r="P183" i="97" s="1"/>
  <c r="Q183" i="97" s="1"/>
  <c r="D184" i="93"/>
  <c r="D183" i="97" l="1"/>
  <c r="F183" i="97"/>
  <c r="K183" i="97"/>
  <c r="J184" i="93"/>
  <c r="G184" i="93"/>
  <c r="R184" i="93"/>
  <c r="B185" i="93"/>
  <c r="E185" i="93" s="1"/>
  <c r="B184" i="97" l="1"/>
  <c r="R183" i="97"/>
  <c r="J183" i="97"/>
  <c r="G183" i="97"/>
  <c r="C185" i="93"/>
  <c r="P185" i="93" s="1"/>
  <c r="Q185" i="93" s="1"/>
  <c r="F185" i="93"/>
  <c r="K185" i="93"/>
  <c r="E184" i="97" l="1"/>
  <c r="C184" i="97"/>
  <c r="P184" i="97" s="1"/>
  <c r="Q184" i="97" s="1"/>
  <c r="D185" i="93"/>
  <c r="J185" i="93" s="1"/>
  <c r="G185" i="93"/>
  <c r="R185" i="93"/>
  <c r="B186" i="93"/>
  <c r="E186" i="93" s="1"/>
  <c r="D184" i="97" l="1"/>
  <c r="K184" i="97"/>
  <c r="F184" i="97"/>
  <c r="K186" i="93"/>
  <c r="F186" i="93"/>
  <c r="C186" i="93"/>
  <c r="P186" i="93" s="1"/>
  <c r="Q186" i="93" s="1"/>
  <c r="G184" i="97" l="1"/>
  <c r="B185" i="97"/>
  <c r="R184" i="97"/>
  <c r="J184" i="97"/>
  <c r="D186" i="93"/>
  <c r="R186" i="93" s="1"/>
  <c r="E185" i="97" l="1"/>
  <c r="C185" i="97"/>
  <c r="P185" i="97" s="1"/>
  <c r="Q185" i="97" s="1"/>
  <c r="J186" i="93"/>
  <c r="G186" i="93"/>
  <c r="B188" i="93"/>
  <c r="E188" i="93" s="1"/>
  <c r="D185" i="97" l="1"/>
  <c r="F185" i="97"/>
  <c r="K185" i="97"/>
  <c r="C188" i="93"/>
  <c r="R185" i="97" l="1"/>
  <c r="B186" i="97"/>
  <c r="J185" i="97"/>
  <c r="G185" i="97"/>
  <c r="P188" i="93"/>
  <c r="Q188" i="93" s="1"/>
  <c r="D188" i="93"/>
  <c r="K188" i="93"/>
  <c r="F188" i="93"/>
  <c r="E186" i="97" l="1"/>
  <c r="C186" i="97"/>
  <c r="P186" i="97" s="1"/>
  <c r="Q186" i="97" s="1"/>
  <c r="G188" i="93"/>
  <c r="J188" i="93"/>
  <c r="B189" i="93"/>
  <c r="E189" i="93" s="1"/>
  <c r="R188" i="93"/>
  <c r="D186" i="97" l="1"/>
  <c r="K186" i="97"/>
  <c r="F186" i="97"/>
  <c r="C189" i="93"/>
  <c r="P189" i="93" s="1"/>
  <c r="Q189" i="93" s="1"/>
  <c r="R186" i="97" l="1"/>
  <c r="J186" i="97"/>
  <c r="G186" i="97"/>
  <c r="B188" i="97"/>
  <c r="D189" i="93"/>
  <c r="J189" i="93" s="1"/>
  <c r="F189" i="93"/>
  <c r="K189" i="93"/>
  <c r="R189" i="93" l="1"/>
  <c r="B190" i="93"/>
  <c r="E190" i="93" s="1"/>
  <c r="G189" i="93"/>
  <c r="E188" i="97"/>
  <c r="C188" i="97"/>
  <c r="P188" i="97" s="1"/>
  <c r="Q188" i="97" s="1"/>
  <c r="C190" i="93"/>
  <c r="P190" i="93" s="1"/>
  <c r="Q190" i="93" s="1"/>
  <c r="D188" i="97" l="1"/>
  <c r="K188" i="97"/>
  <c r="F188" i="97"/>
  <c r="D190" i="93"/>
  <c r="K190" i="93"/>
  <c r="F190" i="93"/>
  <c r="G188" i="97" l="1"/>
  <c r="R188" i="97"/>
  <c r="J188" i="97"/>
  <c r="B189" i="97"/>
  <c r="J190" i="93"/>
  <c r="G190" i="93"/>
  <c r="R190" i="93"/>
  <c r="B191" i="93"/>
  <c r="E191" i="93" s="1"/>
  <c r="E189" i="97" l="1"/>
  <c r="C189" i="97"/>
  <c r="P189" i="97" s="1"/>
  <c r="Q189" i="97" s="1"/>
  <c r="C191" i="93"/>
  <c r="P191" i="93" s="1"/>
  <c r="Q191" i="93" s="1"/>
  <c r="D189" i="97" l="1"/>
  <c r="R189" i="97" s="1"/>
  <c r="K189" i="97"/>
  <c r="F189" i="97"/>
  <c r="D191" i="93"/>
  <c r="J191" i="93" s="1"/>
  <c r="F191" i="93"/>
  <c r="K191" i="93"/>
  <c r="G189" i="97" l="1"/>
  <c r="B190" i="97"/>
  <c r="E190" i="97" s="1"/>
  <c r="J189" i="97"/>
  <c r="B193" i="93"/>
  <c r="E193" i="93" s="1"/>
  <c r="G191" i="93"/>
  <c r="R191" i="93"/>
  <c r="C193" i="93"/>
  <c r="P193" i="93" s="1"/>
  <c r="Q193" i="93" s="1"/>
  <c r="C190" i="97" l="1"/>
  <c r="P190" i="97" s="1"/>
  <c r="Q190" i="97" s="1"/>
  <c r="K190" i="97"/>
  <c r="F190" i="97"/>
  <c r="D193" i="93"/>
  <c r="F193" i="93"/>
  <c r="K193" i="93"/>
  <c r="D190" i="97" l="1"/>
  <c r="G190" i="97" s="1"/>
  <c r="J193" i="93"/>
  <c r="G193" i="93"/>
  <c r="R193" i="93"/>
  <c r="N193" i="93"/>
  <c r="B194" i="93" s="1"/>
  <c r="E194" i="93" s="1"/>
  <c r="J190" i="97" l="1"/>
  <c r="B191" i="97"/>
  <c r="E191" i="97" s="1"/>
  <c r="R190" i="97"/>
  <c r="C194" i="93"/>
  <c r="P194" i="93" s="1"/>
  <c r="Q194" i="93" s="1"/>
  <c r="C191" i="97" l="1"/>
  <c r="P191" i="97" s="1"/>
  <c r="F191" i="97"/>
  <c r="K191" i="97"/>
  <c r="D194" i="93"/>
  <c r="J194" i="93" s="1"/>
  <c r="R194" i="93"/>
  <c r="K194" i="93"/>
  <c r="F194" i="93"/>
  <c r="N194" i="93" l="1"/>
  <c r="B195" i="93" s="1"/>
  <c r="E195" i="93" s="1"/>
  <c r="Q191" i="97"/>
  <c r="D191" i="97"/>
  <c r="B193" i="97" s="1"/>
  <c r="C193" i="97" s="1"/>
  <c r="G194" i="93"/>
  <c r="C195" i="93" l="1"/>
  <c r="P195" i="93" s="1"/>
  <c r="Q195" i="93" s="1"/>
  <c r="G191" i="97"/>
  <c r="J191" i="97"/>
  <c r="R191" i="97"/>
  <c r="P193" i="97"/>
  <c r="Q193" i="97" s="1"/>
  <c r="D193" i="97"/>
  <c r="E193" i="97"/>
  <c r="F195" i="93"/>
  <c r="K195" i="93"/>
  <c r="D195" i="93" l="1"/>
  <c r="N195" i="93" s="1"/>
  <c r="B196" i="93" s="1"/>
  <c r="E196" i="93" s="1"/>
  <c r="F193" i="97"/>
  <c r="G193" i="97" s="1"/>
  <c r="K193" i="97"/>
  <c r="N193" i="97"/>
  <c r="R193" i="97"/>
  <c r="J193" i="97"/>
  <c r="R195" i="93"/>
  <c r="C196" i="93" l="1"/>
  <c r="P196" i="93" s="1"/>
  <c r="Q196" i="93" s="1"/>
  <c r="J195" i="93"/>
  <c r="G195" i="93"/>
  <c r="B194" i="97"/>
  <c r="D196" i="93"/>
  <c r="K196" i="93"/>
  <c r="F196" i="93"/>
  <c r="E194" i="97" l="1"/>
  <c r="F194" i="97" s="1"/>
  <c r="C194" i="97"/>
  <c r="P194" i="97" s="1"/>
  <c r="Q194" i="97" s="1"/>
  <c r="J196" i="93"/>
  <c r="G196" i="93"/>
  <c r="R196" i="93"/>
  <c r="N196" i="93"/>
  <c r="O196" i="93" s="1"/>
  <c r="K194" i="97" l="1"/>
  <c r="D194" i="97"/>
  <c r="R194" i="97" s="1"/>
  <c r="B198" i="93"/>
  <c r="E198" i="93" s="1"/>
  <c r="J194" i="97" l="1"/>
  <c r="N194" i="97"/>
  <c r="B195" i="97" s="1"/>
  <c r="G194" i="97"/>
  <c r="C198" i="93"/>
  <c r="P198" i="93" s="1"/>
  <c r="Q198" i="93" s="1"/>
  <c r="K198" i="93"/>
  <c r="F198" i="93"/>
  <c r="E195" i="97" l="1"/>
  <c r="K195" i="97" s="1"/>
  <c r="C195" i="97"/>
  <c r="P195" i="97" s="1"/>
  <c r="Q195" i="97" s="1"/>
  <c r="D198" i="93"/>
  <c r="N198" i="93" s="1"/>
  <c r="B199" i="93" s="1"/>
  <c r="E199" i="93" s="1"/>
  <c r="G198" i="93" l="1"/>
  <c r="F195" i="97"/>
  <c r="D195" i="97"/>
  <c r="R195" i="97" s="1"/>
  <c r="J198" i="93"/>
  <c r="R198" i="93"/>
  <c r="J195" i="97"/>
  <c r="C199" i="93"/>
  <c r="D199" i="93" s="1"/>
  <c r="F199" i="93"/>
  <c r="K199" i="93"/>
  <c r="N195" i="97" l="1"/>
  <c r="B196" i="97" s="1"/>
  <c r="C196" i="97" s="1"/>
  <c r="G195" i="97"/>
  <c r="P199" i="93"/>
  <c r="Q199" i="93" s="1"/>
  <c r="G199" i="93"/>
  <c r="J199" i="93"/>
  <c r="N199" i="93"/>
  <c r="B200" i="93" s="1"/>
  <c r="E200" i="93" s="1"/>
  <c r="R199" i="93"/>
  <c r="E196" i="97" l="1"/>
  <c r="K196" i="97"/>
  <c r="F196" i="97"/>
  <c r="P196" i="97"/>
  <c r="Q196" i="97" s="1"/>
  <c r="D196" i="97"/>
  <c r="C200" i="93"/>
  <c r="N196" i="97" l="1"/>
  <c r="O196" i="97" s="1"/>
  <c r="R196" i="97"/>
  <c r="J196" i="97"/>
  <c r="G196" i="97"/>
  <c r="P200" i="93"/>
  <c r="Q200" i="93" s="1"/>
  <c r="D200" i="93"/>
  <c r="K200" i="93"/>
  <c r="F200" i="93"/>
  <c r="B198" i="97" l="1"/>
  <c r="C198" i="97" s="1"/>
  <c r="J200" i="93"/>
  <c r="G200" i="93"/>
  <c r="N200" i="93"/>
  <c r="B201" i="93" s="1"/>
  <c r="E201" i="93" s="1"/>
  <c r="R200" i="93"/>
  <c r="E198" i="97" l="1"/>
  <c r="C201" i="93"/>
  <c r="P198" i="97" l="1"/>
  <c r="Q198" i="97" s="1"/>
  <c r="D198" i="97"/>
  <c r="F198" i="97"/>
  <c r="K198" i="97"/>
  <c r="P201" i="93"/>
  <c r="Q201" i="93" s="1"/>
  <c r="D201" i="93"/>
  <c r="K201" i="93"/>
  <c r="F201" i="93"/>
  <c r="N198" i="97" l="1"/>
  <c r="B199" i="97" s="1"/>
  <c r="C199" i="97" s="1"/>
  <c r="J198" i="97"/>
  <c r="R198" i="97"/>
  <c r="G198" i="97"/>
  <c r="N201" i="93"/>
  <c r="O201" i="93" s="1"/>
  <c r="J201" i="93"/>
  <c r="G201" i="93"/>
  <c r="R201" i="93"/>
  <c r="B203" i="93" l="1"/>
  <c r="E203" i="93" s="1"/>
  <c r="E199" i="97"/>
  <c r="C203" i="93" l="1"/>
  <c r="P203" i="93" s="1"/>
  <c r="Q203" i="93" s="1"/>
  <c r="P199" i="97"/>
  <c r="Q199" i="97" s="1"/>
  <c r="D199" i="97"/>
  <c r="F199" i="97"/>
  <c r="K199" i="97"/>
  <c r="F203" i="93"/>
  <c r="K203" i="93"/>
  <c r="D203" i="93" l="1"/>
  <c r="J203" i="93" s="1"/>
  <c r="G199" i="97"/>
  <c r="J199" i="97"/>
  <c r="R199" i="97"/>
  <c r="N199" i="97"/>
  <c r="B200" i="97" s="1"/>
  <c r="C200" i="97" s="1"/>
  <c r="G203" i="93"/>
  <c r="N203" i="93"/>
  <c r="B204" i="93" s="1"/>
  <c r="E204" i="93" s="1"/>
  <c r="R203" i="93"/>
  <c r="E200" i="97" l="1"/>
  <c r="P200" i="97"/>
  <c r="Q200" i="97" s="1"/>
  <c r="C204" i="93"/>
  <c r="D200" i="97" l="1"/>
  <c r="R200" i="97" s="1"/>
  <c r="F200" i="97"/>
  <c r="K200" i="97"/>
  <c r="D204" i="93"/>
  <c r="P204" i="93"/>
  <c r="Q204" i="93" s="1"/>
  <c r="K204" i="93"/>
  <c r="F204" i="93"/>
  <c r="G200" i="97" l="1"/>
  <c r="J200" i="97"/>
  <c r="N200" i="97"/>
  <c r="B201" i="97" s="1"/>
  <c r="J204" i="93"/>
  <c r="G204" i="93"/>
  <c r="R204" i="93"/>
  <c r="N204" i="93"/>
  <c r="B205" i="93" s="1"/>
  <c r="E205" i="93" s="1"/>
  <c r="E201" i="97" l="1"/>
  <c r="F201" i="97" s="1"/>
  <c r="C201" i="97"/>
  <c r="P201" i="97" s="1"/>
  <c r="Q201" i="97" s="1"/>
  <c r="C205" i="93"/>
  <c r="P205" i="93" s="1"/>
  <c r="Q205" i="93" s="1"/>
  <c r="K201" i="97" l="1"/>
  <c r="D201" i="97"/>
  <c r="G201" i="97" s="1"/>
  <c r="D205" i="93"/>
  <c r="F205" i="93"/>
  <c r="K205" i="93"/>
  <c r="N201" i="97" l="1"/>
  <c r="O201" i="97" s="1"/>
  <c r="R201" i="97"/>
  <c r="J201" i="97"/>
  <c r="B203" i="97"/>
  <c r="C203" i="97" s="1"/>
  <c r="J205" i="93"/>
  <c r="G205" i="93"/>
  <c r="N205" i="93"/>
  <c r="R205" i="93"/>
  <c r="E203" i="97" l="1"/>
  <c r="P203" i="97"/>
  <c r="Q203" i="97" s="1"/>
  <c r="B206" i="93"/>
  <c r="E206" i="93" s="1"/>
  <c r="D203" i="97" l="1"/>
  <c r="K203" i="97"/>
  <c r="F203" i="97"/>
  <c r="C206" i="93"/>
  <c r="P206" i="93" s="1"/>
  <c r="R203" i="97" l="1"/>
  <c r="N203" i="97"/>
  <c r="B204" i="97" s="1"/>
  <c r="C204" i="97" s="1"/>
  <c r="G203" i="97"/>
  <c r="J203" i="97"/>
  <c r="D206" i="93"/>
  <c r="Q206" i="93"/>
  <c r="K206" i="93"/>
  <c r="F206" i="93"/>
  <c r="E204" i="97" l="1"/>
  <c r="P204" i="97"/>
  <c r="Q204" i="97" s="1"/>
  <c r="J206" i="93"/>
  <c r="G206" i="93"/>
  <c r="N206" i="93"/>
  <c r="O206" i="93" s="1"/>
  <c r="R206" i="93"/>
  <c r="D204" i="97" l="1"/>
  <c r="J204" i="97" s="1"/>
  <c r="F204" i="97"/>
  <c r="K204" i="97"/>
  <c r="B208" i="93"/>
  <c r="E208" i="93" s="1"/>
  <c r="G204" i="97" l="1"/>
  <c r="N204" i="97"/>
  <c r="B205" i="97" s="1"/>
  <c r="R204" i="97"/>
  <c r="C208" i="93"/>
  <c r="D208" i="93" s="1"/>
  <c r="K208" i="93"/>
  <c r="F208" i="93"/>
  <c r="E205" i="97" l="1"/>
  <c r="K205" i="97" s="1"/>
  <c r="C205" i="97"/>
  <c r="P208" i="93"/>
  <c r="Q208" i="93" s="1"/>
  <c r="G208" i="93"/>
  <c r="J208" i="93"/>
  <c r="R208" i="93"/>
  <c r="N208" i="93"/>
  <c r="B209" i="93" s="1"/>
  <c r="E209" i="93" s="1"/>
  <c r="F205" i="97" l="1"/>
  <c r="P205" i="97"/>
  <c r="Q205" i="97" s="1"/>
  <c r="D205" i="97"/>
  <c r="C209" i="93"/>
  <c r="P209" i="93" s="1"/>
  <c r="N205" i="97" l="1"/>
  <c r="B206" i="97" s="1"/>
  <c r="C206" i="97" s="1"/>
  <c r="R205" i="97"/>
  <c r="J205" i="97"/>
  <c r="G205" i="97"/>
  <c r="D209" i="93"/>
  <c r="Q209" i="93"/>
  <c r="F209" i="93"/>
  <c r="K209" i="93"/>
  <c r="E206" i="97" l="1"/>
  <c r="G209" i="93"/>
  <c r="J209" i="93"/>
  <c r="R209" i="93"/>
  <c r="N209" i="93"/>
  <c r="B210" i="93" s="1"/>
  <c r="E210" i="93" s="1"/>
  <c r="P206" i="97" l="1"/>
  <c r="Q206" i="97" s="1"/>
  <c r="D206" i="97"/>
  <c r="K206" i="97"/>
  <c r="F206" i="97"/>
  <c r="C210" i="93"/>
  <c r="N206" i="97" l="1"/>
  <c r="R206" i="97"/>
  <c r="J206" i="97"/>
  <c r="G206" i="97"/>
  <c r="D210" i="93"/>
  <c r="P210" i="93"/>
  <c r="Q210" i="93" s="1"/>
  <c r="K210" i="93"/>
  <c r="F210" i="93"/>
  <c r="O206" i="97" l="1"/>
  <c r="B208" i="97"/>
  <c r="C208" i="97" s="1"/>
  <c r="J210" i="93"/>
  <c r="G210" i="93"/>
  <c r="R210" i="93"/>
  <c r="N210" i="93"/>
  <c r="B211" i="93" s="1"/>
  <c r="E211" i="93" s="1"/>
  <c r="E208" i="97" l="1"/>
  <c r="C211" i="93"/>
  <c r="P211" i="93" s="1"/>
  <c r="Q211" i="93" s="1"/>
  <c r="P208" i="97" l="1"/>
  <c r="Q208" i="97" s="1"/>
  <c r="D208" i="97"/>
  <c r="K208" i="97"/>
  <c r="F208" i="97"/>
  <c r="D211" i="93"/>
  <c r="J211" i="93" s="1"/>
  <c r="K211" i="93"/>
  <c r="F211" i="93"/>
  <c r="N211" i="93" l="1"/>
  <c r="O211" i="93" s="1"/>
  <c r="G211" i="93"/>
  <c r="N208" i="97"/>
  <c r="B209" i="97" s="1"/>
  <c r="C209" i="97" s="1"/>
  <c r="J208" i="97"/>
  <c r="R208" i="97"/>
  <c r="G208" i="97"/>
  <c r="R211" i="93"/>
  <c r="B213" i="93"/>
  <c r="E213" i="93" s="1"/>
  <c r="E209" i="97" l="1"/>
  <c r="C213" i="93"/>
  <c r="P213" i="93" s="1"/>
  <c r="Q213" i="93" s="1"/>
  <c r="P209" i="97" l="1"/>
  <c r="Q209" i="97" s="1"/>
  <c r="D209" i="97"/>
  <c r="F209" i="97"/>
  <c r="K209" i="97"/>
  <c r="D213" i="93"/>
  <c r="J213" i="93" s="1"/>
  <c r="F213" i="93"/>
  <c r="K213" i="93"/>
  <c r="G213" i="93" l="1"/>
  <c r="G209" i="97"/>
  <c r="N213" i="93"/>
  <c r="B214" i="93" s="1"/>
  <c r="E214" i="93" s="1"/>
  <c r="R213" i="93"/>
  <c r="J209" i="97"/>
  <c r="R209" i="97"/>
  <c r="N209" i="97"/>
  <c r="B210" i="97" s="1"/>
  <c r="C210" i="97" s="1"/>
  <c r="C214" i="93" l="1"/>
  <c r="P214" i="93" s="1"/>
  <c r="Q214" i="93" s="1"/>
  <c r="E210" i="97"/>
  <c r="P210" i="97"/>
  <c r="Q210" i="97" s="1"/>
  <c r="K214" i="93"/>
  <c r="F214" i="93"/>
  <c r="D214" i="93" l="1"/>
  <c r="G214" i="93" s="1"/>
  <c r="D210" i="97"/>
  <c r="F210" i="97"/>
  <c r="K210" i="97"/>
  <c r="J214" i="93" l="1"/>
  <c r="N214" i="93"/>
  <c r="B215" i="93" s="1"/>
  <c r="R214" i="93"/>
  <c r="J210" i="97"/>
  <c r="R210" i="97"/>
  <c r="N210" i="97"/>
  <c r="B211" i="97" s="1"/>
  <c r="C211" i="97" s="1"/>
  <c r="G210" i="97"/>
  <c r="E215" i="93" l="1"/>
  <c r="C215" i="93"/>
  <c r="P215" i="93" s="1"/>
  <c r="Q215" i="93" s="1"/>
  <c r="E211" i="97"/>
  <c r="P211" i="97"/>
  <c r="Q211" i="97" s="1"/>
  <c r="F215" i="93" l="1"/>
  <c r="K215" i="93"/>
  <c r="D215" i="93"/>
  <c r="D211" i="97"/>
  <c r="R211" i="97" s="1"/>
  <c r="F211" i="97"/>
  <c r="K211" i="97"/>
  <c r="N215" i="93" l="1"/>
  <c r="B216" i="93" s="1"/>
  <c r="G215" i="93"/>
  <c r="J215" i="93"/>
  <c r="R215" i="93"/>
  <c r="G211" i="97"/>
  <c r="J211" i="97"/>
  <c r="N211" i="97"/>
  <c r="O211" i="97" s="1"/>
  <c r="E216" i="93" l="1"/>
  <c r="C216" i="93"/>
  <c r="B213" i="97"/>
  <c r="E213" i="97" l="1"/>
  <c r="F213" i="97" s="1"/>
  <c r="C213" i="97"/>
  <c r="P213" i="97" s="1"/>
  <c r="Q213" i="97" s="1"/>
  <c r="P216" i="93"/>
  <c r="Q216" i="93" s="1"/>
  <c r="D216" i="93"/>
  <c r="K216" i="93"/>
  <c r="F216" i="93"/>
  <c r="K213" i="97" l="1"/>
  <c r="D213" i="97"/>
  <c r="R213" i="97" s="1"/>
  <c r="J216" i="93"/>
  <c r="G216" i="93"/>
  <c r="R216" i="93"/>
  <c r="N216" i="93"/>
  <c r="N213" i="97"/>
  <c r="B214" i="97" s="1"/>
  <c r="J213" i="97"/>
  <c r="G213" i="97" l="1"/>
  <c r="E214" i="97"/>
  <c r="F214" i="97" s="1"/>
  <c r="C214" i="97"/>
  <c r="P214" i="97" s="1"/>
  <c r="Q214" i="97" s="1"/>
  <c r="O216" i="93"/>
  <c r="B218" i="93"/>
  <c r="K214" i="97" l="1"/>
  <c r="D214" i="97"/>
  <c r="G214" i="97" s="1"/>
  <c r="E218" i="93"/>
  <c r="C218" i="93"/>
  <c r="R214" i="97" l="1"/>
  <c r="N214" i="97"/>
  <c r="B215" i="97" s="1"/>
  <c r="E215" i="97" s="1"/>
  <c r="J214" i="97"/>
  <c r="D218" i="93"/>
  <c r="P218" i="93"/>
  <c r="Q218" i="93" s="1"/>
  <c r="K218" i="93"/>
  <c r="F218" i="93"/>
  <c r="C215" i="97" l="1"/>
  <c r="P215" i="97" s="1"/>
  <c r="Q215" i="97" s="1"/>
  <c r="G218" i="93"/>
  <c r="J218" i="93"/>
  <c r="R218" i="93"/>
  <c r="N218" i="93"/>
  <c r="B219" i="93" s="1"/>
  <c r="F215" i="97"/>
  <c r="K215" i="97"/>
  <c r="D215" i="97"/>
  <c r="E219" i="93" l="1"/>
  <c r="C219" i="93"/>
  <c r="P219" i="93" s="1"/>
  <c r="Q219" i="93" s="1"/>
  <c r="J215" i="97"/>
  <c r="G215" i="97"/>
  <c r="R215" i="97"/>
  <c r="N215" i="97"/>
  <c r="B216" i="97" s="1"/>
  <c r="E216" i="97" l="1"/>
  <c r="C216" i="97"/>
  <c r="P216" i="97" s="1"/>
  <c r="D219" i="93"/>
  <c r="F219" i="93"/>
  <c r="K219" i="93"/>
  <c r="G219" i="93" l="1"/>
  <c r="R219" i="93"/>
  <c r="J219" i="93"/>
  <c r="N219" i="93"/>
  <c r="B220" i="93" s="1"/>
  <c r="K216" i="97"/>
  <c r="F216" i="97"/>
  <c r="Q216" i="97"/>
  <c r="D216" i="97"/>
  <c r="E220" i="93" l="1"/>
  <c r="C220" i="93"/>
  <c r="P220" i="93" s="1"/>
  <c r="Q220" i="93" s="1"/>
  <c r="J216" i="97"/>
  <c r="G216" i="97"/>
  <c r="R216" i="97"/>
  <c r="N216" i="97"/>
  <c r="O216" i="97" s="1"/>
  <c r="D220" i="93" l="1"/>
  <c r="K220" i="93"/>
  <c r="F220" i="93"/>
  <c r="B218" i="97"/>
  <c r="E218" i="97" l="1"/>
  <c r="C218" i="97"/>
  <c r="P218" i="97" s="1"/>
  <c r="G220" i="93"/>
  <c r="R220" i="93"/>
  <c r="J220" i="93"/>
  <c r="N220" i="93"/>
  <c r="B221" i="93" s="1"/>
  <c r="E221" i="93" l="1"/>
  <c r="C221" i="93"/>
  <c r="P221" i="93" s="1"/>
  <c r="Q221" i="93" s="1"/>
  <c r="K218" i="97"/>
  <c r="F218" i="97"/>
  <c r="Q218" i="97"/>
  <c r="D218" i="97"/>
  <c r="D221" i="93" l="1"/>
  <c r="K221" i="93"/>
  <c r="F221" i="93"/>
  <c r="J218" i="97"/>
  <c r="G218" i="97"/>
  <c r="R218" i="97"/>
  <c r="N218" i="97"/>
  <c r="G221" i="93" l="1"/>
  <c r="J221" i="93"/>
  <c r="N221" i="93"/>
  <c r="O221" i="93" s="1"/>
  <c r="R221" i="93"/>
  <c r="B219" i="97"/>
  <c r="E219" i="97" l="1"/>
  <c r="C219" i="97"/>
  <c r="P219" i="97" s="1"/>
  <c r="B223" i="93"/>
  <c r="E223" i="93" s="1"/>
  <c r="C223" i="93"/>
  <c r="P223" i="93" s="1"/>
  <c r="Q223" i="93" s="1"/>
  <c r="D223" i="93" l="1"/>
  <c r="K223" i="93"/>
  <c r="F223" i="93"/>
  <c r="F219" i="97"/>
  <c r="K219" i="97"/>
  <c r="D219" i="97"/>
  <c r="R219" i="97" s="1"/>
  <c r="Q219" i="97"/>
  <c r="N223" i="93" l="1"/>
  <c r="B224" i="93" s="1"/>
  <c r="J223" i="93"/>
  <c r="R223" i="93"/>
  <c r="G223" i="93"/>
  <c r="N219" i="97"/>
  <c r="B220" i="97" s="1"/>
  <c r="G219" i="97"/>
  <c r="J219" i="97"/>
  <c r="E220" i="97" l="1"/>
  <c r="C220" i="97"/>
  <c r="P220" i="97" s="1"/>
  <c r="Q220" i="97" s="1"/>
  <c r="E224" i="93"/>
  <c r="C224" i="93"/>
  <c r="P224" i="93" s="1"/>
  <c r="Q224" i="93" s="1"/>
  <c r="D224" i="93" l="1"/>
  <c r="F224" i="93"/>
  <c r="K224" i="93"/>
  <c r="D220" i="97"/>
  <c r="N220" i="97" s="1"/>
  <c r="B221" i="97" s="1"/>
  <c r="F220" i="97"/>
  <c r="K220" i="97"/>
  <c r="R220" i="97"/>
  <c r="E221" i="97" l="1"/>
  <c r="C221" i="97"/>
  <c r="P221" i="97" s="1"/>
  <c r="G224" i="93"/>
  <c r="J224" i="93"/>
  <c r="N224" i="93"/>
  <c r="B225" i="93" s="1"/>
  <c r="R224" i="93"/>
  <c r="J220" i="97"/>
  <c r="G220" i="97"/>
  <c r="E225" i="93" l="1"/>
  <c r="C225" i="93"/>
  <c r="P225" i="93" s="1"/>
  <c r="Q225" i="93" s="1"/>
  <c r="K221" i="97"/>
  <c r="F221" i="97"/>
  <c r="D221" i="97"/>
  <c r="Q221" i="97"/>
  <c r="D225" i="93" l="1"/>
  <c r="F225" i="93"/>
  <c r="K225" i="93"/>
  <c r="J221" i="97"/>
  <c r="G221" i="97"/>
  <c r="R221" i="97"/>
  <c r="N221" i="97"/>
  <c r="O221" i="97" s="1"/>
  <c r="N225" i="93" l="1"/>
  <c r="B226" i="93" s="1"/>
  <c r="J225" i="93"/>
  <c r="R225" i="93"/>
  <c r="G225" i="93"/>
  <c r="B223" i="97"/>
  <c r="E223" i="97" l="1"/>
  <c r="C223" i="97"/>
  <c r="P223" i="97" s="1"/>
  <c r="Q223" i="97" s="1"/>
  <c r="E226" i="93"/>
  <c r="C226" i="93"/>
  <c r="P226" i="93" s="1"/>
  <c r="Q226" i="93" s="1"/>
  <c r="D226" i="93" l="1"/>
  <c r="F226" i="93"/>
  <c r="K226" i="93"/>
  <c r="K223" i="97"/>
  <c r="F223" i="97"/>
  <c r="D223" i="97"/>
  <c r="R223" i="97" s="1"/>
  <c r="J226" i="93" l="1"/>
  <c r="R226" i="93"/>
  <c r="N226" i="93"/>
  <c r="O226" i="93" s="1"/>
  <c r="G226" i="93"/>
  <c r="N223" i="97"/>
  <c r="B224" i="97" s="1"/>
  <c r="J223" i="97"/>
  <c r="G223" i="97"/>
  <c r="E224" i="97" l="1"/>
  <c r="C224" i="97"/>
  <c r="P224" i="97" s="1"/>
  <c r="B228" i="93"/>
  <c r="E228" i="93" l="1"/>
  <c r="C228" i="93"/>
  <c r="P228" i="93" s="1"/>
  <c r="Q228" i="93" s="1"/>
  <c r="F224" i="97"/>
  <c r="K224" i="97"/>
  <c r="Q224" i="97"/>
  <c r="D224" i="97"/>
  <c r="D228" i="93" l="1"/>
  <c r="K228" i="93"/>
  <c r="F228" i="93"/>
  <c r="J224" i="97"/>
  <c r="G224" i="97"/>
  <c r="R224" i="97"/>
  <c r="N224" i="97"/>
  <c r="G228" i="93" l="1"/>
  <c r="J228" i="93"/>
  <c r="R228" i="93"/>
  <c r="N228" i="93"/>
  <c r="B229" i="93" s="1"/>
  <c r="B225" i="97"/>
  <c r="E225" i="97" l="1"/>
  <c r="C225" i="97"/>
  <c r="P225" i="97" s="1"/>
  <c r="E229" i="93"/>
  <c r="C229" i="93"/>
  <c r="P229" i="93" s="1"/>
  <c r="Q229" i="93" s="1"/>
  <c r="D229" i="93" l="1"/>
  <c r="F229" i="93"/>
  <c r="G229" i="93" s="1"/>
  <c r="K229" i="93"/>
  <c r="F225" i="97"/>
  <c r="K225" i="97"/>
  <c r="Q225" i="97"/>
  <c r="D225" i="97"/>
  <c r="J229" i="93" l="1"/>
  <c r="N229" i="93"/>
  <c r="B230" i="93" s="1"/>
  <c r="R229" i="93"/>
  <c r="J225" i="97"/>
  <c r="G225" i="97"/>
  <c r="N225" i="97"/>
  <c r="B226" i="97" s="1"/>
  <c r="R225" i="97"/>
  <c r="E226" i="97" l="1"/>
  <c r="C226" i="97"/>
  <c r="P226" i="97" s="1"/>
  <c r="E230" i="93"/>
  <c r="C230" i="93"/>
  <c r="P230" i="93" s="1"/>
  <c r="Q230" i="93" s="1"/>
  <c r="D230" i="93" l="1"/>
  <c r="F230" i="93"/>
  <c r="K230" i="93"/>
  <c r="K226" i="97"/>
  <c r="F226" i="97"/>
  <c r="Q226" i="97"/>
  <c r="D226" i="97"/>
  <c r="J230" i="93" l="1"/>
  <c r="G230" i="93"/>
  <c r="R230" i="93"/>
  <c r="N230" i="93"/>
  <c r="J226" i="97"/>
  <c r="G226" i="97"/>
  <c r="N226" i="97"/>
  <c r="O226" i="97" s="1"/>
  <c r="R226" i="97"/>
  <c r="B231" i="93" l="1"/>
  <c r="B228" i="97"/>
  <c r="E228" i="97" l="1"/>
  <c r="C228" i="97"/>
  <c r="P228" i="97" s="1"/>
  <c r="Q228" i="97" s="1"/>
  <c r="E231" i="93"/>
  <c r="C231" i="93"/>
  <c r="P231" i="93" s="1"/>
  <c r="D231" i="93" l="1"/>
  <c r="Q231" i="93"/>
  <c r="K231" i="93"/>
  <c r="F231" i="93"/>
  <c r="K228" i="97"/>
  <c r="F228" i="97"/>
  <c r="D228" i="97"/>
  <c r="R231" i="93" l="1"/>
  <c r="J231" i="93"/>
  <c r="G231" i="93"/>
  <c r="N231" i="93"/>
  <c r="O231" i="93" s="1"/>
  <c r="J228" i="97"/>
  <c r="G228" i="97"/>
  <c r="N228" i="97"/>
  <c r="B229" i="97" s="1"/>
  <c r="R228" i="97"/>
  <c r="E229" i="97" l="1"/>
  <c r="C229" i="97"/>
  <c r="P229" i="97" s="1"/>
  <c r="Q229" i="97" s="1"/>
  <c r="B233" i="93"/>
  <c r="C233" i="93" s="1"/>
  <c r="P233" i="93" s="1"/>
  <c r="E233" i="93" l="1"/>
  <c r="D233" i="93"/>
  <c r="J233" i="93" s="1"/>
  <c r="N233" i="93"/>
  <c r="B234" i="93" s="1"/>
  <c r="R233" i="93"/>
  <c r="F233" i="93"/>
  <c r="G233" i="93" s="1"/>
  <c r="K233" i="93"/>
  <c r="Q233" i="93"/>
  <c r="F229" i="97"/>
  <c r="K229" i="97"/>
  <c r="D229" i="97"/>
  <c r="C234" i="93" l="1"/>
  <c r="P234" i="93" s="1"/>
  <c r="Q234" i="93" s="1"/>
  <c r="E234" i="93"/>
  <c r="J229" i="97"/>
  <c r="G229" i="97"/>
  <c r="N229" i="97"/>
  <c r="B230" i="97" s="1"/>
  <c r="R229" i="97"/>
  <c r="E230" i="97" l="1"/>
  <c r="C230" i="97"/>
  <c r="P230" i="97" s="1"/>
  <c r="D234" i="93"/>
  <c r="J234" i="93" s="1"/>
  <c r="N234" i="93"/>
  <c r="B235" i="93" s="1"/>
  <c r="F234" i="93"/>
  <c r="G234" i="93" s="1"/>
  <c r="K234" i="93"/>
  <c r="R234" i="93" l="1"/>
  <c r="E235" i="93"/>
  <c r="C235" i="93"/>
  <c r="P235" i="93" s="1"/>
  <c r="Q235" i="93" s="1"/>
  <c r="F230" i="97"/>
  <c r="K230" i="97"/>
  <c r="D230" i="97"/>
  <c r="Q230" i="97"/>
  <c r="D235" i="93" l="1"/>
  <c r="K235" i="93"/>
  <c r="F235" i="93"/>
  <c r="J230" i="97"/>
  <c r="G230" i="97"/>
  <c r="N230" i="97"/>
  <c r="B231" i="97" s="1"/>
  <c r="R230" i="97"/>
  <c r="E231" i="97" l="1"/>
  <c r="C231" i="97"/>
  <c r="P231" i="97" s="1"/>
  <c r="Q231" i="97" s="1"/>
  <c r="N235" i="93"/>
  <c r="B236" i="93" s="1"/>
  <c r="R235" i="93"/>
  <c r="J235" i="93"/>
  <c r="G235" i="93"/>
  <c r="E236" i="93" l="1"/>
  <c r="C236" i="93"/>
  <c r="P236" i="93" s="1"/>
  <c r="Q236" i="93" s="1"/>
  <c r="D231" i="97"/>
  <c r="J231" i="97" s="1"/>
  <c r="K231" i="97"/>
  <c r="F231" i="97"/>
  <c r="G231" i="97" s="1"/>
  <c r="N231" i="97"/>
  <c r="O231" i="97" s="1"/>
  <c r="R231" i="97"/>
  <c r="D236" i="93" l="1"/>
  <c r="J236" i="93"/>
  <c r="N236" i="93"/>
  <c r="R236" i="93"/>
  <c r="K236" i="93"/>
  <c r="F236" i="93"/>
  <c r="G236" i="93" s="1"/>
  <c r="B233" i="97"/>
  <c r="E233" i="97" l="1"/>
  <c r="C233" i="97"/>
  <c r="P233" i="97" s="1"/>
  <c r="Q233" i="97" s="1"/>
  <c r="O236" i="93"/>
  <c r="B238" i="93"/>
  <c r="E238" i="93" l="1"/>
  <c r="C238" i="93"/>
  <c r="K233" i="97"/>
  <c r="F233" i="97"/>
  <c r="D233" i="97"/>
  <c r="J233" i="97" s="1"/>
  <c r="P238" i="93" l="1"/>
  <c r="Q238" i="93" s="1"/>
  <c r="D238" i="93"/>
  <c r="F238" i="93"/>
  <c r="K238" i="93"/>
  <c r="G233" i="97"/>
  <c r="R233" i="97"/>
  <c r="N233" i="97"/>
  <c r="B234" i="97" s="1"/>
  <c r="E234" i="97" l="1"/>
  <c r="C234" i="97"/>
  <c r="P234" i="97" s="1"/>
  <c r="Q234" i="97" s="1"/>
  <c r="G238" i="93"/>
  <c r="J238" i="93"/>
  <c r="N238" i="93"/>
  <c r="B239" i="93" s="1"/>
  <c r="R238" i="93"/>
  <c r="E239" i="93" l="1"/>
  <c r="C239" i="93"/>
  <c r="K234" i="97"/>
  <c r="F234" i="97"/>
  <c r="D234" i="97"/>
  <c r="P239" i="93" l="1"/>
  <c r="Q239" i="93" s="1"/>
  <c r="D239" i="93"/>
  <c r="K239" i="93"/>
  <c r="F239" i="93"/>
  <c r="J234" i="97"/>
  <c r="G234" i="97"/>
  <c r="N234" i="97"/>
  <c r="B235" i="97" s="1"/>
  <c r="R234" i="97"/>
  <c r="E235" i="97" l="1"/>
  <c r="C235" i="97"/>
  <c r="P235" i="97" s="1"/>
  <c r="N239" i="93"/>
  <c r="B240" i="93" s="1"/>
  <c r="J239" i="93"/>
  <c r="R239" i="93"/>
  <c r="G239" i="93"/>
  <c r="E240" i="93" l="1"/>
  <c r="C240" i="93"/>
  <c r="P240" i="93" s="1"/>
  <c r="Q240" i="93" s="1"/>
  <c r="F235" i="97"/>
  <c r="K235" i="97"/>
  <c r="Q235" i="97"/>
  <c r="D235" i="97"/>
  <c r="D240" i="93" l="1"/>
  <c r="K240" i="93"/>
  <c r="F240" i="93"/>
  <c r="J235" i="97"/>
  <c r="G235" i="97"/>
  <c r="R235" i="97"/>
  <c r="N235" i="97"/>
  <c r="B236" i="97" s="1"/>
  <c r="E236" i="97" l="1"/>
  <c r="C236" i="97"/>
  <c r="P236" i="97" s="1"/>
  <c r="J240" i="93"/>
  <c r="N240" i="93"/>
  <c r="B241" i="93" s="1"/>
  <c r="R240" i="93"/>
  <c r="G240" i="93"/>
  <c r="E241" i="93" l="1"/>
  <c r="C241" i="93"/>
  <c r="F236" i="97"/>
  <c r="K236" i="97"/>
  <c r="Q236" i="97"/>
  <c r="D236" i="97"/>
  <c r="P241" i="93" l="1"/>
  <c r="Q241" i="93" s="1"/>
  <c r="D241" i="93"/>
  <c r="K241" i="93"/>
  <c r="F241" i="93"/>
  <c r="J236" i="97"/>
  <c r="G236" i="97"/>
  <c r="N236" i="97"/>
  <c r="O236" i="97" s="1"/>
  <c r="R236" i="97"/>
  <c r="N241" i="93" l="1"/>
  <c r="O241" i="93" s="1"/>
  <c r="J241" i="93"/>
  <c r="R241" i="93"/>
  <c r="G241" i="93"/>
  <c r="B238" i="97"/>
  <c r="B243" i="93" l="1"/>
  <c r="E238" i="97"/>
  <c r="C238" i="97"/>
  <c r="P238" i="97" s="1"/>
  <c r="Q238" i="97" s="1"/>
  <c r="E243" i="93"/>
  <c r="C243" i="93"/>
  <c r="P243" i="93" s="1"/>
  <c r="Q243" i="93" s="1"/>
  <c r="F243" i="93" l="1"/>
  <c r="K243" i="93"/>
  <c r="D243" i="93"/>
  <c r="K238" i="97"/>
  <c r="F238" i="97"/>
  <c r="D238" i="97"/>
  <c r="J243" i="93" l="1"/>
  <c r="N243" i="93"/>
  <c r="B244" i="93" s="1"/>
  <c r="G243" i="93"/>
  <c r="R243" i="93"/>
  <c r="J238" i="97"/>
  <c r="G238" i="97"/>
  <c r="R238" i="97"/>
  <c r="N238" i="97"/>
  <c r="B239" i="97" s="1"/>
  <c r="E239" i="97" l="1"/>
  <c r="C239" i="97"/>
  <c r="P239" i="97" s="1"/>
  <c r="Q239" i="97" s="1"/>
  <c r="E244" i="93"/>
  <c r="C244" i="93"/>
  <c r="P244" i="93" l="1"/>
  <c r="Q244" i="93" s="1"/>
  <c r="D244" i="93"/>
  <c r="K244" i="93"/>
  <c r="F244" i="93"/>
  <c r="K239" i="97"/>
  <c r="F239" i="97"/>
  <c r="D239" i="97"/>
  <c r="J244" i="93" l="1"/>
  <c r="G244" i="93"/>
  <c r="R244" i="93"/>
  <c r="N244" i="93"/>
  <c r="B245" i="93" s="1"/>
  <c r="N239" i="97"/>
  <c r="B240" i="97" s="1"/>
  <c r="J239" i="97"/>
  <c r="G239" i="97"/>
  <c r="R239" i="97"/>
  <c r="E240" i="97" l="1"/>
  <c r="C240" i="97"/>
  <c r="P240" i="97" s="1"/>
  <c r="Q240" i="97" s="1"/>
  <c r="E245" i="93"/>
  <c r="C245" i="93"/>
  <c r="P245" i="93" l="1"/>
  <c r="Q245" i="93" s="1"/>
  <c r="D245" i="93"/>
  <c r="K245" i="93"/>
  <c r="F245" i="93"/>
  <c r="D240" i="97"/>
  <c r="J240" i="97" s="1"/>
  <c r="F240" i="97"/>
  <c r="K240" i="97"/>
  <c r="R240" i="97"/>
  <c r="G240" i="97" l="1"/>
  <c r="N240" i="97"/>
  <c r="B241" i="97" s="1"/>
  <c r="R245" i="93"/>
  <c r="J245" i="93"/>
  <c r="N245" i="93"/>
  <c r="B246" i="93" s="1"/>
  <c r="G245" i="93"/>
  <c r="E241" i="97" l="1"/>
  <c r="F241" i="97" s="1"/>
  <c r="C241" i="97"/>
  <c r="P241" i="97" s="1"/>
  <c r="Q241" i="97" s="1"/>
  <c r="E246" i="93"/>
  <c r="C246" i="93"/>
  <c r="P246" i="93" s="1"/>
  <c r="Q246" i="93" s="1"/>
  <c r="K241" i="97" l="1"/>
  <c r="D246" i="93"/>
  <c r="D241" i="97"/>
  <c r="R241" i="97" s="1"/>
  <c r="F246" i="93"/>
  <c r="K246" i="93"/>
  <c r="G241" i="97"/>
  <c r="N241" i="97"/>
  <c r="O241" i="97" s="1"/>
  <c r="G246" i="93" l="1"/>
  <c r="J241" i="97"/>
  <c r="J246" i="93"/>
  <c r="R246" i="93"/>
  <c r="N246" i="93"/>
  <c r="B243" i="97"/>
  <c r="E243" i="97" l="1"/>
  <c r="K243" i="97" s="1"/>
  <c r="C243" i="97"/>
  <c r="P243" i="97" s="1"/>
  <c r="Q243" i="97" s="1"/>
  <c r="B248" i="93"/>
  <c r="O246" i="93"/>
  <c r="F243" i="97" l="1"/>
  <c r="E248" i="93"/>
  <c r="C248" i="93"/>
  <c r="D243" i="97"/>
  <c r="N243" i="97" s="1"/>
  <c r="B244" i="97" s="1"/>
  <c r="E244" i="97" l="1"/>
  <c r="C244" i="97"/>
  <c r="P244" i="97" s="1"/>
  <c r="Q244" i="97" s="1"/>
  <c r="D248" i="93"/>
  <c r="P248" i="93"/>
  <c r="Q248" i="93" s="1"/>
  <c r="F248" i="93"/>
  <c r="K248" i="93"/>
  <c r="G243" i="97"/>
  <c r="J243" i="97"/>
  <c r="R243" i="97"/>
  <c r="K244" i="97"/>
  <c r="F244" i="97"/>
  <c r="R248" i="93" l="1"/>
  <c r="G248" i="93"/>
  <c r="N248" i="93"/>
  <c r="B249" i="93" s="1"/>
  <c r="J248" i="93"/>
  <c r="D244" i="97"/>
  <c r="J244" i="97" s="1"/>
  <c r="E249" i="93" l="1"/>
  <c r="C249" i="93"/>
  <c r="P249" i="93" s="1"/>
  <c r="Q249" i="93" s="1"/>
  <c r="G244" i="97"/>
  <c r="N244" i="97"/>
  <c r="B245" i="97" s="1"/>
  <c r="R244" i="97"/>
  <c r="E245" i="97" l="1"/>
  <c r="C245" i="97"/>
  <c r="D245" i="97" s="1"/>
  <c r="F249" i="93"/>
  <c r="K249" i="93"/>
  <c r="D249" i="93"/>
  <c r="F245" i="97"/>
  <c r="K245" i="97"/>
  <c r="P245" i="97" l="1"/>
  <c r="Q245" i="97" s="1"/>
  <c r="N249" i="93"/>
  <c r="B250" i="93" s="1"/>
  <c r="J249" i="93"/>
  <c r="G249" i="93"/>
  <c r="R249" i="93"/>
  <c r="J245" i="97"/>
  <c r="G245" i="97"/>
  <c r="R245" i="97"/>
  <c r="N245" i="97"/>
  <c r="B246" i="97" s="1"/>
  <c r="E246" i="97" l="1"/>
  <c r="C246" i="97"/>
  <c r="P246" i="97" s="1"/>
  <c r="E250" i="93"/>
  <c r="C250" i="93"/>
  <c r="P250" i="93" l="1"/>
  <c r="Q250" i="93" s="1"/>
  <c r="D250" i="93"/>
  <c r="K250" i="93"/>
  <c r="F250" i="93"/>
  <c r="F246" i="97"/>
  <c r="K246" i="97"/>
  <c r="Q246" i="97"/>
  <c r="D246" i="97"/>
  <c r="G250" i="93" l="1"/>
  <c r="N250" i="93"/>
  <c r="B251" i="93" s="1"/>
  <c r="J250" i="93"/>
  <c r="R250" i="93"/>
  <c r="J246" i="97"/>
  <c r="G246" i="97"/>
  <c r="R246" i="97"/>
  <c r="N246" i="97"/>
  <c r="O246" i="97" s="1"/>
  <c r="E251" i="93" l="1"/>
  <c r="C251" i="93"/>
  <c r="B248" i="97"/>
  <c r="E248" i="97" l="1"/>
  <c r="C248" i="97"/>
  <c r="P248" i="97" s="1"/>
  <c r="P251" i="93"/>
  <c r="Q251" i="93" s="1"/>
  <c r="D251" i="93"/>
  <c r="F251" i="93"/>
  <c r="K251" i="93"/>
  <c r="G251" i="93" l="1"/>
  <c r="J251" i="93"/>
  <c r="R251" i="93"/>
  <c r="N251" i="93"/>
  <c r="K248" i="97"/>
  <c r="F248" i="97"/>
  <c r="D248" i="97"/>
  <c r="Q248" i="97"/>
  <c r="O251" i="93" l="1"/>
  <c r="B253" i="93"/>
  <c r="J248" i="97"/>
  <c r="G248" i="97"/>
  <c r="N248" i="97"/>
  <c r="B249" i="97" s="1"/>
  <c r="R248" i="97"/>
  <c r="E249" i="97" l="1"/>
  <c r="C249" i="97"/>
  <c r="P249" i="97" s="1"/>
  <c r="Q249" i="97" s="1"/>
  <c r="E253" i="93"/>
  <c r="C253" i="93"/>
  <c r="P253" i="93" l="1"/>
  <c r="Q253" i="93" s="1"/>
  <c r="D253" i="93"/>
  <c r="F253" i="93"/>
  <c r="K253" i="93"/>
  <c r="D249" i="97"/>
  <c r="J249" i="97" s="1"/>
  <c r="K249" i="97"/>
  <c r="F249" i="97"/>
  <c r="G249" i="97" s="1"/>
  <c r="N249" i="97"/>
  <c r="B250" i="97" s="1"/>
  <c r="E250" i="97" l="1"/>
  <c r="C250" i="97"/>
  <c r="P250" i="97" s="1"/>
  <c r="R249" i="97"/>
  <c r="J253" i="93"/>
  <c r="G253" i="93"/>
  <c r="R253" i="93"/>
  <c r="N253" i="93"/>
  <c r="B254" i="93" s="1"/>
  <c r="E254" i="93" l="1"/>
  <c r="C254" i="93"/>
  <c r="P254" i="93" s="1"/>
  <c r="Q254" i="93" s="1"/>
  <c r="F250" i="97"/>
  <c r="K250" i="97"/>
  <c r="Q250" i="97"/>
  <c r="D250" i="97"/>
  <c r="F254" i="93" l="1"/>
  <c r="K254" i="93"/>
  <c r="D254" i="93"/>
  <c r="G250" i="97"/>
  <c r="J250" i="97"/>
  <c r="R250" i="97"/>
  <c r="N250" i="97"/>
  <c r="B251" i="97" s="1"/>
  <c r="E251" i="97" l="1"/>
  <c r="C251" i="97"/>
  <c r="P251" i="97" s="1"/>
  <c r="N254" i="93"/>
  <c r="B255" i="93" s="1"/>
  <c r="J254" i="93"/>
  <c r="R254" i="93"/>
  <c r="G254" i="93"/>
  <c r="C255" i="93" l="1"/>
  <c r="P255" i="93" s="1"/>
  <c r="Q255" i="93" s="1"/>
  <c r="E255" i="93"/>
  <c r="F251" i="97"/>
  <c r="K251" i="97"/>
  <c r="Q251" i="97"/>
  <c r="D251" i="97"/>
  <c r="D255" i="93" l="1"/>
  <c r="K255" i="93"/>
  <c r="F255" i="93"/>
  <c r="J251" i="97"/>
  <c r="G251" i="97"/>
  <c r="R251" i="97"/>
  <c r="N251" i="97"/>
  <c r="O251" i="97" s="1"/>
  <c r="G255" i="93" l="1"/>
  <c r="R255" i="93"/>
  <c r="J255" i="93"/>
  <c r="N255" i="93"/>
  <c r="B256" i="93" s="1"/>
  <c r="B253" i="97"/>
  <c r="E253" i="97" l="1"/>
  <c r="C253" i="97"/>
  <c r="P253" i="97" s="1"/>
  <c r="C256" i="93"/>
  <c r="P256" i="93" s="1"/>
  <c r="Q256" i="93" s="1"/>
  <c r="E256" i="93"/>
  <c r="D256" i="93" l="1"/>
  <c r="F256" i="93"/>
  <c r="K256" i="93"/>
  <c r="K253" i="97"/>
  <c r="F253" i="97"/>
  <c r="Q253" i="97"/>
  <c r="D253" i="97"/>
  <c r="J256" i="93" l="1"/>
  <c r="G256" i="93"/>
  <c r="N256" i="93"/>
  <c r="O256" i="93" s="1"/>
  <c r="R256" i="93"/>
  <c r="J253" i="97"/>
  <c r="G253" i="97"/>
  <c r="R253" i="97"/>
  <c r="N253" i="97"/>
  <c r="B258" i="93" l="1"/>
  <c r="B254" i="97"/>
  <c r="E254" i="97" l="1"/>
  <c r="C254" i="97"/>
  <c r="P254" i="97" s="1"/>
  <c r="C258" i="93"/>
  <c r="P258" i="93" s="1"/>
  <c r="Q258" i="93" s="1"/>
  <c r="E258" i="93"/>
  <c r="D258" i="93"/>
  <c r="J258" i="93" l="1"/>
  <c r="R258" i="93"/>
  <c r="N258" i="93"/>
  <c r="B259" i="93" s="1"/>
  <c r="F258" i="93"/>
  <c r="G258" i="93" s="1"/>
  <c r="K258" i="93"/>
  <c r="K254" i="97"/>
  <c r="F254" i="97"/>
  <c r="Q254" i="97"/>
  <c r="D254" i="97"/>
  <c r="E259" i="93" l="1"/>
  <c r="C259" i="93"/>
  <c r="P259" i="93" s="1"/>
  <c r="Q259" i="93" s="1"/>
  <c r="J254" i="97"/>
  <c r="G254" i="97"/>
  <c r="N254" i="97"/>
  <c r="B255" i="97" s="1"/>
  <c r="R254" i="97"/>
  <c r="E255" i="97" l="1"/>
  <c r="C255" i="97"/>
  <c r="P255" i="97" s="1"/>
  <c r="D259" i="93"/>
  <c r="K259" i="93"/>
  <c r="F259" i="93"/>
  <c r="G259" i="93" l="1"/>
  <c r="N259" i="93"/>
  <c r="B260" i="93" s="1"/>
  <c r="J259" i="93"/>
  <c r="R259" i="93"/>
  <c r="F255" i="97"/>
  <c r="K255" i="97"/>
  <c r="Q255" i="97"/>
  <c r="D255" i="97"/>
  <c r="E260" i="93" l="1"/>
  <c r="C260" i="93"/>
  <c r="G255" i="97"/>
  <c r="J255" i="97"/>
  <c r="R255" i="97"/>
  <c r="N255" i="97"/>
  <c r="B256" i="97" s="1"/>
  <c r="E256" i="97" l="1"/>
  <c r="C256" i="97"/>
  <c r="P256" i="97" s="1"/>
  <c r="P260" i="93"/>
  <c r="Q260" i="93" s="1"/>
  <c r="D260" i="93"/>
  <c r="F260" i="93"/>
  <c r="K260" i="93"/>
  <c r="J260" i="93" l="1"/>
  <c r="G260" i="93"/>
  <c r="N260" i="93"/>
  <c r="B261" i="93" s="1"/>
  <c r="R260" i="93"/>
  <c r="F256" i="97"/>
  <c r="K256" i="97"/>
  <c r="Q256" i="97"/>
  <c r="D256" i="97"/>
  <c r="C261" i="93" l="1"/>
  <c r="P261" i="93" s="1"/>
  <c r="Q261" i="93" s="1"/>
  <c r="E261" i="93"/>
  <c r="J256" i="97"/>
  <c r="G256" i="97"/>
  <c r="R256" i="97"/>
  <c r="N256" i="97"/>
  <c r="O256" i="97" s="1"/>
  <c r="D261" i="93" l="1"/>
  <c r="F261" i="93"/>
  <c r="K261" i="93"/>
  <c r="B258" i="97"/>
  <c r="G261" i="93" l="1"/>
  <c r="N261" i="93"/>
  <c r="R261" i="93"/>
  <c r="J261" i="93"/>
  <c r="E258" i="97"/>
  <c r="C258" i="97"/>
  <c r="P258" i="97" s="1"/>
  <c r="Q258" i="97" s="1"/>
  <c r="O261" i="93" l="1"/>
  <c r="B263" i="93"/>
  <c r="D258" i="97"/>
  <c r="N258" i="97" s="1"/>
  <c r="K258" i="97"/>
  <c r="F258" i="97"/>
  <c r="E263" i="93" l="1"/>
  <c r="C263" i="93"/>
  <c r="R258" i="97"/>
  <c r="G258" i="97"/>
  <c r="J258" i="97"/>
  <c r="B259" i="97"/>
  <c r="P263" i="93" l="1"/>
  <c r="Q263" i="93" s="1"/>
  <c r="D263" i="93"/>
  <c r="F263" i="93"/>
  <c r="K263" i="93"/>
  <c r="E259" i="97"/>
  <c r="C259" i="97"/>
  <c r="P259" i="97" s="1"/>
  <c r="N263" i="93" l="1"/>
  <c r="B264" i="93" s="1"/>
  <c r="G263" i="93"/>
  <c r="R263" i="93"/>
  <c r="J263" i="93"/>
  <c r="K259" i="97"/>
  <c r="F259" i="97"/>
  <c r="D259" i="97"/>
  <c r="N259" i="97" s="1"/>
  <c r="B260" i="97" s="1"/>
  <c r="Q259" i="97"/>
  <c r="C264" i="93" l="1"/>
  <c r="E264" i="93"/>
  <c r="E260" i="97"/>
  <c r="C260" i="97"/>
  <c r="P260" i="97" s="1"/>
  <c r="R259" i="97"/>
  <c r="J259" i="97"/>
  <c r="G259" i="97"/>
  <c r="F264" i="93" l="1"/>
  <c r="K264" i="93"/>
  <c r="P264" i="93"/>
  <c r="Q264" i="93" s="1"/>
  <c r="D264" i="93"/>
  <c r="F260" i="97"/>
  <c r="K260" i="97"/>
  <c r="Q260" i="97"/>
  <c r="D260" i="97"/>
  <c r="R264" i="93" l="1"/>
  <c r="G264" i="93"/>
  <c r="N264" i="93"/>
  <c r="B265" i="93" s="1"/>
  <c r="J264" i="93"/>
  <c r="G260" i="97"/>
  <c r="J260" i="97"/>
  <c r="N260" i="97"/>
  <c r="B261" i="97" s="1"/>
  <c r="R260" i="97"/>
  <c r="E265" i="93" l="1"/>
  <c r="C265" i="93"/>
  <c r="E261" i="97"/>
  <c r="C261" i="97"/>
  <c r="P261" i="97" s="1"/>
  <c r="P265" i="93" l="1"/>
  <c r="Q265" i="93" s="1"/>
  <c r="D265" i="93"/>
  <c r="K265" i="93"/>
  <c r="F265" i="93"/>
  <c r="F261" i="97"/>
  <c r="K261" i="97"/>
  <c r="Q261" i="97"/>
  <c r="D261" i="97"/>
  <c r="J265" i="93" l="1"/>
  <c r="N265" i="93"/>
  <c r="B266" i="93" s="1"/>
  <c r="R265" i="93"/>
  <c r="G265" i="93"/>
  <c r="J261" i="97"/>
  <c r="G261" i="97"/>
  <c r="R261" i="97"/>
  <c r="N261" i="97"/>
  <c r="O261" i="97" s="1"/>
  <c r="E266" i="93" l="1"/>
  <c r="C266" i="93"/>
  <c r="B263" i="97"/>
  <c r="P266" i="93" l="1"/>
  <c r="Q266" i="93" s="1"/>
  <c r="D266" i="93"/>
  <c r="F266" i="93"/>
  <c r="K266" i="93"/>
  <c r="E263" i="97"/>
  <c r="C263" i="97"/>
  <c r="P263" i="97" s="1"/>
  <c r="Q263" i="97" s="1"/>
  <c r="J266" i="93" l="1"/>
  <c r="R266" i="93"/>
  <c r="N266" i="93"/>
  <c r="O266" i="93" s="1"/>
  <c r="G266" i="93"/>
  <c r="K263" i="97"/>
  <c r="F263" i="97"/>
  <c r="D263" i="97"/>
  <c r="R263" i="97" l="1"/>
  <c r="J263" i="97"/>
  <c r="G263" i="97"/>
  <c r="N263" i="97"/>
  <c r="B264" i="97" s="1"/>
  <c r="E264" i="97" l="1"/>
  <c r="C264" i="97"/>
  <c r="P264" i="97" s="1"/>
  <c r="K264" i="97" l="1"/>
  <c r="F264" i="97"/>
  <c r="Q264" i="97"/>
  <c r="D264" i="97"/>
  <c r="J264" i="97" l="1"/>
  <c r="G264" i="97"/>
  <c r="R264" i="97"/>
  <c r="N264" i="97"/>
  <c r="B265" i="97" l="1"/>
  <c r="E265" i="97" l="1"/>
  <c r="C265" i="97"/>
  <c r="P265" i="97" s="1"/>
  <c r="F265" i="97" l="1"/>
  <c r="K265" i="97"/>
  <c r="Q265" i="97"/>
  <c r="D265" i="97"/>
  <c r="J265" i="97" l="1"/>
  <c r="G265" i="97"/>
  <c r="N265" i="97"/>
  <c r="B266" i="97" s="1"/>
  <c r="R265" i="97"/>
  <c r="E266" i="97" l="1"/>
  <c r="C266" i="97"/>
  <c r="P266" i="97" s="1"/>
  <c r="Q266" i="97" s="1"/>
  <c r="F266" i="97" l="1"/>
  <c r="K266" i="97"/>
  <c r="D266" i="97"/>
  <c r="J266" i="97" l="1"/>
  <c r="G266" i="97"/>
  <c r="N266" i="97"/>
  <c r="O266" i="97" s="1"/>
  <c r="R266" i="9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tc={67F30953-D411-494F-9D5F-77BBE2175DA1}</author>
  </authors>
  <commentList>
    <comment ref="N9" authorId="0" shapeId="0" xr:uid="{67F30953-D411-494F-9D5F-77BBE2175DA1}">
      <text>
        <t>[Threaded comment]
Your version of Excel allows you to read this threaded comment; however, any edits to it will get removed if the file is opened in a newer version of Excel. Learn more: https://go.microsoft.com/fwlink/?linkid=870924
Comment:
    Thermobaric</t>
      </text>
    </comment>
  </commentList>
</comments>
</file>

<file path=xl/sharedStrings.xml><?xml version="1.0" encoding="utf-8"?>
<sst xmlns="http://schemas.openxmlformats.org/spreadsheetml/2006/main" count="93" uniqueCount="41">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</sst>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color theme="0"/>
      <name val="Estrangelo Edessa"/>
      <family val="4"/>
    </font>
    <font>
      <b/>
      <sz val="8"/>
      <name val="Estrangelo Edessa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8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4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4" fillId="0" borderId="1" xfId="3" applyNumberFormat="1" applyFont="1" applyFill="1" applyBorder="1" applyAlignment="1">
      <alignment horizontal="center"/>
    </xf>
    <xf numFmtId="165" fontId="15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5" fillId="0" borderId="5" xfId="3" applyNumberFormat="1" applyFont="1" applyFill="1" applyBorder="1" applyAlignment="1">
      <alignment horizontal="center"/>
    </xf>
    <xf numFmtId="165" fontId="15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5" fillId="0" borderId="1" xfId="3" applyNumberFormat="1" applyFont="1" applyFill="1" applyBorder="1" applyAlignment="1">
      <alignment horizontal="center"/>
    </xf>
    <xf numFmtId="167" fontId="16" fillId="0" borderId="5" xfId="31" applyNumberFormat="1" applyFont="1" applyFill="1" applyBorder="1" applyAlignment="1">
      <alignment horizontal="center"/>
    </xf>
    <xf numFmtId="167" fontId="16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66" fontId="11" fillId="0" borderId="1" xfId="3" applyNumberFormat="1" applyFont="1" applyFill="1" applyBorder="1" applyAlignment="1">
      <alignment horizontal="center"/>
    </xf>
    <xf numFmtId="14" fontId="17" fillId="3" borderId="2" xfId="3" applyNumberFormat="1" applyFont="1" applyFill="1" applyBorder="1"/>
    <xf numFmtId="165" fontId="17" fillId="3" borderId="3" xfId="3" applyNumberFormat="1" applyFont="1" applyFill="1" applyBorder="1" applyAlignment="1">
      <alignment horizontal="center"/>
    </xf>
    <xf numFmtId="166" fontId="17" fillId="3" borderId="2" xfId="3" applyNumberFormat="1" applyFont="1" applyFill="1" applyBorder="1" applyAlignment="1">
      <alignment horizontal="center"/>
    </xf>
    <xf numFmtId="165" fontId="17" fillId="3" borderId="2" xfId="3" applyNumberFormat="1" applyFont="1" applyFill="1" applyBorder="1" applyAlignment="1">
      <alignment horizontal="center"/>
    </xf>
    <xf numFmtId="10" fontId="17" fillId="3" borderId="2" xfId="3" applyNumberFormat="1" applyFont="1" applyFill="1" applyBorder="1" applyAlignment="1">
      <alignment horizontal="center"/>
    </xf>
    <xf numFmtId="14" fontId="17" fillId="0" borderId="2" xfId="3" applyNumberFormat="1" applyFont="1" applyFill="1" applyBorder="1"/>
    <xf numFmtId="165" fontId="17" fillId="0" borderId="3" xfId="3" applyNumberFormat="1" applyFont="1" applyFill="1" applyBorder="1" applyAlignment="1">
      <alignment horizontal="center"/>
    </xf>
    <xf numFmtId="166" fontId="17" fillId="0" borderId="2" xfId="3" applyNumberFormat="1" applyFont="1" applyFill="1" applyBorder="1" applyAlignment="1">
      <alignment horizontal="center"/>
    </xf>
    <xf numFmtId="165" fontId="17" fillId="0" borderId="2" xfId="3" applyNumberFormat="1" applyFont="1" applyFill="1" applyBorder="1" applyAlignment="1">
      <alignment horizontal="center"/>
    </xf>
    <xf numFmtId="10" fontId="17" fillId="0" borderId="2" xfId="3" applyNumberFormat="1" applyFont="1" applyFill="1" applyBorder="1" applyAlignment="1">
      <alignment horizontal="center"/>
    </xf>
    <xf numFmtId="14" fontId="17" fillId="3" borderId="1" xfId="3" applyNumberFormat="1" applyFont="1" applyFill="1" applyBorder="1"/>
    <xf numFmtId="165" fontId="17" fillId="3" borderId="6" xfId="3" applyNumberFormat="1" applyFont="1" applyFill="1" applyBorder="1" applyAlignment="1">
      <alignment horizontal="center"/>
    </xf>
    <xf numFmtId="165" fontId="18" fillId="4" borderId="1" xfId="3" applyNumberFormat="1" applyFont="1" applyFill="1" applyBorder="1" applyAlignment="1">
      <alignment horizontal="center"/>
    </xf>
    <xf numFmtId="165" fontId="18" fillId="5" borderId="1" xfId="3" applyNumberFormat="1" applyFont="1" applyFill="1" applyBorder="1" applyAlignment="1">
      <alignment horizontal="center"/>
    </xf>
    <xf numFmtId="10" fontId="16" fillId="3" borderId="1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66" fontId="13" fillId="0" borderId="1" xfId="3" applyNumberFormat="1" applyFont="1" applyFill="1" applyBorder="1" applyAlignment="1">
      <alignment horizontal="center"/>
    </xf>
    <xf numFmtId="14" fontId="17" fillId="2" borderId="1" xfId="3" applyNumberFormat="1" applyFont="1" applyFill="1" applyBorder="1"/>
    <xf numFmtId="165" fontId="17" fillId="2" borderId="6" xfId="3" applyNumberFormat="1" applyFont="1" applyFill="1" applyBorder="1" applyAlignment="1">
      <alignment horizontal="center"/>
    </xf>
    <xf numFmtId="166" fontId="17" fillId="2" borderId="1" xfId="3" applyNumberFormat="1" applyFont="1" applyFill="1" applyBorder="1" applyAlignment="1">
      <alignment horizontal="center"/>
    </xf>
    <xf numFmtId="165" fontId="19" fillId="2" borderId="1" xfId="3" applyNumberFormat="1" applyFont="1" applyFill="1" applyBorder="1" applyAlignment="1">
      <alignment horizontal="center"/>
    </xf>
    <xf numFmtId="3" fontId="19" fillId="2" borderId="1" xfId="3" applyNumberFormat="1" applyFont="1" applyFill="1" applyBorder="1" applyAlignment="1">
      <alignment horizontal="center"/>
    </xf>
    <xf numFmtId="165" fontId="17" fillId="2" borderId="1" xfId="3" applyNumberFormat="1" applyFont="1" applyFill="1" applyBorder="1" applyAlignment="1">
      <alignment horizontal="center"/>
    </xf>
    <xf numFmtId="167" fontId="16" fillId="2" borderId="1" xfId="31" applyNumberFormat="1" applyFont="1" applyFill="1" applyBorder="1" applyAlignment="1">
      <alignment horizontal="center"/>
    </xf>
    <xf numFmtId="10" fontId="19" fillId="2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3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afadzwa Musekiwa" id="{467BBB67-D30A-4494-A356-E520568B63AD}" userId="31b3b86ba3ce6e82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9" dT="2022-04-03T12:12:12.46" personId="{467BBB67-D30A-4494-A356-E520568B63AD}" id="{67F30953-D411-494F-9D5F-77BBE2175DA1}">
    <text>Thermobaric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0C3F-04AB-44A9-B987-E136AAA8653D}">
  <dimension ref="A1:R267"/>
  <sheetViews>
    <sheetView tabSelected="1" zoomScale="60" zoomScaleNormal="60" workbookViewId="0">
      <pane ySplit="1" topLeftCell="A2" activePane="bottomLeft" state="frozen"/>
      <selection pane="bottomLeft" activeCell="J24" sqref="J24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816406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4.4531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62">
        <f>(B3*0.029)</f>
        <v>58</v>
      </c>
      <c r="D3" s="56">
        <f>B3+C3</f>
        <v>2058</v>
      </c>
      <c r="E3" s="14">
        <f>B3/2200</f>
        <v>0.90909090909090906</v>
      </c>
      <c r="F3" s="14">
        <f>E3</f>
        <v>0.90909090909090906</v>
      </c>
      <c r="G3" s="53">
        <f>(D3-B3)/F3</f>
        <v>63.800000000000004</v>
      </c>
      <c r="H3" s="57"/>
      <c r="I3" s="57"/>
      <c r="J3" s="56">
        <f>D3+H3-I3</f>
        <v>2058</v>
      </c>
      <c r="K3" s="54">
        <f>E3*50/B3</f>
        <v>2.2727272727272728E-2</v>
      </c>
      <c r="L3" s="76" t="s">
        <v>39</v>
      </c>
      <c r="M3" s="46"/>
      <c r="N3" s="15"/>
      <c r="O3" s="14"/>
      <c r="P3" s="14">
        <f>B3+C3</f>
        <v>2058</v>
      </c>
      <c r="Q3" s="25">
        <f>(P3-B3)/B3</f>
        <v>2.9000000000000001E-2</v>
      </c>
      <c r="R3" s="35">
        <f>D3/B3-1</f>
        <v>2.8999999999999915E-2</v>
      </c>
    </row>
    <row r="4" spans="1:18" s="21" customFormat="1">
      <c r="A4" s="1">
        <f>A3+7</f>
        <v>44619</v>
      </c>
      <c r="B4" s="17">
        <f>J3+H3</f>
        <v>2058</v>
      </c>
      <c r="C4" s="62">
        <f>(B4*0.067)</f>
        <v>137.886</v>
      </c>
      <c r="D4" s="18">
        <f>B4+C4</f>
        <v>2195.886</v>
      </c>
      <c r="E4" s="14">
        <f>B4/2200</f>
        <v>0.93545454545454543</v>
      </c>
      <c r="F4" s="14">
        <f>E4</f>
        <v>0.93545454545454543</v>
      </c>
      <c r="G4" s="52">
        <f t="shared" ref="G4:G6" si="0">(D4-B4)/F4</f>
        <v>147.39999999999998</v>
      </c>
      <c r="H4" s="19"/>
      <c r="I4" s="19"/>
      <c r="J4" s="18">
        <f>D4+H4-I4</f>
        <v>2195.886</v>
      </c>
      <c r="K4" s="55">
        <f>E4*50/B4</f>
        <v>2.2727272727272728E-2</v>
      </c>
      <c r="L4" s="75" t="s">
        <v>40</v>
      </c>
      <c r="M4" s="47"/>
      <c r="N4" s="39"/>
      <c r="O4" s="18"/>
      <c r="P4" s="14">
        <f>P3+C4+H3</f>
        <v>2195.886</v>
      </c>
      <c r="Q4" s="25">
        <f>(P4-(B3+SUM(H3:H3)))/(B3+SUM(H3:H3))</f>
        <v>9.7942999999999988E-2</v>
      </c>
      <c r="R4" s="25">
        <f t="shared" ref="R4:R6" si="1">D4/B4-1</f>
        <v>6.6999999999999948E-2</v>
      </c>
    </row>
    <row r="5" spans="1:18" s="21" customFormat="1">
      <c r="A5" s="1">
        <f>A4+7</f>
        <v>44626</v>
      </c>
      <c r="B5" s="17">
        <f>D4+H4-N4</f>
        <v>2195.886</v>
      </c>
      <c r="C5" s="62">
        <f>(B5*0.054)</f>
        <v>118.577844</v>
      </c>
      <c r="D5" s="18">
        <f>B5+C5</f>
        <v>2314.4638439999999</v>
      </c>
      <c r="E5" s="14">
        <f>B5/2200</f>
        <v>0.99812999999999996</v>
      </c>
      <c r="F5" s="14">
        <f>E5</f>
        <v>0.99812999999999996</v>
      </c>
      <c r="G5" s="52">
        <f t="shared" si="0"/>
        <v>118.79999999999991</v>
      </c>
      <c r="H5" s="19"/>
      <c r="I5" s="23"/>
      <c r="J5" s="18">
        <f>D5+H5-I5</f>
        <v>2314.4638439999999</v>
      </c>
      <c r="K5" s="55">
        <f t="shared" ref="K5" si="2">E5*50/B5</f>
        <v>2.2727272727272728E-2</v>
      </c>
      <c r="L5" s="75" t="s">
        <v>40</v>
      </c>
      <c r="M5" s="19"/>
      <c r="N5" s="23"/>
      <c r="O5" s="18"/>
      <c r="P5" s="14">
        <f>P4+C5+H4</f>
        <v>2314.4638439999999</v>
      </c>
      <c r="Q5" s="25">
        <f>(P5-(B3+SUM(H3:H4)))/(B3+SUM(H3:H4))</f>
        <v>0.15723192199999994</v>
      </c>
      <c r="R5" s="25">
        <f t="shared" si="1"/>
        <v>5.4000000000000048E-2</v>
      </c>
    </row>
    <row r="6" spans="1:18" s="21" customFormat="1" ht="15" thickBot="1">
      <c r="A6" s="1">
        <f>A5+7</f>
        <v>44633</v>
      </c>
      <c r="B6" s="17">
        <f>D5+H5-N5</f>
        <v>2314.4638439999999</v>
      </c>
      <c r="C6" s="79">
        <f>(B6*-0.021)</f>
        <v>-48.603740723999998</v>
      </c>
      <c r="D6" s="18">
        <f>B6+C6</f>
        <v>2265.8601032759998</v>
      </c>
      <c r="E6" s="14">
        <f>B6/2200</f>
        <v>1.05202902</v>
      </c>
      <c r="F6" s="14">
        <f>E6</f>
        <v>1.05202902</v>
      </c>
      <c r="G6" s="52">
        <f t="shared" si="0"/>
        <v>-46.200000000000088</v>
      </c>
      <c r="H6" s="19"/>
      <c r="I6" s="19"/>
      <c r="J6" s="18">
        <f>D6+H6-I6</f>
        <v>2265.8601032759998</v>
      </c>
      <c r="K6" s="55">
        <f>E6*50/B6</f>
        <v>2.2727272727272728E-2</v>
      </c>
      <c r="L6" s="75" t="s">
        <v>40</v>
      </c>
      <c r="M6" s="19"/>
      <c r="N6" s="23"/>
      <c r="O6" s="18"/>
      <c r="P6" s="14">
        <f>P5+C6+H5</f>
        <v>2265.8601032759998</v>
      </c>
      <c r="Q6" s="25">
        <f>(P6-(B3+SUM(H3:H5)))/(B3+SUM(H3:H5))</f>
        <v>0.1329300516379999</v>
      </c>
      <c r="R6" s="25">
        <f t="shared" si="1"/>
        <v>-2.1000000000000019E-2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2265.8601032759998</v>
      </c>
      <c r="C8" s="79">
        <f>(B8*-0.138)</f>
        <v>-312.688694252088</v>
      </c>
      <c r="D8" s="14">
        <f>B8+C8</f>
        <v>1953.1714090239118</v>
      </c>
      <c r="E8" s="14">
        <f>B8/3000</f>
        <v>0.75528670109199991</v>
      </c>
      <c r="F8" s="14">
        <f>E8</f>
        <v>0.75528670109199991</v>
      </c>
      <c r="G8" s="53">
        <f>(D8-B8)/F8</f>
        <v>-414.00000000000006</v>
      </c>
      <c r="H8" s="19">
        <v>600</v>
      </c>
      <c r="I8" s="19"/>
      <c r="J8" s="14">
        <f>D8+H8-I8</f>
        <v>2553.171409023912</v>
      </c>
      <c r="K8" s="55">
        <f>E8*75/B8</f>
        <v>2.5000000000000001E-2</v>
      </c>
      <c r="L8" s="76" t="s">
        <v>39</v>
      </c>
      <c r="M8" s="47"/>
      <c r="N8" s="39"/>
      <c r="O8" s="18"/>
      <c r="P8" s="14">
        <f>P6+C8+H6</f>
        <v>1953.1714090239118</v>
      </c>
      <c r="Q8" s="25">
        <f>(P8-(B3+SUM(H3:H6)))/(B3+SUM(H3:H6))</f>
        <v>-2.3414295488044103E-2</v>
      </c>
      <c r="R8" s="25">
        <f>D8/B8-1</f>
        <v>-0.13800000000000001</v>
      </c>
    </row>
    <row r="9" spans="1:18" s="21" customFormat="1">
      <c r="A9" s="1">
        <f>A8+7</f>
        <v>44647</v>
      </c>
      <c r="B9" s="17">
        <f>D8+H8-N8</f>
        <v>2553.171409023912</v>
      </c>
      <c r="C9" s="62">
        <f>(B9*0.011)</f>
        <v>28.084885499263031</v>
      </c>
      <c r="D9" s="18">
        <f>B9+C9</f>
        <v>2581.2562945231753</v>
      </c>
      <c r="E9" s="14">
        <f>B9/3000</f>
        <v>0.85105713634130398</v>
      </c>
      <c r="F9" s="14">
        <f>E9</f>
        <v>0.85105713634130398</v>
      </c>
      <c r="G9" s="52">
        <f t="shared" ref="G9:G11" si="3">(D9-B9)/F9</f>
        <v>33.000000000000242</v>
      </c>
      <c r="H9" s="19">
        <v>1000</v>
      </c>
      <c r="I9" s="23"/>
      <c r="J9" s="18">
        <f>D9+H9-I9</f>
        <v>3581.2562945231753</v>
      </c>
      <c r="K9" s="55">
        <f t="shared" ref="K9:K11" si="4">E9*75/B9</f>
        <v>2.5000000000000001E-2</v>
      </c>
      <c r="L9" s="75" t="s">
        <v>40</v>
      </c>
      <c r="M9" s="47"/>
      <c r="N9" s="39">
        <v>250</v>
      </c>
      <c r="O9" s="18"/>
      <c r="P9" s="14">
        <f>P8+C9+H8</f>
        <v>2581.2562945231748</v>
      </c>
      <c r="Q9" s="25">
        <f>(P9-(B3+SUM(H3:H8)))/(B3+SUM(H3:H8))</f>
        <v>-7.2091174910866151E-3</v>
      </c>
      <c r="R9" s="25">
        <f t="shared" ref="R9:R11" si="5">D9/B9-1</f>
        <v>1.1000000000000121E-2</v>
      </c>
    </row>
    <row r="10" spans="1:18" s="21" customFormat="1">
      <c r="A10" s="1">
        <f>A9+7</f>
        <v>44654</v>
      </c>
      <c r="B10" s="17">
        <f>D9+H9-N9</f>
        <v>3331.2562945231753</v>
      </c>
      <c r="C10" s="79">
        <f>(B10*-0.096)</f>
        <v>-319.80060427422484</v>
      </c>
      <c r="D10" s="18">
        <f>B10+C10</f>
        <v>3011.4556902489503</v>
      </c>
      <c r="E10" s="14">
        <f>B10/3000</f>
        <v>1.1104187648410584</v>
      </c>
      <c r="F10" s="14">
        <f>E10</f>
        <v>1.1104187648410584</v>
      </c>
      <c r="G10" s="52">
        <f t="shared" si="3"/>
        <v>-288.00000000000011</v>
      </c>
      <c r="H10" s="19"/>
      <c r="I10" s="19"/>
      <c r="J10" s="18">
        <f>D10+H10-I10</f>
        <v>3011.4556902489503</v>
      </c>
      <c r="K10" s="55">
        <f t="shared" si="4"/>
        <v>2.5000000000000001E-2</v>
      </c>
      <c r="L10" s="76" t="s">
        <v>39</v>
      </c>
      <c r="M10" s="47"/>
      <c r="N10" s="39"/>
      <c r="O10" s="18"/>
      <c r="P10" s="14">
        <f>P9+C10+H9</f>
        <v>3261.4556902489498</v>
      </c>
      <c r="Q10" s="25">
        <f>(P10-(B3+SUM(H3:H9)))/(B3+SUM(H3:H9))</f>
        <v>-9.4040086041958376E-2</v>
      </c>
      <c r="R10" s="25">
        <f t="shared" si="5"/>
        <v>-9.6000000000000085E-2</v>
      </c>
    </row>
    <row r="11" spans="1:18" s="21" customFormat="1" ht="15" thickBot="1">
      <c r="A11" s="1">
        <f>A10+7</f>
        <v>44661</v>
      </c>
      <c r="B11" s="17">
        <f>D10+H10-N10</f>
        <v>3011.4556902489503</v>
      </c>
      <c r="C11" s="62">
        <f>(B11*0.001)</f>
        <v>3.0114556902489502</v>
      </c>
      <c r="D11" s="18">
        <f>B11+C11</f>
        <v>3014.4671459391993</v>
      </c>
      <c r="E11" s="14">
        <f>B11/3000</f>
        <v>1.0038185634163168</v>
      </c>
      <c r="F11" s="14">
        <f>E11</f>
        <v>1.0038185634163168</v>
      </c>
      <c r="G11" s="52">
        <f t="shared" si="3"/>
        <v>3.0000000000000715</v>
      </c>
      <c r="H11" s="19"/>
      <c r="I11" s="19"/>
      <c r="J11" s="18">
        <f>D11+H11-I11</f>
        <v>3014.4671459391993</v>
      </c>
      <c r="K11" s="55">
        <f t="shared" si="4"/>
        <v>2.5000000000000001E-2</v>
      </c>
      <c r="L11" s="76" t="s">
        <v>39</v>
      </c>
      <c r="M11" s="47"/>
      <c r="N11" s="39"/>
      <c r="O11" s="18"/>
      <c r="P11" s="14">
        <f>P10+C11+H10</f>
        <v>3264.4671459391989</v>
      </c>
      <c r="Q11" s="25">
        <f>(P11-(B3+SUM(H3:H10)))/(B3+SUM(H3:H10))</f>
        <v>-9.3203570572444758E-2</v>
      </c>
      <c r="R11" s="25">
        <f t="shared" si="5"/>
        <v>1.0000000000001119E-3</v>
      </c>
    </row>
    <row r="12" spans="1:18" s="21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3014.4671459391993</v>
      </c>
      <c r="C13" s="62">
        <f>(B13*0.4)</f>
        <v>1205.7868583756797</v>
      </c>
      <c r="D13" s="14">
        <f>B13+C13</f>
        <v>4220.2540043148792</v>
      </c>
      <c r="E13" s="14">
        <f>B13/3000</f>
        <v>1.0048223819797331</v>
      </c>
      <c r="F13" s="14">
        <f>E13</f>
        <v>1.0048223819797331</v>
      </c>
      <c r="G13" s="53">
        <f>(D13-B13)/F13</f>
        <v>1200.0000000000002</v>
      </c>
      <c r="H13" s="19"/>
      <c r="I13" s="19"/>
      <c r="J13" s="14">
        <f>D13+H13-I13</f>
        <v>4220.2540043148792</v>
      </c>
      <c r="K13" s="55">
        <f>E13*75/B13</f>
        <v>2.4999999999999998E-2</v>
      </c>
      <c r="L13" s="75" t="s">
        <v>40</v>
      </c>
      <c r="M13" s="47"/>
      <c r="N13" s="39"/>
      <c r="O13" s="18"/>
      <c r="P13" s="14">
        <f>P11+C13+H11</f>
        <v>4470.2540043148783</v>
      </c>
      <c r="Q13" s="25">
        <f>(P13-(B3+SUM(H3:H11)))/(B3+SUM(H3:H11))</f>
        <v>0.24173722342079954</v>
      </c>
      <c r="R13" s="25">
        <f>D13/B13-1</f>
        <v>0.40000000000000013</v>
      </c>
    </row>
    <row r="14" spans="1:18" s="21" customFormat="1">
      <c r="A14" s="1">
        <f>A13+7</f>
        <v>44675</v>
      </c>
      <c r="B14" s="17">
        <f>D13+H13-N13</f>
        <v>4220.2540043148792</v>
      </c>
      <c r="C14" s="62">
        <f>(B14*0.256)</f>
        <v>1080.3850251046092</v>
      </c>
      <c r="D14" s="18">
        <f>B14+C14</f>
        <v>5300.639029419488</v>
      </c>
      <c r="E14" s="14">
        <f>B14/3000</f>
        <v>1.4067513347716265</v>
      </c>
      <c r="F14" s="14">
        <f>E14</f>
        <v>1.4067513347716265</v>
      </c>
      <c r="G14" s="52">
        <f t="shared" ref="G14:G16" si="6">(D14-B14)/F14</f>
        <v>767.99999999999977</v>
      </c>
      <c r="H14" s="19"/>
      <c r="I14" s="19"/>
      <c r="J14" s="18">
        <f>D14+H14-I14</f>
        <v>5300.639029419488</v>
      </c>
      <c r="K14" s="55">
        <f t="shared" ref="K14:K16" si="7">E14*75/B14</f>
        <v>2.5000000000000001E-2</v>
      </c>
      <c r="L14" s="75" t="s">
        <v>40</v>
      </c>
      <c r="M14" s="47"/>
      <c r="N14" s="39"/>
      <c r="O14" s="18"/>
      <c r="P14" s="14">
        <f>P13+C14+H13</f>
        <v>5550.639029419488</v>
      </c>
      <c r="Q14" s="25">
        <f>(P14-(B3+SUM(H3:H13)))/(B3+SUM(H3:H13))</f>
        <v>0.54184417483874669</v>
      </c>
      <c r="R14" s="25">
        <f t="shared" ref="R14:R16" si="8">D14/B14-1</f>
        <v>0.25600000000000001</v>
      </c>
    </row>
    <row r="15" spans="1:18" s="21" customFormat="1">
      <c r="A15" s="1">
        <f>A14+7</f>
        <v>44682</v>
      </c>
      <c r="B15" s="17">
        <f>D14+H14-N14</f>
        <v>5300.639029419488</v>
      </c>
      <c r="C15" s="79">
        <f>(B15*-0.126)</f>
        <v>-667.88051770685547</v>
      </c>
      <c r="D15" s="18">
        <f>B15+C15</f>
        <v>4632.7585117126328</v>
      </c>
      <c r="E15" s="14">
        <f>B15/3000</f>
        <v>1.7668796764731627</v>
      </c>
      <c r="F15" s="14">
        <f>E15</f>
        <v>1.7668796764731627</v>
      </c>
      <c r="G15" s="52">
        <f t="shared" si="6"/>
        <v>-377.99999999999983</v>
      </c>
      <c r="H15" s="19"/>
      <c r="I15" s="19"/>
      <c r="J15" s="18">
        <f>D15+H15-I15</f>
        <v>4632.7585117126328</v>
      </c>
      <c r="K15" s="55">
        <f t="shared" si="7"/>
        <v>2.4999999999999998E-2</v>
      </c>
      <c r="L15" s="76" t="s">
        <v>39</v>
      </c>
      <c r="M15" s="47"/>
      <c r="N15" s="39"/>
      <c r="O15" s="18"/>
      <c r="P15" s="14">
        <f>P14+C15+H14</f>
        <v>4882.7585117126328</v>
      </c>
      <c r="Q15" s="25">
        <f>(P15-(B3+SUM(H3:H14)))/(B3+SUM(H3:H14))</f>
        <v>0.35632180880906467</v>
      </c>
      <c r="R15" s="25">
        <f t="shared" si="8"/>
        <v>-0.126</v>
      </c>
    </row>
    <row r="16" spans="1:18" s="21" customFormat="1" ht="15" thickBot="1">
      <c r="A16" s="1">
        <f>A15+7</f>
        <v>44689</v>
      </c>
      <c r="B16" s="17">
        <f>D15+H15-N15</f>
        <v>4632.7585117126328</v>
      </c>
      <c r="C16" s="79">
        <f>(B16*-0.223)</f>
        <v>-1033.1051481119171</v>
      </c>
      <c r="D16" s="18">
        <f>B16+C16</f>
        <v>3599.6533636007157</v>
      </c>
      <c r="E16" s="14">
        <f>B16/3000</f>
        <v>1.5442528372375441</v>
      </c>
      <c r="F16" s="14">
        <f>E16</f>
        <v>1.5442528372375441</v>
      </c>
      <c r="G16" s="52">
        <f t="shared" si="6"/>
        <v>-669</v>
      </c>
      <c r="H16" s="19"/>
      <c r="I16" s="19"/>
      <c r="J16" s="18">
        <f>D16+H16-I16</f>
        <v>3599.6533636007157</v>
      </c>
      <c r="K16" s="55">
        <f t="shared" si="7"/>
        <v>2.4999999999999998E-2</v>
      </c>
      <c r="L16" s="76" t="s">
        <v>39</v>
      </c>
      <c r="M16" s="47"/>
      <c r="N16" s="39"/>
      <c r="O16" s="18"/>
      <c r="P16" s="14">
        <f>P15+C16+H15</f>
        <v>3849.6533636007157</v>
      </c>
      <c r="Q16" s="25">
        <f>(P16-(B3+SUM(H3:H15)))/(B3+SUM(H3:H15))</f>
        <v>6.9348156555754353E-2</v>
      </c>
      <c r="R16" s="25">
        <f t="shared" si="8"/>
        <v>-0.22299999999999998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73">
        <f>A16+7</f>
        <v>44696</v>
      </c>
      <c r="B18" s="74">
        <f>D16+H16-N16</f>
        <v>3599.6533636007157</v>
      </c>
      <c r="C18" s="44">
        <f>(B18*required_return)</f>
        <v>107.98960090802147</v>
      </c>
      <c r="D18" s="14">
        <f>B18+C18</f>
        <v>3707.6429645087374</v>
      </c>
      <c r="E18" s="14">
        <f>B18/3000</f>
        <v>1.1998844545335718</v>
      </c>
      <c r="F18" s="14">
        <f>E18</f>
        <v>1.1998844545335718</v>
      </c>
      <c r="G18" s="53">
        <f>(D18-B18)/F18</f>
        <v>90.000000000000156</v>
      </c>
      <c r="H18" s="19"/>
      <c r="I18" s="19"/>
      <c r="J18" s="14">
        <f>D18+H18-I18</f>
        <v>3707.6429645087374</v>
      </c>
      <c r="K18" s="55">
        <f>E18*75/B18</f>
        <v>2.4999999999999998E-2</v>
      </c>
      <c r="L18" s="45"/>
      <c r="M18" s="47"/>
      <c r="N18" s="39"/>
      <c r="O18" s="18"/>
      <c r="P18" s="14">
        <f>P16+C18+H16</f>
        <v>3957.6429645087374</v>
      </c>
      <c r="Q18" s="25">
        <f>(P18-(B3+SUM(H3:H16)))/(B3+SUM(H3:H16))</f>
        <v>9.9345267919093705E-2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3707.6429645087374</v>
      </c>
      <c r="C19" s="44">
        <f>(B19*required_return)</f>
        <v>111.22928893526212</v>
      </c>
      <c r="D19" s="18">
        <f>B19+C19</f>
        <v>3818.8722534439994</v>
      </c>
      <c r="E19" s="14">
        <f>B19/3000</f>
        <v>1.2358809881695791</v>
      </c>
      <c r="F19" s="14">
        <f>E19</f>
        <v>1.2358809881695791</v>
      </c>
      <c r="G19" s="52">
        <f t="shared" ref="G19:G21" si="9">(D19-B19)/F19</f>
        <v>89.999999999999943</v>
      </c>
      <c r="H19" s="19"/>
      <c r="I19" s="19"/>
      <c r="J19" s="18">
        <f>D19+H19-I19</f>
        <v>3818.8722534439994</v>
      </c>
      <c r="K19" s="55">
        <f t="shared" ref="K19:K21" si="10">E19*75/B19</f>
        <v>2.5000000000000001E-2</v>
      </c>
      <c r="L19" s="45"/>
      <c r="M19" s="47"/>
      <c r="N19" s="39"/>
      <c r="O19" s="18"/>
      <c r="P19" s="14">
        <f>P18+C19+H18</f>
        <v>4068.8722534439994</v>
      </c>
      <c r="Q19" s="25">
        <f>(P19-(B3+SUM(H3:H18)))/(B3+SUM(H3:H18))</f>
        <v>0.13024229262333317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3818.8722534439994</v>
      </c>
      <c r="C20" s="44">
        <f>(B20*required_return)</f>
        <v>114.56616760331998</v>
      </c>
      <c r="D20" s="18">
        <f>B20+C20</f>
        <v>3933.4384210473195</v>
      </c>
      <c r="E20" s="14">
        <f>B20/3000</f>
        <v>1.2729574178146665</v>
      </c>
      <c r="F20" s="14">
        <f>E20</f>
        <v>1.2729574178146665</v>
      </c>
      <c r="G20" s="52">
        <f t="shared" si="9"/>
        <v>90.000000000000071</v>
      </c>
      <c r="H20" s="19"/>
      <c r="I20" s="19"/>
      <c r="J20" s="18">
        <f>D20+H20-I20</f>
        <v>3933.4384210473195</v>
      </c>
      <c r="K20" s="55">
        <f t="shared" si="10"/>
        <v>2.5000000000000001E-2</v>
      </c>
      <c r="L20" s="45"/>
      <c r="M20" s="47"/>
      <c r="N20" s="39"/>
      <c r="O20" s="18"/>
      <c r="P20" s="14">
        <f>P19+C20+H19</f>
        <v>4183.438421047319</v>
      </c>
      <c r="Q20" s="25">
        <f>(P20-(B3+SUM(H3:H19)))/(B3+SUM(H3:H19))</f>
        <v>0.16206622806869972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3933.4384210473195</v>
      </c>
      <c r="C21" s="44">
        <f>(B21*required_return)</f>
        <v>118.00315263141958</v>
      </c>
      <c r="D21" s="18">
        <f>B21+C21</f>
        <v>4051.4415736787391</v>
      </c>
      <c r="E21" s="14">
        <f>B21/3000</f>
        <v>1.3111461403491065</v>
      </c>
      <c r="F21" s="14">
        <f>E21</f>
        <v>1.3111461403491065</v>
      </c>
      <c r="G21" s="52">
        <f t="shared" si="9"/>
        <v>90.000000000000057</v>
      </c>
      <c r="H21" s="19"/>
      <c r="I21" s="19"/>
      <c r="J21" s="18">
        <f>D21+H21-I21</f>
        <v>4051.4415736787391</v>
      </c>
      <c r="K21" s="55">
        <f t="shared" si="10"/>
        <v>2.5000000000000001E-2</v>
      </c>
      <c r="L21" s="45"/>
      <c r="M21" s="47"/>
      <c r="N21" s="39"/>
      <c r="O21" s="18"/>
      <c r="P21" s="14">
        <f>P20+C21+H20</f>
        <v>4301.4415736787387</v>
      </c>
      <c r="Q21" s="25">
        <f>(P21-(B3+SUM(H3:H20)))/(B3+SUM(H3:H20))</f>
        <v>0.19484488157742741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4051.4415736787391</v>
      </c>
      <c r="C23" s="44">
        <f>(B23*required_return)</f>
        <v>121.54324721036217</v>
      </c>
      <c r="D23" s="14">
        <f>B23+C23</f>
        <v>4172.9848208891017</v>
      </c>
      <c r="E23" s="14">
        <f>B23/3000</f>
        <v>1.3504805245595797</v>
      </c>
      <c r="F23" s="14">
        <f>E23</f>
        <v>1.3504805245595797</v>
      </c>
      <c r="G23" s="53">
        <f>(D23-B23)/F23</f>
        <v>90.000000000000284</v>
      </c>
      <c r="H23" s="19"/>
      <c r="I23" s="19"/>
      <c r="J23" s="14">
        <f>D23+H23-I23</f>
        <v>4172.9848208891017</v>
      </c>
      <c r="K23" s="55">
        <f>E23*75/B23</f>
        <v>2.4999999999999998E-2</v>
      </c>
      <c r="L23" s="45"/>
      <c r="M23" s="47"/>
      <c r="N23" s="39"/>
      <c r="O23" s="18"/>
      <c r="P23" s="14">
        <f>P21+C23+H21</f>
        <v>4422.9848208891008</v>
      </c>
      <c r="Q23" s="25">
        <f>(P23-(B3+SUM(H3:H21)))/(B3+SUM(H3:H21))</f>
        <v>0.22860689469141687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4172.9848208891017</v>
      </c>
      <c r="C24" s="44">
        <f>(B24*required_return)</f>
        <v>125.18954462667304</v>
      </c>
      <c r="D24" s="18">
        <f>B24+C24</f>
        <v>4298.1743655157743</v>
      </c>
      <c r="E24" s="14">
        <f>B24/3000</f>
        <v>1.3909949402963673</v>
      </c>
      <c r="F24" s="14">
        <f>E24</f>
        <v>1.3909949402963673</v>
      </c>
      <c r="G24" s="52">
        <f t="shared" ref="G24:G26" si="12">(D24-B24)/F24</f>
        <v>89.999999999999687</v>
      </c>
      <c r="H24" s="19"/>
      <c r="I24" s="19"/>
      <c r="J24" s="18">
        <f>D24+H24-I24</f>
        <v>4298.1743655157743</v>
      </c>
      <c r="K24" s="55">
        <f t="shared" ref="K24:K26" si="13">E24*75/B24</f>
        <v>2.5000000000000001E-2</v>
      </c>
      <c r="L24" s="45"/>
      <c r="M24" s="47"/>
      <c r="N24" s="39"/>
      <c r="O24" s="18"/>
      <c r="P24" s="14">
        <f>P23+C24+H23</f>
        <v>4548.1743655157734</v>
      </c>
      <c r="Q24" s="25">
        <f>(P24-(B3+SUM(H3:H23)))/(B3+SUM(H3:H23))</f>
        <v>0.26338176819882592</v>
      </c>
      <c r="R24" s="25">
        <f t="shared" ref="R24:R26" si="14">D24/B24-1</f>
        <v>2.9999999999999805E-2</v>
      </c>
    </row>
    <row r="25" spans="1:18" s="21" customFormat="1">
      <c r="A25" s="1">
        <f>A24+7</f>
        <v>44738</v>
      </c>
      <c r="B25" s="17">
        <f>D24+H24-N24</f>
        <v>4298.1743655157743</v>
      </c>
      <c r="C25" s="44">
        <f>(B25*required_return)</f>
        <v>128.94523096547323</v>
      </c>
      <c r="D25" s="18">
        <f>B25+C25</f>
        <v>4427.1195964812478</v>
      </c>
      <c r="E25" s="14">
        <f>B25/3000</f>
        <v>1.4327247885052581</v>
      </c>
      <c r="F25" s="14">
        <f>E25</f>
        <v>1.4327247885052581</v>
      </c>
      <c r="G25" s="52">
        <f t="shared" si="12"/>
        <v>90.000000000000156</v>
      </c>
      <c r="H25" s="19"/>
      <c r="I25" s="19"/>
      <c r="J25" s="18">
        <f>D25+H25-I25</f>
        <v>4427.1195964812478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4677.1195964812468</v>
      </c>
      <c r="Q25" s="25">
        <f>(P25-(B3+SUM(H3:H24)))/(B3+SUM(H3:H24))</f>
        <v>0.29919988791145746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4427.1195964812478</v>
      </c>
      <c r="C26" s="44">
        <f>(B26*required_return)</f>
        <v>132.81358789443743</v>
      </c>
      <c r="D26" s="18">
        <f>B26+C26</f>
        <v>4559.9331843756854</v>
      </c>
      <c r="E26" s="14">
        <f>B26/3000</f>
        <v>1.4757065321604159</v>
      </c>
      <c r="F26" s="14">
        <f>E26</f>
        <v>1.4757065321604159</v>
      </c>
      <c r="G26" s="52">
        <f t="shared" si="12"/>
        <v>90.000000000000156</v>
      </c>
      <c r="H26" s="19"/>
      <c r="I26" s="19"/>
      <c r="J26" s="18">
        <f>D26+H26-I26</f>
        <v>4559.9331843756854</v>
      </c>
      <c r="K26" s="55">
        <f t="shared" si="13"/>
        <v>2.5000000000000001E-2</v>
      </c>
      <c r="L26" s="45"/>
      <c r="M26" s="47"/>
      <c r="N26" s="20"/>
      <c r="O26" s="18"/>
      <c r="P26" s="14">
        <f>P25+C26+H25</f>
        <v>4809.9331843756845</v>
      </c>
      <c r="Q26" s="25">
        <f>(P26-(B3+SUM(H3:H25)))/(B3+SUM(H3:H25))</f>
        <v>0.33609255121546794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4559.9331843756854</v>
      </c>
      <c r="C28" s="44">
        <f>(B28*required_return)</f>
        <v>136.79799553127054</v>
      </c>
      <c r="D28" s="14">
        <f>B28+C28</f>
        <v>4696.7311799069557</v>
      </c>
      <c r="E28" s="14">
        <f>B28/3000</f>
        <v>1.5199777281252285</v>
      </c>
      <c r="F28" s="14">
        <f>E28</f>
        <v>1.5199777281252285</v>
      </c>
      <c r="G28" s="53">
        <f>(D28-B28)/F28</f>
        <v>89.999999999999844</v>
      </c>
      <c r="H28" s="19"/>
      <c r="I28" s="19"/>
      <c r="J28" s="14">
        <f>D28+H28-I28</f>
        <v>4696.7311799069557</v>
      </c>
      <c r="K28" s="55">
        <f>E28*75/B28</f>
        <v>2.4999999999999998E-2</v>
      </c>
      <c r="L28" s="45"/>
      <c r="M28" s="47"/>
      <c r="N28" s="20"/>
      <c r="O28" s="18"/>
      <c r="P28" s="14">
        <f>P26+C28+H26</f>
        <v>4946.7311799069548</v>
      </c>
      <c r="Q28" s="25">
        <f>(P28-(B3+SUM(H3:H26)))/(B3+SUM(H3:H26))</f>
        <v>0.37409199441859858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4696.7311799069557</v>
      </c>
      <c r="C29" s="44">
        <f>(B29*required_return)</f>
        <v>140.90193539720866</v>
      </c>
      <c r="D29" s="18">
        <f>B29+C29</f>
        <v>4837.6331153041647</v>
      </c>
      <c r="E29" s="14">
        <f>B29/3000</f>
        <v>1.5655770599689853</v>
      </c>
      <c r="F29" s="14">
        <f>E29</f>
        <v>1.5655770599689853</v>
      </c>
      <c r="G29" s="52">
        <f t="shared" ref="G29:G31" si="15">(D29-B29)/F29</f>
        <v>90.000000000000171</v>
      </c>
      <c r="H29" s="19"/>
      <c r="I29" s="19"/>
      <c r="J29" s="18">
        <f>D29+H29-I29</f>
        <v>4837.6331153041647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5087.6331153041638</v>
      </c>
      <c r="Q29" s="25">
        <f>(P29-(B3+SUM(H3:H28)))/(B3+SUM(H3:H28))</f>
        <v>0.41323142091782328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4837.6331153041647</v>
      </c>
      <c r="C30" s="44">
        <f>(B30*required_return)</f>
        <v>145.12899345912493</v>
      </c>
      <c r="D30" s="18">
        <f>B30+C30</f>
        <v>4982.7621087632897</v>
      </c>
      <c r="E30" s="14">
        <f>B30/3000</f>
        <v>1.612544371768055</v>
      </c>
      <c r="F30" s="14">
        <f>E30</f>
        <v>1.612544371768055</v>
      </c>
      <c r="G30" s="52">
        <f t="shared" si="15"/>
        <v>90.000000000000043</v>
      </c>
      <c r="H30" s="19"/>
      <c r="I30" s="19"/>
      <c r="J30" s="18">
        <f>D30+H30-I30</f>
        <v>4982.7621087632897</v>
      </c>
      <c r="K30" s="55">
        <f t="shared" si="16"/>
        <v>2.5000000000000001E-2</v>
      </c>
      <c r="L30" s="45"/>
      <c r="M30" s="47"/>
      <c r="N30" s="20"/>
      <c r="O30" s="18"/>
      <c r="P30" s="14">
        <f>P29+C30+H29</f>
        <v>5232.7621087632888</v>
      </c>
      <c r="Q30" s="25">
        <f>(P30-(B3+SUM(H3:H29)))/(B3+SUM(H3:H29))</f>
        <v>0.45354503021202464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4982.7621087632897</v>
      </c>
      <c r="C31" s="44">
        <f>(B31*required_return)</f>
        <v>149.48286326289869</v>
      </c>
      <c r="D31" s="18">
        <f>B31+C31</f>
        <v>5132.2449720261884</v>
      </c>
      <c r="E31" s="14">
        <f>B31/3000</f>
        <v>1.6609207029210966</v>
      </c>
      <c r="F31" s="14">
        <f>E31</f>
        <v>1.6609207029210966</v>
      </c>
      <c r="G31" s="52">
        <f t="shared" si="15"/>
        <v>90.000000000000014</v>
      </c>
      <c r="H31" s="19"/>
      <c r="I31" s="19"/>
      <c r="J31" s="18">
        <f>D31+H31-I31</f>
        <v>5132.2449720261884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5382.2449720261875</v>
      </c>
      <c r="Q31" s="25">
        <f>(P31-(B3+SUM(H3:H30)))/(B3+SUM(H3:H30))</f>
        <v>0.49506804778505209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5132.2449720261884</v>
      </c>
      <c r="C33" s="44">
        <f>(B33*required_return)</f>
        <v>153.96734916078566</v>
      </c>
      <c r="D33" s="14">
        <f>B33+C33</f>
        <v>5286.2123211869739</v>
      </c>
      <c r="E33" s="14">
        <f>B33/3000</f>
        <v>1.7107483240087296</v>
      </c>
      <c r="F33" s="14">
        <f>E33</f>
        <v>1.7107483240087296</v>
      </c>
      <c r="G33" s="53">
        <f>(D33-B33)/F33</f>
        <v>89.999999999999901</v>
      </c>
      <c r="H33" s="19"/>
      <c r="I33" s="19"/>
      <c r="J33" s="14">
        <f>D33+H33-I33</f>
        <v>5286.2123211869739</v>
      </c>
      <c r="K33" s="55">
        <f>E33*75/B33</f>
        <v>2.5000000000000001E-2</v>
      </c>
      <c r="L33" s="45"/>
      <c r="M33" s="47"/>
      <c r="N33" s="20"/>
      <c r="O33" s="18"/>
      <c r="P33" s="14">
        <f>P31+C33+H31</f>
        <v>5536.212321186973</v>
      </c>
      <c r="Q33" s="25">
        <f>(P33-(B3+SUM(H3:H31)))/(B3+SUM(H3:H31))</f>
        <v>0.53783675588527025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5286.2123211869739</v>
      </c>
      <c r="C34" s="44">
        <f>(B34*required_return)</f>
        <v>158.5863696356092</v>
      </c>
      <c r="D34" s="18">
        <f>B34+C34</f>
        <v>5444.798690822583</v>
      </c>
      <c r="E34" s="14">
        <f>B34/3000</f>
        <v>1.7620707737289913</v>
      </c>
      <c r="F34" s="14">
        <f>E34</f>
        <v>1.7620707737289913</v>
      </c>
      <c r="G34" s="52">
        <f t="shared" ref="G34:G36" si="18">(D34-B34)/F34</f>
        <v>89.999999999999943</v>
      </c>
      <c r="H34" s="19"/>
      <c r="I34" s="19"/>
      <c r="J34" s="18">
        <f>D34+H34-I34</f>
        <v>5444.798690822583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5694.7986908225821</v>
      </c>
      <c r="Q34" s="25">
        <f>(P34-(B3+SUM(H3:H33)))/(B3+SUM(H3:H33))</f>
        <v>0.58188852522849499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5444.798690822583</v>
      </c>
      <c r="C35" s="44">
        <f>(B35*required_return)</f>
        <v>163.34396072467749</v>
      </c>
      <c r="D35" s="18">
        <f>B35+C35</f>
        <v>5608.1426515472604</v>
      </c>
      <c r="E35" s="14">
        <f>B35/3000</f>
        <v>1.8149328969408609</v>
      </c>
      <c r="F35" s="14">
        <f>E35</f>
        <v>1.8149328969408609</v>
      </c>
      <c r="G35" s="52">
        <f t="shared" si="18"/>
        <v>89.999999999999929</v>
      </c>
      <c r="H35" s="19"/>
      <c r="I35" s="19"/>
      <c r="J35" s="18">
        <f>D35+H35-I35</f>
        <v>5608.1426515472604</v>
      </c>
      <c r="K35" s="55">
        <f t="shared" si="19"/>
        <v>2.4999999999999998E-2</v>
      </c>
      <c r="L35" s="45"/>
      <c r="M35" s="47"/>
      <c r="N35" s="20"/>
      <c r="O35" s="18"/>
      <c r="P35" s="14">
        <f>P34+C35+H34</f>
        <v>5858.1426515472594</v>
      </c>
      <c r="Q35" s="25">
        <f>(P35-(B3+SUM(H3:H34)))/(B3+SUM(H3:H34))</f>
        <v>0.62726184765201654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5608.1426515472604</v>
      </c>
      <c r="C36" s="44">
        <f>(B36*required_return)</f>
        <v>168.2442795464178</v>
      </c>
      <c r="D36" s="18">
        <f>B36+C36</f>
        <v>5776.386931093678</v>
      </c>
      <c r="E36" s="14">
        <f>B36/3000</f>
        <v>1.8693808838490868</v>
      </c>
      <c r="F36" s="14">
        <f>E36</f>
        <v>1.8693808838490868</v>
      </c>
      <c r="G36" s="52">
        <f t="shared" si="18"/>
        <v>89.999999999999886</v>
      </c>
      <c r="H36" s="19"/>
      <c r="I36" s="19"/>
      <c r="J36" s="18">
        <f>D36+H36-I36</f>
        <v>5776.386931093678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6026.386931093677</v>
      </c>
      <c r="Q36" s="25">
        <f>(P36-(B3+SUM(H3:H35)))/(B3+SUM(H3:H35))</f>
        <v>0.67399636974824362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5776.386931093678</v>
      </c>
      <c r="C38" s="44">
        <f>(B38*required_return)</f>
        <v>173.29160793281034</v>
      </c>
      <c r="D38" s="14">
        <f>B38+C38</f>
        <v>5949.6785390264886</v>
      </c>
      <c r="E38" s="14">
        <f>B38/3000</f>
        <v>1.9254623103645594</v>
      </c>
      <c r="F38" s="14">
        <f>E38</f>
        <v>1.9254623103645594</v>
      </c>
      <c r="G38" s="53">
        <f>(D38-B38)/F38</f>
        <v>90.000000000000142</v>
      </c>
      <c r="H38" s="19"/>
      <c r="I38" s="19"/>
      <c r="J38" s="14">
        <f>D38+H38-I38</f>
        <v>5949.6785390264886</v>
      </c>
      <c r="K38" s="55">
        <f>E38*75/B38</f>
        <v>2.5000000000000001E-2</v>
      </c>
      <c r="L38" s="45"/>
      <c r="M38" s="47"/>
      <c r="N38" s="20"/>
      <c r="O38" s="18"/>
      <c r="P38" s="14">
        <f>P36+C38+H36</f>
        <v>6199.6785390264877</v>
      </c>
      <c r="Q38" s="25">
        <f>(P38-(B3+SUM(H3:H36)))/(B3+SUM(H3:H36))</f>
        <v>0.72213292750735769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5949.6785390264886</v>
      </c>
      <c r="C39" s="44">
        <f>(B39*required_return)</f>
        <v>178.49035617079466</v>
      </c>
      <c r="D39" s="18">
        <f>B39+C39</f>
        <v>6128.1688951972828</v>
      </c>
      <c r="E39" s="14">
        <f>B39/3000</f>
        <v>1.9832261796754962</v>
      </c>
      <c r="F39" s="14">
        <f>E39</f>
        <v>1.9832261796754962</v>
      </c>
      <c r="G39" s="52">
        <f t="shared" ref="G39:G41" si="21">(D39-B39)/F39</f>
        <v>89.999999999999801</v>
      </c>
      <c r="H39" s="19"/>
      <c r="I39" s="19"/>
      <c r="J39" s="18">
        <f>D39+H39-I39</f>
        <v>6128.1688951972828</v>
      </c>
      <c r="K39" s="55">
        <f t="shared" ref="K39:K41" si="22">E39*75/B39</f>
        <v>2.4999999999999998E-2</v>
      </c>
      <c r="L39" s="45"/>
      <c r="M39" s="47"/>
      <c r="N39" s="20"/>
      <c r="O39" s="18"/>
      <c r="P39" s="14">
        <f>P38+C39+H38</f>
        <v>6378.1688951972819</v>
      </c>
      <c r="Q39" s="25">
        <f>(P39-(B3+SUM(H3:H38)))/(B3+SUM(H3:H38))</f>
        <v>0.771713581999245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6128.1688951972828</v>
      </c>
      <c r="C40" s="44">
        <f>(B40*required_return)</f>
        <v>183.84506685591847</v>
      </c>
      <c r="D40" s="18">
        <f>B40+C40</f>
        <v>6312.0139620532009</v>
      </c>
      <c r="E40" s="14">
        <f>B40/3000</f>
        <v>2.042722965065761</v>
      </c>
      <c r="F40" s="14">
        <f>E40</f>
        <v>2.042722965065761</v>
      </c>
      <c r="G40" s="52">
        <f t="shared" si="21"/>
        <v>89.999999999999787</v>
      </c>
      <c r="H40" s="19"/>
      <c r="I40" s="19"/>
      <c r="J40" s="18">
        <f>D40+H40-I40</f>
        <v>6312.0139620532009</v>
      </c>
      <c r="K40" s="55">
        <f t="shared" si="22"/>
        <v>2.5000000000000001E-2</v>
      </c>
      <c r="L40" s="45"/>
      <c r="M40" s="47"/>
      <c r="N40" s="20"/>
      <c r="O40" s="18"/>
      <c r="P40" s="14">
        <f>P39+C40+H39</f>
        <v>6562.0139620532</v>
      </c>
      <c r="Q40" s="25">
        <f>(P40-(B3+SUM(H3:H39)))/(B3+SUM(H3:H39))</f>
        <v>0.82278165612588883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6312.0139620532009</v>
      </c>
      <c r="C41" s="44">
        <f>(B41*required_return)</f>
        <v>189.36041886159603</v>
      </c>
      <c r="D41" s="18">
        <f>B41+C41</f>
        <v>6501.3743809147973</v>
      </c>
      <c r="E41" s="14">
        <f>B41/3000</f>
        <v>2.1040046540177335</v>
      </c>
      <c r="F41" s="14">
        <f>E41</f>
        <v>2.1040046540177335</v>
      </c>
      <c r="G41" s="52">
        <f t="shared" si="21"/>
        <v>90.000000000000171</v>
      </c>
      <c r="H41" s="19"/>
      <c r="I41" s="19"/>
      <c r="J41" s="18">
        <f>D41+H41-I41</f>
        <v>6501.3743809147973</v>
      </c>
      <c r="K41" s="55">
        <f t="shared" si="22"/>
        <v>2.4999999999999998E-2</v>
      </c>
      <c r="L41" s="45"/>
      <c r="M41" s="47"/>
      <c r="N41" s="20"/>
      <c r="O41" s="18"/>
      <c r="P41" s="14">
        <f>P40+C41+H40</f>
        <v>6751.3743809147963</v>
      </c>
      <c r="Q41" s="25">
        <f>(P41-(B3+SUM(H3:H40)))/(B3+SUM(H3:H40))</f>
        <v>0.87538177247633231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6501.3743809147973</v>
      </c>
      <c r="C43" s="44">
        <f>(B43*required_return)</f>
        <v>195.0412314274439</v>
      </c>
      <c r="D43" s="14">
        <f>B43+C43</f>
        <v>6696.4156123422408</v>
      </c>
      <c r="E43" s="14">
        <f>B43/3000</f>
        <v>2.1671247936382656</v>
      </c>
      <c r="F43" s="14">
        <f>E43</f>
        <v>2.1671247936382656</v>
      </c>
      <c r="G43" s="53">
        <f>(D43-B43)/F43</f>
        <v>89.999999999999844</v>
      </c>
      <c r="H43" s="19"/>
      <c r="I43" s="19"/>
      <c r="J43" s="14">
        <f>D43+H43-I43</f>
        <v>6696.4156123422408</v>
      </c>
      <c r="K43" s="55">
        <f>E43*75/B43</f>
        <v>2.4999999999999998E-2</v>
      </c>
      <c r="L43" s="45"/>
      <c r="M43" s="47"/>
      <c r="N43" s="20"/>
      <c r="O43" s="18"/>
      <c r="P43" s="14">
        <f>P41+C43+H41</f>
        <v>6946.4156123422399</v>
      </c>
      <c r="Q43" s="25">
        <f>(P43-(B3+SUM(H3:H41)))/(B3+SUM(H3:H41))</f>
        <v>0.92955989231728886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6696.4156123422408</v>
      </c>
      <c r="C44" s="44">
        <f>(B44*required_return)</f>
        <v>200.89246837026721</v>
      </c>
      <c r="D44" s="18">
        <f>B44+C44</f>
        <v>6897.3080807125079</v>
      </c>
      <c r="E44" s="14">
        <f>B44/3000</f>
        <v>2.2321385374474136</v>
      </c>
      <c r="F44" s="14">
        <f>E44</f>
        <v>2.2321385374474136</v>
      </c>
      <c r="G44" s="52">
        <f t="shared" ref="G44:G46" si="24">(D44-B44)/F44</f>
        <v>89.999999999999957</v>
      </c>
      <c r="H44" s="19"/>
      <c r="I44" s="19"/>
      <c r="J44" s="18">
        <f>D44+H44-I44</f>
        <v>6897.3080807125079</v>
      </c>
      <c r="K44" s="55">
        <f t="shared" ref="K44:K46" si="25">E44*75/B44</f>
        <v>2.5000000000000001E-2</v>
      </c>
      <c r="L44" s="45"/>
      <c r="M44" s="47"/>
      <c r="N44" s="20"/>
      <c r="O44" s="18"/>
      <c r="P44" s="14">
        <f>P43+C44+H43</f>
        <v>7147.308080712507</v>
      </c>
      <c r="Q44" s="25">
        <f>(P44-(B3+SUM(H3:H43)))/(B3+SUM(H3:H43))</f>
        <v>0.98536335575347422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6897.3080807125079</v>
      </c>
      <c r="C45" s="44">
        <f>(B45*required_return)</f>
        <v>206.91924242137523</v>
      </c>
      <c r="D45" s="18">
        <f>B45+C45</f>
        <v>7104.2273231338831</v>
      </c>
      <c r="E45" s="14">
        <f>B45/3000</f>
        <v>2.2991026935708359</v>
      </c>
      <c r="F45" s="14">
        <f>E45</f>
        <v>2.2991026935708359</v>
      </c>
      <c r="G45" s="52">
        <f t="shared" si="24"/>
        <v>89.999999999999986</v>
      </c>
      <c r="H45" s="19"/>
      <c r="I45" s="19"/>
      <c r="J45" s="18">
        <f>D45+H45-I45</f>
        <v>7104.2273231338831</v>
      </c>
      <c r="K45" s="55">
        <f t="shared" si="25"/>
        <v>2.4999999999999998E-2</v>
      </c>
      <c r="L45" s="45"/>
      <c r="M45" s="47"/>
      <c r="N45" s="20"/>
      <c r="O45" s="18"/>
      <c r="P45" s="14">
        <f>P44+C45+H44</f>
        <v>7354.2273231338822</v>
      </c>
      <c r="Q45" s="25">
        <f>(P45-(B3+SUM(H3:H44)))/(B3+SUM(H3:H44))</f>
        <v>1.0428409230927451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7104.2273231338831</v>
      </c>
      <c r="C46" s="44">
        <f>(B46*required_return)</f>
        <v>213.12681969401649</v>
      </c>
      <c r="D46" s="18">
        <f>B46+C46</f>
        <v>7317.3541428278995</v>
      </c>
      <c r="E46" s="14">
        <f>B46/3000</f>
        <v>2.368075774377961</v>
      </c>
      <c r="F46" s="14">
        <f>E46</f>
        <v>2.368075774377961</v>
      </c>
      <c r="G46" s="52">
        <f t="shared" si="24"/>
        <v>89.999999999999957</v>
      </c>
      <c r="H46" s="19"/>
      <c r="I46" s="19"/>
      <c r="J46" s="18">
        <f>D46+H46-I46</f>
        <v>7317.3541428278995</v>
      </c>
      <c r="K46" s="55">
        <f t="shared" si="25"/>
        <v>2.5000000000000001E-2</v>
      </c>
      <c r="L46" s="45"/>
      <c r="M46" s="47"/>
      <c r="N46" s="20"/>
      <c r="O46" s="18"/>
      <c r="P46" s="14">
        <f>P45+C46+H45</f>
        <v>7567.3541428278986</v>
      </c>
      <c r="Q46" s="25">
        <f>(P46-(B3+SUM(H3:H45)))/(B3+SUM(H3:H45))</f>
        <v>1.1020428174521941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7317.3541428278995</v>
      </c>
      <c r="C48" s="44">
        <f>(B48*required_return)</f>
        <v>219.52062428483697</v>
      </c>
      <c r="D48" s="14">
        <f>B48+C48</f>
        <v>7536.8747671127367</v>
      </c>
      <c r="E48" s="14">
        <f>B48/3000</f>
        <v>2.4391180476092997</v>
      </c>
      <c r="F48" s="14">
        <f>E48</f>
        <v>2.4391180476092997</v>
      </c>
      <c r="G48" s="53">
        <f>(D48-B48)/F48</f>
        <v>90.000000000000071</v>
      </c>
      <c r="H48" s="19"/>
      <c r="I48" s="19"/>
      <c r="J48" s="14">
        <f>D48+H48-I48</f>
        <v>7536.8747671127367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7786.8747671127358</v>
      </c>
      <c r="Q48" s="25">
        <f>(P48-(B3+SUM(H3:H46)))/(B3+SUM(H3:H46))</f>
        <v>1.1630207686424265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7536.8747671127367</v>
      </c>
      <c r="C49" s="44">
        <f>(B49*required_return)</f>
        <v>226.10624301338208</v>
      </c>
      <c r="D49" s="18">
        <f>B49+C49</f>
        <v>7762.9810101261191</v>
      </c>
      <c r="E49" s="14">
        <f>B49/3000</f>
        <v>2.512291589037579</v>
      </c>
      <c r="F49" s="14">
        <f>E49</f>
        <v>2.512291589037579</v>
      </c>
      <c r="G49" s="52">
        <f t="shared" ref="G49:G51" si="27">(D49-B49)/F49</f>
        <v>90.000000000000142</v>
      </c>
      <c r="H49" s="19"/>
      <c r="I49" s="19"/>
      <c r="J49" s="18">
        <f>D49+H49-I49</f>
        <v>7762.9810101261191</v>
      </c>
      <c r="K49" s="55">
        <f t="shared" ref="K49:K51" si="28">E49*75/B49</f>
        <v>2.5000000000000001E-2</v>
      </c>
      <c r="L49" s="45"/>
      <c r="M49" s="47"/>
      <c r="N49" s="20"/>
      <c r="O49" s="18"/>
      <c r="P49" s="14">
        <f>P48+C49+H48</f>
        <v>8012.9810101261182</v>
      </c>
      <c r="Q49" s="25">
        <f>(P49-(B3+SUM(H3:H48)))/(B3+SUM(H3:H48))</f>
        <v>1.2258280583683663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7762.9810101261191</v>
      </c>
      <c r="C50" s="44">
        <f>(B50*required_return)</f>
        <v>232.88943030378357</v>
      </c>
      <c r="D50" s="18">
        <f>B50+C50</f>
        <v>7995.8704404299024</v>
      </c>
      <c r="E50" s="14">
        <f>B50/3000</f>
        <v>2.5876603367087063</v>
      </c>
      <c r="F50" s="14">
        <f>E50</f>
        <v>2.5876603367087063</v>
      </c>
      <c r="G50" s="52">
        <f t="shared" si="27"/>
        <v>89.999999999999872</v>
      </c>
      <c r="H50" s="19"/>
      <c r="I50" s="19"/>
      <c r="J50" s="18">
        <f>D50+H50-I50</f>
        <v>7995.8704404299024</v>
      </c>
      <c r="K50" s="55">
        <f t="shared" si="28"/>
        <v>2.5000000000000001E-2</v>
      </c>
      <c r="L50" s="45"/>
      <c r="M50" s="47"/>
      <c r="N50" s="20"/>
      <c r="O50" s="18"/>
      <c r="P50" s="14">
        <f>P49+C50+H49</f>
        <v>8245.8704404299024</v>
      </c>
      <c r="Q50" s="25">
        <f>(P50-(B3+SUM(H3:H49)))/(B3+SUM(H3:H49))</f>
        <v>1.290519566786084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7995.8704404299024</v>
      </c>
      <c r="C51" s="44">
        <f>(B51*required_return)</f>
        <v>239.87611321289705</v>
      </c>
      <c r="D51" s="18">
        <f>B51+C51</f>
        <v>8235.746553642799</v>
      </c>
      <c r="E51" s="14">
        <f>B51/3000</f>
        <v>2.6652901468099675</v>
      </c>
      <c r="F51" s="14">
        <f>E51</f>
        <v>2.6652901468099675</v>
      </c>
      <c r="G51" s="52">
        <f t="shared" si="27"/>
        <v>89.999999999999829</v>
      </c>
      <c r="H51" s="19"/>
      <c r="I51" s="19"/>
      <c r="J51" s="18">
        <f>D51+H51-I51</f>
        <v>8235.746553642799</v>
      </c>
      <c r="K51" s="55">
        <f t="shared" si="28"/>
        <v>2.4999999999999998E-2</v>
      </c>
      <c r="L51" s="45"/>
      <c r="M51" s="48"/>
      <c r="N51" s="20"/>
      <c r="O51" s="18"/>
      <c r="P51" s="14">
        <f>P50+C51+H50</f>
        <v>8485.746553642799</v>
      </c>
      <c r="Q51" s="25">
        <f>(P51-(B3+SUM(H3:H50)))/(B3+SUM(H3:H50))</f>
        <v>1.3571518204563331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8235.746553642799</v>
      </c>
      <c r="C53" s="44">
        <f>(B53*required_return)</f>
        <v>247.07239660928397</v>
      </c>
      <c r="D53" s="14">
        <f>B53+C53</f>
        <v>8482.8189502520836</v>
      </c>
      <c r="E53" s="14">
        <f>B53/3000</f>
        <v>2.7452488512142663</v>
      </c>
      <c r="F53" s="14">
        <f>E53</f>
        <v>2.7452488512142663</v>
      </c>
      <c r="G53" s="53">
        <f>(D53-B53)/F53</f>
        <v>90.000000000000242</v>
      </c>
      <c r="H53" s="19"/>
      <c r="I53" s="19"/>
      <c r="J53" s="14">
        <f>D53+H53-I53</f>
        <v>8482.8189502520836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8732.8189502520836</v>
      </c>
      <c r="Q53" s="25">
        <f>(P53-(B3+SUM(H3:H51)))/(B3+SUM(H3:H51))</f>
        <v>1.4257830417366899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8482.8189502520836</v>
      </c>
      <c r="C54" s="44">
        <f>(B54*required_return)</f>
        <v>254.4845685075625</v>
      </c>
      <c r="D54" s="18">
        <f>B54+C54</f>
        <v>8737.303518759647</v>
      </c>
      <c r="E54" s="14">
        <f>B54/3000</f>
        <v>2.8276063167506944</v>
      </c>
      <c r="F54" s="14">
        <f>E54</f>
        <v>2.8276063167506944</v>
      </c>
      <c r="G54" s="52">
        <f t="shared" ref="G54:G56" si="30">(D54-B54)/F54</f>
        <v>90.000000000000313</v>
      </c>
      <c r="H54" s="19"/>
      <c r="I54" s="19"/>
      <c r="J54" s="18">
        <f>D54+H54-I54</f>
        <v>8737.303518759647</v>
      </c>
      <c r="K54" s="55">
        <f t="shared" ref="K54:K56" si="31">E54*75/B54</f>
        <v>2.4999999999999998E-2</v>
      </c>
      <c r="L54" s="45"/>
      <c r="M54" s="47"/>
      <c r="N54" s="20"/>
      <c r="O54" s="18"/>
      <c r="P54" s="14">
        <f>P53+C54+H53</f>
        <v>8987.303518759647</v>
      </c>
      <c r="Q54" s="25">
        <f>(P54-(B3+SUM(H3:H53)))/(B3+SUM(H3:H53))</f>
        <v>1.4964731996554574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8737.303518759647</v>
      </c>
      <c r="C55" s="44">
        <f>(B55*required_return)</f>
        <v>262.1191055627894</v>
      </c>
      <c r="D55" s="18">
        <f>B55+C55</f>
        <v>8999.4226243224366</v>
      </c>
      <c r="E55" s="14">
        <f>B55/3000</f>
        <v>2.9124345062532155</v>
      </c>
      <c r="F55" s="14">
        <f>E55</f>
        <v>2.9124345062532155</v>
      </c>
      <c r="G55" s="52">
        <f t="shared" si="30"/>
        <v>90.000000000000085</v>
      </c>
      <c r="H55" s="19"/>
      <c r="I55" s="19"/>
      <c r="J55" s="18">
        <f>D55+H55-I55</f>
        <v>8999.4226243224366</v>
      </c>
      <c r="K55" s="55">
        <f t="shared" si="31"/>
        <v>2.4999999999999998E-2</v>
      </c>
      <c r="L55" s="45"/>
      <c r="M55" s="47"/>
      <c r="N55" s="20"/>
      <c r="O55" s="18"/>
      <c r="P55" s="14">
        <f>P54+C55+H54</f>
        <v>9249.4226243224366</v>
      </c>
      <c r="Q55" s="25">
        <f>(P55-(B3+SUM(H3:H54)))/(B3+SUM(H3:H54))</f>
        <v>1.5692840623117879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8999.4226243224366</v>
      </c>
      <c r="C56" s="44">
        <f>(B56*required_return)</f>
        <v>269.98267872967307</v>
      </c>
      <c r="D56" s="18">
        <f>B56+C56</f>
        <v>9269.40530305211</v>
      </c>
      <c r="E56" s="14">
        <f>B56/3000</f>
        <v>2.9998075414408123</v>
      </c>
      <c r="F56" s="14">
        <f>E56</f>
        <v>2.9998075414408123</v>
      </c>
      <c r="G56" s="52">
        <f t="shared" si="30"/>
        <v>90.000000000000085</v>
      </c>
      <c r="H56" s="19"/>
      <c r="I56" s="19"/>
      <c r="J56" s="18">
        <f>D56+H56-I56</f>
        <v>9269.40530305211</v>
      </c>
      <c r="K56" s="55">
        <f t="shared" si="31"/>
        <v>2.4999999999999998E-2</v>
      </c>
      <c r="L56" s="45"/>
      <c r="M56" s="48"/>
      <c r="N56" s="20"/>
      <c r="O56" s="18"/>
      <c r="P56" s="14">
        <f>P55+C56+H55</f>
        <v>9519.40530305211</v>
      </c>
      <c r="Q56" s="25">
        <f>(P56-(B3+SUM(H3:H55)))/(B3+SUM(H3:H55))</f>
        <v>1.6442792508478083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80">
        <f>A56+7</f>
        <v>44920</v>
      </c>
      <c r="B58" s="81">
        <f>D56+H56-N56</f>
        <v>9269.40530305211</v>
      </c>
      <c r="C58" s="82">
        <v>0</v>
      </c>
      <c r="D58" s="83">
        <f>B58+C58</f>
        <v>9269.40530305211</v>
      </c>
      <c r="E58" s="83">
        <f>B58/3000</f>
        <v>3.0898017676840368</v>
      </c>
      <c r="F58" s="83">
        <f>E58</f>
        <v>3.0898017676840368</v>
      </c>
      <c r="G58" s="84">
        <f>(D58-B58)/F58</f>
        <v>0</v>
      </c>
      <c r="H58" s="85"/>
      <c r="I58" s="85"/>
      <c r="J58" s="83">
        <f>D58+H58-I58</f>
        <v>9269.40530305211</v>
      </c>
      <c r="K58" s="86">
        <f>E58*75/B58</f>
        <v>2.5000000000000001E-2</v>
      </c>
      <c r="L58" s="83"/>
      <c r="M58" s="85"/>
      <c r="N58" s="81"/>
      <c r="O58" s="85"/>
      <c r="P58" s="83">
        <f>P56+C58+H56</f>
        <v>9519.40530305211</v>
      </c>
      <c r="Q58" s="87">
        <f>(P58-(B3+SUM(H3:H56)))/(B3+SUM(H3:H56))</f>
        <v>1.6442792508478083</v>
      </c>
      <c r="R58" s="87">
        <f>D58/B58-1</f>
        <v>0</v>
      </c>
    </row>
    <row r="59" spans="1:18" s="21" customFormat="1">
      <c r="A59" s="1">
        <f>A58+7</f>
        <v>44927</v>
      </c>
      <c r="B59" s="17">
        <f>D58+H58-N58</f>
        <v>9269.40530305211</v>
      </c>
      <c r="C59" s="44">
        <f>(B59*required_return)</f>
        <v>278.08215909156331</v>
      </c>
      <c r="D59" s="18">
        <f>B59+C59</f>
        <v>9547.4874621436738</v>
      </c>
      <c r="E59" s="14">
        <f>B59/3000</f>
        <v>3.0898017676840368</v>
      </c>
      <c r="F59" s="14">
        <f>E59</f>
        <v>3.0898017676840368</v>
      </c>
      <c r="G59" s="52">
        <f t="shared" ref="G59:G61" si="33">(D59-B59)/F59</f>
        <v>90.000000000000185</v>
      </c>
      <c r="H59" s="19"/>
      <c r="I59" s="19"/>
      <c r="J59" s="18">
        <f>D59+H59-I59</f>
        <v>9547.4874621436738</v>
      </c>
      <c r="K59" s="55">
        <f t="shared" ref="K59:K61" si="34">E59*75/B59</f>
        <v>2.5000000000000001E-2</v>
      </c>
      <c r="L59" s="45"/>
      <c r="M59" s="47"/>
      <c r="N59" s="20"/>
      <c r="O59" s="18"/>
      <c r="P59" s="14">
        <f>P58+C59+H58</f>
        <v>9797.4874621436738</v>
      </c>
      <c r="Q59" s="25">
        <f>(P59-(B3+SUM(H3:H58)))/(B3+SUM(H3:H58))</f>
        <v>1.7215242950399094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9547.4874621436738</v>
      </c>
      <c r="C60" s="44">
        <f>(B60*required_return)</f>
        <v>286.42462386431021</v>
      </c>
      <c r="D60" s="18">
        <f>B60+C60</f>
        <v>9833.9120860079838</v>
      </c>
      <c r="E60" s="14">
        <f>B60/3000</f>
        <v>3.1824958207145579</v>
      </c>
      <c r="F60" s="14">
        <f>E60</f>
        <v>3.1824958207145579</v>
      </c>
      <c r="G60" s="52">
        <f t="shared" si="33"/>
        <v>89.999999999999929</v>
      </c>
      <c r="H60" s="19"/>
      <c r="I60" s="19"/>
      <c r="J60" s="18">
        <f>D60+H60-I60</f>
        <v>9833.9120860079838</v>
      </c>
      <c r="K60" s="55">
        <f t="shared" si="34"/>
        <v>2.5000000000000001E-2</v>
      </c>
      <c r="L60" s="45"/>
      <c r="M60" s="47"/>
      <c r="N60" s="20"/>
      <c r="O60" s="18"/>
      <c r="P60" s="14">
        <f>P59+C60+H59</f>
        <v>10083.912086007984</v>
      </c>
      <c r="Q60" s="25">
        <f>(P60-(B3+SUM(H3:H59)))/(B3+SUM(H3:H59))</f>
        <v>1.8010866905577734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9833.9120860079838</v>
      </c>
      <c r="C61" s="44">
        <f>(B61*required_return)</f>
        <v>295.01736258023948</v>
      </c>
      <c r="D61" s="18">
        <f>B61+C61</f>
        <v>10128.929448588224</v>
      </c>
      <c r="E61" s="14">
        <f>B61/3000</f>
        <v>3.2779706953359944</v>
      </c>
      <c r="F61" s="14">
        <f>E61</f>
        <v>3.2779706953359944</v>
      </c>
      <c r="G61" s="52">
        <f t="shared" si="33"/>
        <v>90.000000000000128</v>
      </c>
      <c r="H61" s="19"/>
      <c r="I61" s="19"/>
      <c r="J61" s="18">
        <f>D61+H61-I61</f>
        <v>10128.929448588224</v>
      </c>
      <c r="K61" s="55">
        <f t="shared" si="34"/>
        <v>2.4999999999999998E-2</v>
      </c>
      <c r="L61" s="45"/>
      <c r="M61" s="48"/>
      <c r="N61" s="20"/>
      <c r="O61" s="18"/>
      <c r="P61" s="14">
        <f>P60+C61+H60</f>
        <v>10378.929448588224</v>
      </c>
      <c r="Q61" s="25">
        <f>(P61-(B3+SUM(H3:H60)))/(B3+SUM(H3:H60))</f>
        <v>1.8830359579411733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10128.929448588224</v>
      </c>
      <c r="C63" s="44">
        <f>(B63*required_return)</f>
        <v>303.86788345764671</v>
      </c>
      <c r="D63" s="14">
        <f>B63+C63</f>
        <v>10432.79733204587</v>
      </c>
      <c r="E63" s="14">
        <f>B63/3000</f>
        <v>3.3763098161960747</v>
      </c>
      <c r="F63" s="14">
        <f>E63</f>
        <v>3.3763098161960747</v>
      </c>
      <c r="G63" s="53">
        <f>(D63-B63)/F63</f>
        <v>89.99999999999973</v>
      </c>
      <c r="H63" s="19"/>
      <c r="I63" s="19"/>
      <c r="J63" s="14">
        <f>D63+H63-I63</f>
        <v>10432.79733204587</v>
      </c>
      <c r="K63" s="55">
        <f>E63*75/B63</f>
        <v>2.5000000000000001E-2</v>
      </c>
      <c r="L63" s="45"/>
      <c r="M63" s="47"/>
      <c r="N63" s="20"/>
      <c r="O63" s="18"/>
      <c r="P63" s="14">
        <f>P61+C63+H61</f>
        <v>10682.79733204587</v>
      </c>
      <c r="Q63" s="25">
        <f>(P63-(B3+SUM(H3:H61)))/(B3+SUM(H3:H61))</f>
        <v>1.9674437033460748</v>
      </c>
      <c r="R63" s="25">
        <f>D63/B63-1</f>
        <v>2.9999999999999805E-2</v>
      </c>
    </row>
    <row r="64" spans="1:18" s="21" customFormat="1">
      <c r="A64" s="1">
        <f>A63+7</f>
        <v>44955</v>
      </c>
      <c r="B64" s="17">
        <f>D63+H63-N63</f>
        <v>10432.79733204587</v>
      </c>
      <c r="C64" s="44">
        <f>(B64*required_return)</f>
        <v>312.9839199613761</v>
      </c>
      <c r="D64" s="18">
        <f>B64+C64</f>
        <v>10745.781252007246</v>
      </c>
      <c r="E64" s="14">
        <f>B64/3000</f>
        <v>3.4775991106819566</v>
      </c>
      <c r="F64" s="14">
        <f>E64</f>
        <v>3.4775991106819566</v>
      </c>
      <c r="G64" s="52">
        <f t="shared" ref="G64:G66" si="36">(D64-B64)/F64</f>
        <v>90.000000000000014</v>
      </c>
      <c r="H64" s="19"/>
      <c r="I64" s="19"/>
      <c r="J64" s="18">
        <f>D64+H64-I64</f>
        <v>10745.781252007246</v>
      </c>
      <c r="K64" s="55">
        <f t="shared" ref="K64:K66" si="37">E64*75/B64</f>
        <v>2.5000000000000001E-2</v>
      </c>
      <c r="L64" s="45"/>
      <c r="M64" s="47"/>
      <c r="N64" s="20"/>
      <c r="O64" s="18"/>
      <c r="P64" s="14">
        <f>P63+C64+H63</f>
        <v>10995.781252007246</v>
      </c>
      <c r="Q64" s="25">
        <f>(P64-(B3+SUM(H3:H63)))/(B3+SUM(H3:H63))</f>
        <v>2.0543836811131237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10745.781252007246</v>
      </c>
      <c r="C65" s="44">
        <f>(B65*required_return)</f>
        <v>322.37343756021738</v>
      </c>
      <c r="D65" s="18">
        <f>B65+C65</f>
        <v>11068.154689567464</v>
      </c>
      <c r="E65" s="14">
        <f>B65/3000</f>
        <v>3.5819270840024151</v>
      </c>
      <c r="F65" s="14">
        <f>E65</f>
        <v>3.5819270840024151</v>
      </c>
      <c r="G65" s="52">
        <f t="shared" si="36"/>
        <v>90.000000000000185</v>
      </c>
      <c r="H65" s="19"/>
      <c r="I65" s="19"/>
      <c r="J65" s="18">
        <f>D65+H65-I65</f>
        <v>11068.154689567464</v>
      </c>
      <c r="K65" s="55">
        <f t="shared" si="37"/>
        <v>2.5000000000000001E-2</v>
      </c>
      <c r="L65" s="45"/>
      <c r="M65" s="47"/>
      <c r="N65" s="20"/>
      <c r="O65" s="18"/>
      <c r="P65" s="14">
        <f>P64+C65+H64</f>
        <v>11318.154689567464</v>
      </c>
      <c r="Q65" s="25">
        <f>(P65-(B3+SUM(H3:H64)))/(B3+SUM(H3:H64))</f>
        <v>2.1439318582131843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11068.154689567464</v>
      </c>
      <c r="C66" s="44">
        <f>(B66*required_return)</f>
        <v>332.0446406870239</v>
      </c>
      <c r="D66" s="18">
        <f>B66+C66</f>
        <v>11400.199330254487</v>
      </c>
      <c r="E66" s="14">
        <f>B66/3000</f>
        <v>3.6893848965224878</v>
      </c>
      <c r="F66" s="14">
        <f>E66</f>
        <v>3.6893848965224878</v>
      </c>
      <c r="G66" s="52">
        <f t="shared" si="36"/>
        <v>89.999999999999829</v>
      </c>
      <c r="H66" s="19"/>
      <c r="I66" s="19"/>
      <c r="J66" s="18">
        <f>D66+H66-I66</f>
        <v>11400.199330254487</v>
      </c>
      <c r="K66" s="55">
        <f t="shared" si="37"/>
        <v>2.5000000000000001E-2</v>
      </c>
      <c r="L66" s="45"/>
      <c r="M66" s="48"/>
      <c r="N66" s="20"/>
      <c r="O66" s="18"/>
      <c r="P66" s="14">
        <f>P65+C66+H65</f>
        <v>11650.199330254487</v>
      </c>
      <c r="Q66" s="25">
        <f>(P66-(B3+SUM(H3:H65)))/(B3+SUM(H3:H65))</f>
        <v>2.2361664806262462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11400.199330254487</v>
      </c>
      <c r="C68" s="44">
        <f>(B68*required_return)</f>
        <v>342.00597990763458</v>
      </c>
      <c r="D68" s="14">
        <f>B68+C68</f>
        <v>11742.205310162122</v>
      </c>
      <c r="E68" s="14">
        <f>B68/3000</f>
        <v>3.8000664434181624</v>
      </c>
      <c r="F68" s="14">
        <f>E68</f>
        <v>3.8000664434181624</v>
      </c>
      <c r="G68" s="53">
        <f>(D68-B68)/F68</f>
        <v>90.000000000000171</v>
      </c>
      <c r="H68" s="19"/>
      <c r="I68" s="19"/>
      <c r="J68" s="14">
        <f>D68+H68-I68</f>
        <v>11742.205310162122</v>
      </c>
      <c r="K68" s="55">
        <f>E68*75/B68</f>
        <v>2.4999999999999998E-2</v>
      </c>
      <c r="L68" s="45"/>
      <c r="M68" s="47"/>
      <c r="N68" s="20"/>
      <c r="O68" s="18"/>
      <c r="P68" s="14">
        <f>P66+C68+H66</f>
        <v>11992.205310162122</v>
      </c>
      <c r="Q68" s="25">
        <f>(P68-(B3+SUM(H3:H66)))/(B3+SUM(H3:H66))</f>
        <v>2.3311681417117005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11742.205310162122</v>
      </c>
      <c r="C69" s="44">
        <f>(B69*required_return)</f>
        <v>352.26615930486366</v>
      </c>
      <c r="D69" s="18">
        <f>B69+C69</f>
        <v>12094.471469466986</v>
      </c>
      <c r="E69" s="14">
        <f>B69/3000</f>
        <v>3.9140684367207075</v>
      </c>
      <c r="F69" s="14">
        <f>E69</f>
        <v>3.9140684367207075</v>
      </c>
      <c r="G69" s="52">
        <f t="shared" ref="G69:G71" si="39">(D69-B69)/F69</f>
        <v>89.999999999999915</v>
      </c>
      <c r="H69" s="19"/>
      <c r="I69" s="19"/>
      <c r="J69" s="18">
        <f>D69+H69-I69</f>
        <v>12094.471469466986</v>
      </c>
      <c r="K69" s="55">
        <f t="shared" ref="K69:K71" si="40">E69*75/B69</f>
        <v>2.4999999999999998E-2</v>
      </c>
      <c r="L69" s="45"/>
      <c r="M69" s="47"/>
      <c r="N69" s="20"/>
      <c r="O69" s="18"/>
      <c r="P69" s="14">
        <f>P68+C69+H68</f>
        <v>12344.471469466986</v>
      </c>
      <c r="Q69" s="25">
        <f>(P69-(B3+SUM(H3:H68)))/(B3+SUM(H3:H68))</f>
        <v>2.4290198526297182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12094.471469466986</v>
      </c>
      <c r="C70" s="44">
        <f>(B70*required_return)</f>
        <v>362.83414408400955</v>
      </c>
      <c r="D70" s="18">
        <f>B70+C70</f>
        <v>12457.305613550996</v>
      </c>
      <c r="E70" s="14">
        <f>B70/3000</f>
        <v>4.0314904898223283</v>
      </c>
      <c r="F70" s="14">
        <f>E70</f>
        <v>4.0314904898223283</v>
      </c>
      <c r="G70" s="52">
        <f t="shared" si="39"/>
        <v>90.000000000000213</v>
      </c>
      <c r="H70" s="19"/>
      <c r="I70" s="19"/>
      <c r="J70" s="18">
        <f>D70+H70-I70</f>
        <v>12457.305613550996</v>
      </c>
      <c r="K70" s="55">
        <f t="shared" si="40"/>
        <v>2.4999999999999998E-2</v>
      </c>
      <c r="L70" s="45"/>
      <c r="M70" s="47"/>
      <c r="N70" s="20"/>
      <c r="O70" s="18"/>
      <c r="P70" s="14">
        <f>P69+C70+H69</f>
        <v>12707.305613550996</v>
      </c>
      <c r="Q70" s="25">
        <f>(P70-(B3+SUM(H3:H69)))/(B3+SUM(H3:H69))</f>
        <v>2.5298071148752768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12457.305613550996</v>
      </c>
      <c r="C71" s="44">
        <f>(B71*required_return)</f>
        <v>373.71916840652989</v>
      </c>
      <c r="D71" s="18">
        <f>B71+C71</f>
        <v>12831.024781957525</v>
      </c>
      <c r="E71" s="14">
        <f>B71/3000</f>
        <v>4.1524352045169985</v>
      </c>
      <c r="F71" s="14">
        <f>E71</f>
        <v>4.1524352045169985</v>
      </c>
      <c r="G71" s="52">
        <f t="shared" si="39"/>
        <v>89.999999999999844</v>
      </c>
      <c r="H71" s="19"/>
      <c r="I71" s="19"/>
      <c r="J71" s="18">
        <f>D71+H71-I71</f>
        <v>12831.024781957525</v>
      </c>
      <c r="K71" s="55">
        <f t="shared" si="40"/>
        <v>2.4999999999999998E-2</v>
      </c>
      <c r="L71" s="45"/>
      <c r="M71" s="48"/>
      <c r="N71" s="20"/>
      <c r="O71" s="18"/>
      <c r="P71" s="14">
        <f>P70+C71+H70</f>
        <v>13081.024781957525</v>
      </c>
      <c r="Q71" s="25">
        <f>(P71-(B3+SUM(H3:H70)))/(B3+SUM(H3:H70))</f>
        <v>2.6336179949882013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12831.024781957525</v>
      </c>
      <c r="C73" s="44">
        <f>(B73*required_return)</f>
        <v>384.93074345872571</v>
      </c>
      <c r="D73" s="14">
        <f>B73+C73</f>
        <v>13215.955525416251</v>
      </c>
      <c r="E73" s="14">
        <f>B73/3000</f>
        <v>4.2770082606525088</v>
      </c>
      <c r="F73" s="14">
        <f>E73</f>
        <v>4.2770082606525088</v>
      </c>
      <c r="G73" s="53">
        <f>(D73-B73)/F73</f>
        <v>90.000000000000114</v>
      </c>
      <c r="H73" s="19"/>
      <c r="I73" s="19"/>
      <c r="J73" s="14">
        <f>D73+H73-I73</f>
        <v>13215.955525416251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13465.955525416251</v>
      </c>
      <c r="Q73" s="25">
        <f>(P73-(B3+SUM(H3:H71)))/(B3+SUM(H3:H71))</f>
        <v>2.7405432015045141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13215.955525416251</v>
      </c>
      <c r="C74" s="44">
        <f>(B74*required_return)</f>
        <v>396.47866576248754</v>
      </c>
      <c r="D74" s="18">
        <f>B74+C74</f>
        <v>13612.43419117874</v>
      </c>
      <c r="E74" s="14">
        <f>B74/3000</f>
        <v>4.4053185084720834</v>
      </c>
      <c r="F74" s="14">
        <f>E74</f>
        <v>4.4053185084720834</v>
      </c>
      <c r="G74" s="52">
        <f t="shared" ref="G74:G76" si="42">(D74-B74)/F74</f>
        <v>90.000000000000142</v>
      </c>
      <c r="H74" s="19"/>
      <c r="I74" s="19"/>
      <c r="J74" s="18">
        <f>D74+H74-I74</f>
        <v>13612.43419117874</v>
      </c>
      <c r="K74" s="55">
        <f t="shared" ref="K74:K76" si="43">E74*75/B74</f>
        <v>2.4999999999999998E-2</v>
      </c>
      <c r="L74" s="45"/>
      <c r="M74" s="47"/>
      <c r="N74" s="20"/>
      <c r="O74" s="18"/>
      <c r="P74" s="14">
        <f>P73+C74+H73</f>
        <v>13862.43419117874</v>
      </c>
      <c r="Q74" s="25">
        <f>(P74-(B3+SUM(H3:H73)))/(B3+SUM(H3:H73))</f>
        <v>2.8506761642163165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13612.43419117874</v>
      </c>
      <c r="C75" s="44">
        <f>(B75*required_return)</f>
        <v>408.37302573536215</v>
      </c>
      <c r="D75" s="18">
        <f>B75+C75</f>
        <v>14020.807216914101</v>
      </c>
      <c r="E75" s="14">
        <f>B75/3000</f>
        <v>4.5374780637262466</v>
      </c>
      <c r="F75" s="14">
        <f>E75</f>
        <v>4.5374780637262466</v>
      </c>
      <c r="G75" s="52">
        <f t="shared" si="42"/>
        <v>89.999999999999915</v>
      </c>
      <c r="H75" s="19"/>
      <c r="I75" s="19"/>
      <c r="J75" s="18">
        <f>D75+H75-I75</f>
        <v>14020.807216914101</v>
      </c>
      <c r="K75" s="55">
        <f t="shared" si="43"/>
        <v>2.5000000000000001E-2</v>
      </c>
      <c r="L75" s="45"/>
      <c r="M75" s="47"/>
      <c r="N75" s="20"/>
      <c r="O75" s="18"/>
      <c r="P75" s="14">
        <f>P74+C75+H74</f>
        <v>14270.807216914101</v>
      </c>
      <c r="Q75" s="25">
        <f>(P75-(B3+SUM(H3:H74)))/(B3+SUM(H3:H74))</f>
        <v>2.9641131158094725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14020.807216914101</v>
      </c>
      <c r="C76" s="44">
        <f>(B76*required_return)</f>
        <v>420.624216507423</v>
      </c>
      <c r="D76" s="18">
        <f>B76+C76</f>
        <v>14441.431433421525</v>
      </c>
      <c r="E76" s="14">
        <f>B76/3000</f>
        <v>4.6736024056380341</v>
      </c>
      <c r="F76" s="14">
        <f>E76</f>
        <v>4.6736024056380341</v>
      </c>
      <c r="G76" s="52">
        <f t="shared" si="42"/>
        <v>90.000000000000114</v>
      </c>
      <c r="H76" s="19"/>
      <c r="I76" s="19"/>
      <c r="J76" s="18">
        <f>D76+H76-I76</f>
        <v>14441.431433421525</v>
      </c>
      <c r="K76" s="55">
        <f t="shared" si="43"/>
        <v>2.5000000000000001E-2</v>
      </c>
      <c r="L76" s="45"/>
      <c r="M76" s="48"/>
      <c r="N76" s="20"/>
      <c r="O76" s="18"/>
      <c r="P76" s="14">
        <f>P75+C76+H75</f>
        <v>14691.431433421525</v>
      </c>
      <c r="Q76" s="25">
        <f>(P76-(B3+SUM(H3:H75)))/(B3+SUM(H3:H75))</f>
        <v>3.0809531759504236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14441.431433421525</v>
      </c>
      <c r="C78" s="44">
        <f>(B78*required_return)</f>
        <v>433.24294300264575</v>
      </c>
      <c r="D78" s="14">
        <f>B78+C78</f>
        <v>14874.674376424171</v>
      </c>
      <c r="E78" s="14">
        <f>B78/3000</f>
        <v>4.8138104778071753</v>
      </c>
      <c r="F78" s="14">
        <f>E78</f>
        <v>4.8138104778071753</v>
      </c>
      <c r="G78" s="53">
        <f>(D78-B78)/F78</f>
        <v>90.000000000000028</v>
      </c>
      <c r="H78" s="19"/>
      <c r="I78" s="19"/>
      <c r="J78" s="14">
        <f>D78+H78-I78</f>
        <v>14874.674376424171</v>
      </c>
      <c r="K78" s="55">
        <f>E78*75/B78</f>
        <v>2.5000000000000001E-2</v>
      </c>
      <c r="L78" s="45"/>
      <c r="M78" s="47"/>
      <c r="N78" s="20"/>
      <c r="O78" s="18"/>
      <c r="P78" s="14">
        <f>P76+C78+H76</f>
        <v>15124.674376424171</v>
      </c>
      <c r="Q78" s="25">
        <f>(P78-(B3+SUM(H3:H76)))/(B3+SUM(H3:H76))</f>
        <v>3.2012984378956029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14874.674376424171</v>
      </c>
      <c r="C79" s="44">
        <f>(B79*required_return)</f>
        <v>446.24023129272513</v>
      </c>
      <c r="D79" s="18">
        <f>B79+C79</f>
        <v>15320.914607716895</v>
      </c>
      <c r="E79" s="14">
        <f>B79/3000</f>
        <v>4.9582247921413902</v>
      </c>
      <c r="F79" s="14">
        <f>E79</f>
        <v>4.9582247921413902</v>
      </c>
      <c r="G79" s="52">
        <f t="shared" ref="G79:G81" si="45">(D79-B79)/F79</f>
        <v>89.999999999999829</v>
      </c>
      <c r="H79" s="19"/>
      <c r="I79" s="19"/>
      <c r="J79" s="18">
        <f>D79+H79-I79</f>
        <v>15320.914607716895</v>
      </c>
      <c r="K79" s="55">
        <f t="shared" ref="K79:K81" si="46">E79*75/B79</f>
        <v>2.4999999999999998E-2</v>
      </c>
      <c r="L79" s="45"/>
      <c r="M79" s="47"/>
      <c r="N79" s="20"/>
      <c r="O79" s="18"/>
      <c r="P79" s="14">
        <f>P78+C79+H78</f>
        <v>15570.914607716895</v>
      </c>
      <c r="Q79" s="25">
        <f>(P79-(B3+SUM(H3:H78)))/(B3+SUM(H3:H78))</f>
        <v>3.3252540576991376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15320.914607716895</v>
      </c>
      <c r="C80" s="44">
        <f>(B80*required_return)</f>
        <v>459.62743823150686</v>
      </c>
      <c r="D80" s="18">
        <f>B80+C80</f>
        <v>15780.542045948401</v>
      </c>
      <c r="E80" s="14">
        <f>B80/3000</f>
        <v>5.1069715359056316</v>
      </c>
      <c r="F80" s="14">
        <f>E80</f>
        <v>5.1069715359056316</v>
      </c>
      <c r="G80" s="52">
        <f t="shared" si="45"/>
        <v>89.999999999999829</v>
      </c>
      <c r="H80" s="19"/>
      <c r="I80" s="19"/>
      <c r="J80" s="18">
        <f>D80+H80-I80</f>
        <v>15780.542045948401</v>
      </c>
      <c r="K80" s="55">
        <f t="shared" si="46"/>
        <v>2.5000000000000001E-2</v>
      </c>
      <c r="L80" s="45"/>
      <c r="M80" s="47"/>
      <c r="N80" s="20"/>
      <c r="O80" s="18"/>
      <c r="P80" s="14">
        <f>P79+C80+H79</f>
        <v>16030.542045948401</v>
      </c>
      <c r="Q80" s="25">
        <f>(P80-(B3+SUM(H3:H79)))/(B3+SUM(H3:H79))</f>
        <v>3.4529283460967779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15780.542045948401</v>
      </c>
      <c r="C81" s="44">
        <f>(B81*required_return)</f>
        <v>473.41626137845202</v>
      </c>
      <c r="D81" s="18">
        <f>B81+C81</f>
        <v>16253.958307326853</v>
      </c>
      <c r="E81" s="14">
        <f>B81/3000</f>
        <v>5.2601806819828001</v>
      </c>
      <c r="F81" s="14">
        <f>E81</f>
        <v>5.2601806819828001</v>
      </c>
      <c r="G81" s="52">
        <f t="shared" si="45"/>
        <v>89.999999999999986</v>
      </c>
      <c r="H81" s="19"/>
      <c r="I81" s="19"/>
      <c r="J81" s="18">
        <f>D81+H81-I81</f>
        <v>16253.958307326853</v>
      </c>
      <c r="K81" s="55">
        <f t="shared" si="46"/>
        <v>2.4999999999999998E-2</v>
      </c>
      <c r="L81" s="45"/>
      <c r="M81" s="48"/>
      <c r="N81" s="20"/>
      <c r="O81" s="18"/>
      <c r="P81" s="14">
        <f>P80+C81+H80</f>
        <v>16503.958307326855</v>
      </c>
      <c r="Q81" s="25">
        <f>(P81-(B3+SUM(H3:H80)))/(B3+SUM(H3:H80))</f>
        <v>3.5844328631463487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16253.958307326853</v>
      </c>
      <c r="C83" s="44">
        <f>(B83*required_return)</f>
        <v>487.61874921980558</v>
      </c>
      <c r="D83" s="14">
        <f>B83+C83</f>
        <v>16741.577056546659</v>
      </c>
      <c r="E83" s="14">
        <f>B83/3000</f>
        <v>5.417986102442284</v>
      </c>
      <c r="F83" s="14">
        <f>E83</f>
        <v>5.417986102442284</v>
      </c>
      <c r="G83" s="53">
        <f>(D83-B83)/F83</f>
        <v>90.000000000000071</v>
      </c>
      <c r="H83" s="19"/>
      <c r="I83" s="19"/>
      <c r="J83" s="14">
        <f>D83+H83-I83</f>
        <v>16741.577056546659</v>
      </c>
      <c r="K83" s="55">
        <f>E83*75/B83</f>
        <v>2.4999999999999998E-2</v>
      </c>
      <c r="L83" s="45"/>
      <c r="M83" s="47"/>
      <c r="N83" s="20"/>
      <c r="O83" s="18"/>
      <c r="P83" s="14">
        <f>P81+C83+H81</f>
        <v>16991.577056546659</v>
      </c>
      <c r="Q83" s="25">
        <f>(P83-(B3+SUM(H3:H81)))/(B3+SUM(H3:H81))</f>
        <v>3.7198825157074054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16741.577056546659</v>
      </c>
      <c r="C84" s="44">
        <f>(B84*required_return)</f>
        <v>502.24731169639978</v>
      </c>
      <c r="D84" s="18">
        <f>B84+C84</f>
        <v>17243.824368243058</v>
      </c>
      <c r="E84" s="14">
        <f>B84/3000</f>
        <v>5.5805256855155534</v>
      </c>
      <c r="F84" s="14">
        <f>E84</f>
        <v>5.5805256855155534</v>
      </c>
      <c r="G84" s="52">
        <f t="shared" ref="G84:G86" si="48">(D84-B84)/F84</f>
        <v>89.999999999999901</v>
      </c>
      <c r="H84" s="19"/>
      <c r="I84" s="19"/>
      <c r="J84" s="18">
        <f>D84+H84-I84</f>
        <v>17243.824368243058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17493.824368243058</v>
      </c>
      <c r="Q84" s="25">
        <f>(P84-(B3+SUM(H3:H83)))/(B3+SUM(H3:H83))</f>
        <v>3.8593956578452939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17243.824368243058</v>
      </c>
      <c r="C85" s="44">
        <f>(B85*required_return)</f>
        <v>517.31473104729173</v>
      </c>
      <c r="D85" s="18">
        <f>B85+C85</f>
        <v>17761.139099290351</v>
      </c>
      <c r="E85" s="14">
        <f>B85/3000</f>
        <v>5.7479414560810191</v>
      </c>
      <c r="F85" s="14">
        <f>E85</f>
        <v>5.7479414560810191</v>
      </c>
      <c r="G85" s="52">
        <f t="shared" si="48"/>
        <v>90.000000000000099</v>
      </c>
      <c r="H85" s="19"/>
      <c r="I85" s="19"/>
      <c r="J85" s="18">
        <f>D85+H85-I85</f>
        <v>17761.139099290351</v>
      </c>
      <c r="K85" s="55">
        <f t="shared" si="49"/>
        <v>2.5000000000000001E-2</v>
      </c>
      <c r="L85" s="45"/>
      <c r="M85" s="47"/>
      <c r="N85" s="20"/>
      <c r="O85" s="18"/>
      <c r="P85" s="14">
        <f>P84+C85+H84</f>
        <v>18011.139099290351</v>
      </c>
      <c r="Q85" s="25">
        <f>(P85-(B3+SUM(H3:H84)))/(B3+SUM(H3:H84))</f>
        <v>4.0030941942473195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17761.139099290351</v>
      </c>
      <c r="C86" s="44">
        <f>(B86*required_return)</f>
        <v>532.83417297871051</v>
      </c>
      <c r="D86" s="18">
        <f>B86+C86</f>
        <v>18293.973272269061</v>
      </c>
      <c r="E86" s="14">
        <f>B86/3000</f>
        <v>5.9203796997634504</v>
      </c>
      <c r="F86" s="14">
        <f>E86</f>
        <v>5.9203796997634504</v>
      </c>
      <c r="G86" s="52">
        <f t="shared" si="48"/>
        <v>89.999999999999886</v>
      </c>
      <c r="H86" s="19"/>
      <c r="I86" s="19"/>
      <c r="J86" s="18">
        <f>D86+H86-I86</f>
        <v>18293.973272269061</v>
      </c>
      <c r="K86" s="55">
        <f t="shared" si="49"/>
        <v>2.5000000000000001E-2</v>
      </c>
      <c r="L86" s="45"/>
      <c r="M86" s="48"/>
      <c r="N86" s="20"/>
      <c r="O86" s="18"/>
      <c r="P86" s="14">
        <f>P85+C86+H85</f>
        <v>18543.973272269061</v>
      </c>
      <c r="Q86" s="25">
        <f>(P86-(B3+SUM(H3:H85)))/(B3+SUM(H3:H85))</f>
        <v>4.151103686741406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18293.973272269061</v>
      </c>
      <c r="C88" s="44">
        <f>(B88*required_return)</f>
        <v>548.81919816807181</v>
      </c>
      <c r="D88" s="14">
        <f>B88+C88</f>
        <v>18842.792470437133</v>
      </c>
      <c r="E88" s="14">
        <f>B88/3000</f>
        <v>6.0979910907563539</v>
      </c>
      <c r="F88" s="14">
        <f>E88</f>
        <v>6.0979910907563539</v>
      </c>
      <c r="G88" s="53">
        <f>(D88-B88)/F88</f>
        <v>90.000000000000028</v>
      </c>
      <c r="H88" s="19"/>
      <c r="I88" s="19"/>
      <c r="J88" s="14">
        <f>D88+H88-I88</f>
        <v>18842.792470437133</v>
      </c>
      <c r="K88" s="55">
        <f>E88*75/B88</f>
        <v>2.5000000000000001E-2</v>
      </c>
      <c r="L88" s="45"/>
      <c r="M88" s="47"/>
      <c r="N88" s="20"/>
      <c r="O88" s="18"/>
      <c r="P88" s="14">
        <f>P86+C88+H86</f>
        <v>19092.792470437133</v>
      </c>
      <c r="Q88" s="25">
        <f>(P88-(B3+SUM(H3:H86)))/(B3+SUM(H3:H86))</f>
        <v>4.3035534640103146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18842.792470437133</v>
      </c>
      <c r="C89" s="44">
        <f>(B89*required_return)</f>
        <v>565.28377411311396</v>
      </c>
      <c r="D89" s="18">
        <f>B89+C89</f>
        <v>19408.076244550248</v>
      </c>
      <c r="E89" s="14">
        <f>B89/3000</f>
        <v>6.2809308234790446</v>
      </c>
      <c r="F89" s="14">
        <f>E89</f>
        <v>6.2809308234790446</v>
      </c>
      <c r="G89" s="52">
        <f t="shared" ref="G89:G91" si="51">(D89-B89)/F89</f>
        <v>90.000000000000185</v>
      </c>
      <c r="H89" s="19"/>
      <c r="I89" s="19"/>
      <c r="J89" s="18">
        <f>D89+H89-I89</f>
        <v>19408.076244550248</v>
      </c>
      <c r="K89" s="55">
        <f t="shared" ref="K89:K91" si="52">E89*75/B89</f>
        <v>2.5000000000000001E-2</v>
      </c>
      <c r="L89" s="45"/>
      <c r="M89" s="47"/>
      <c r="N89" s="20"/>
      <c r="O89" s="18"/>
      <c r="P89" s="14">
        <f>P88+C89+H88</f>
        <v>19658.076244550248</v>
      </c>
      <c r="Q89" s="25">
        <f>(P89-(B3+SUM(H3:H88)))/(B3+SUM(H3:H88))</f>
        <v>4.4605767345972911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19408.076244550248</v>
      </c>
      <c r="C90" s="44">
        <f>(B90*required_return)</f>
        <v>582.24228733650739</v>
      </c>
      <c r="D90" s="18">
        <f>B90+C90</f>
        <v>19990.318531886754</v>
      </c>
      <c r="E90" s="14">
        <f>B90/3000</f>
        <v>6.4693587481834163</v>
      </c>
      <c r="F90" s="14">
        <f>E90</f>
        <v>6.4693587481834163</v>
      </c>
      <c r="G90" s="52">
        <f t="shared" si="51"/>
        <v>89.999999999999886</v>
      </c>
      <c r="H90" s="19"/>
      <c r="I90" s="19"/>
      <c r="J90" s="18">
        <f>D90+H90-I90</f>
        <v>19990.318531886754</v>
      </c>
      <c r="K90" s="55">
        <f t="shared" si="52"/>
        <v>2.5000000000000001E-2</v>
      </c>
      <c r="L90" s="45"/>
      <c r="M90" s="47"/>
      <c r="N90" s="20"/>
      <c r="O90" s="18"/>
      <c r="P90" s="14">
        <f>P89+C90+H89</f>
        <v>20240.318531886754</v>
      </c>
      <c r="Q90" s="25">
        <f>(P90-(B3+SUM(H3:H89)))/(B3+SUM(H3:H89))</f>
        <v>4.622310703301876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19990.318531886754</v>
      </c>
      <c r="C91" s="44">
        <f>(B91*required_return)</f>
        <v>599.70955595660257</v>
      </c>
      <c r="D91" s="18">
        <f>B91+C91</f>
        <v>20590.028087843359</v>
      </c>
      <c r="E91" s="14">
        <f>B91/3000</f>
        <v>6.6634395106289181</v>
      </c>
      <c r="F91" s="14">
        <f>E91</f>
        <v>6.6634395106289181</v>
      </c>
      <c r="G91" s="52">
        <f t="shared" si="51"/>
        <v>90.000000000000227</v>
      </c>
      <c r="H91" s="19"/>
      <c r="I91" s="19"/>
      <c r="J91" s="18">
        <f>D91+H91-I91</f>
        <v>20590.028087843359</v>
      </c>
      <c r="K91" s="55">
        <f t="shared" si="52"/>
        <v>2.5000000000000001E-2</v>
      </c>
      <c r="L91" s="45"/>
      <c r="M91" s="48"/>
      <c r="N91" s="20"/>
      <c r="O91" s="18"/>
      <c r="P91" s="14">
        <f>P90+C91+H90</f>
        <v>20840.028087843359</v>
      </c>
      <c r="Q91" s="25">
        <f>(P91-(B3+SUM(H3:H90)))/(B3+SUM(H3:H90))</f>
        <v>4.7888966910675999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20590.028087843359</v>
      </c>
      <c r="C93" s="44">
        <f>(B93*required_return)</f>
        <v>617.70084263530077</v>
      </c>
      <c r="D93" s="14">
        <f>B93+C93</f>
        <v>21207.728930478661</v>
      </c>
      <c r="E93" s="14">
        <f>B93/3000</f>
        <v>6.8633426959477859</v>
      </c>
      <c r="F93" s="14">
        <f>E93</f>
        <v>6.8633426959477859</v>
      </c>
      <c r="G93" s="53">
        <f>(D93-B93)/F93</f>
        <v>90.000000000000227</v>
      </c>
      <c r="H93" s="19"/>
      <c r="I93" s="19"/>
      <c r="J93" s="14">
        <f>D93+H93-I93</f>
        <v>21207.728930478661</v>
      </c>
      <c r="K93" s="55">
        <f>E93*75/B93</f>
        <v>2.4999999999999998E-2</v>
      </c>
      <c r="L93" s="45"/>
      <c r="M93" s="47"/>
      <c r="N93" s="20"/>
      <c r="O93" s="18"/>
      <c r="P93" s="14">
        <f>P91+C93+H91</f>
        <v>21457.728930478661</v>
      </c>
      <c r="Q93" s="25">
        <f>(P93-(B3+SUM(H3:H91)))/(B3+SUM(H3:H91))</f>
        <v>4.960480258466295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21207.728930478661</v>
      </c>
      <c r="C94" s="44">
        <f>(B94*required_return)</f>
        <v>636.23186791435978</v>
      </c>
      <c r="D94" s="18">
        <f>B94+C94</f>
        <v>21843.960798393022</v>
      </c>
      <c r="E94" s="14">
        <f>B94/3000</f>
        <v>7.0692429768262199</v>
      </c>
      <c r="F94" s="14">
        <f>E94</f>
        <v>7.0692429768262199</v>
      </c>
      <c r="G94" s="52">
        <f t="shared" ref="G94:G96" si="54">(D94-B94)/F94</f>
        <v>90.000000000000156</v>
      </c>
      <c r="H94" s="19"/>
      <c r="I94" s="19"/>
      <c r="J94" s="18">
        <f>D94+H94-I94</f>
        <v>21843.960798393022</v>
      </c>
      <c r="K94" s="55">
        <f t="shared" ref="K94:K96" si="55">E94*75/B94</f>
        <v>2.5000000000000001E-2</v>
      </c>
      <c r="L94" s="45"/>
      <c r="M94" s="47"/>
      <c r="N94" s="20"/>
      <c r="O94" s="18"/>
      <c r="P94" s="14">
        <f>P93+C94+H93</f>
        <v>22093.960798393022</v>
      </c>
      <c r="Q94" s="25">
        <f>(P94-(B3+SUM(H3:H93)))/(B3+SUM(H3:H93))</f>
        <v>5.1372113328869506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21843.960798393022</v>
      </c>
      <c r="C95" s="44">
        <f>(B95*required_return)</f>
        <v>655.31882395179059</v>
      </c>
      <c r="D95" s="18">
        <f>B95+C95</f>
        <v>22499.279622344813</v>
      </c>
      <c r="E95" s="14">
        <f>B95/3000</f>
        <v>7.281320266131007</v>
      </c>
      <c r="F95" s="14">
        <f>E95</f>
        <v>7.281320266131007</v>
      </c>
      <c r="G95" s="52">
        <f t="shared" si="54"/>
        <v>90.000000000000085</v>
      </c>
      <c r="H95" s="19"/>
      <c r="I95" s="19"/>
      <c r="J95" s="18">
        <f>D95+H95-I95</f>
        <v>22499.279622344813</v>
      </c>
      <c r="K95" s="55">
        <f t="shared" si="55"/>
        <v>2.5000000000000001E-2</v>
      </c>
      <c r="L95" s="45"/>
      <c r="M95" s="47"/>
      <c r="N95" s="20"/>
      <c r="O95" s="18"/>
      <c r="P95" s="14">
        <f>P94+C95+H94</f>
        <v>22749.279622344813</v>
      </c>
      <c r="Q95" s="25">
        <f>(P95-(B3+SUM(H3:H94)))/(B3+SUM(H3:H94))</f>
        <v>5.3192443395402256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22499.279622344813</v>
      </c>
      <c r="C96" s="44">
        <f>(B96*required_return)</f>
        <v>674.97838867034432</v>
      </c>
      <c r="D96" s="18">
        <f>B96+C96</f>
        <v>23174.258011015158</v>
      </c>
      <c r="E96" s="14">
        <f>B96/3000</f>
        <v>7.4997598741149378</v>
      </c>
      <c r="F96" s="14">
        <f>E96</f>
        <v>7.4997598741149378</v>
      </c>
      <c r="G96" s="52">
        <f t="shared" si="54"/>
        <v>90</v>
      </c>
      <c r="H96" s="19"/>
      <c r="I96" s="19"/>
      <c r="J96" s="18">
        <f>D96+H96-I96</f>
        <v>23174.258011015158</v>
      </c>
      <c r="K96" s="55">
        <f t="shared" si="55"/>
        <v>2.4999999999999998E-2</v>
      </c>
      <c r="L96" s="45"/>
      <c r="M96" s="48"/>
      <c r="N96" s="20"/>
      <c r="O96" s="18"/>
      <c r="P96" s="14">
        <f>P95+C96+H95</f>
        <v>23424.258011015158</v>
      </c>
      <c r="Q96" s="25">
        <f>(P96-(B3+SUM(H3:H95)))/(B3+SUM(H3:H95))</f>
        <v>5.5067383363930995</v>
      </c>
      <c r="R96" s="25">
        <f t="shared" si="56"/>
        <v>3.0000000000000027E-2</v>
      </c>
    </row>
    <row r="97" spans="1:18" s="21" customFormat="1" ht="15" thickBot="1">
      <c r="A97" s="68"/>
      <c r="B97" s="69"/>
      <c r="C97" s="70"/>
      <c r="D97" s="71"/>
      <c r="E97" s="4"/>
      <c r="F97" s="4"/>
      <c r="G97" s="4"/>
      <c r="H97" s="4"/>
      <c r="I97" s="4"/>
      <c r="J97" s="4"/>
      <c r="K97" s="4"/>
      <c r="L97" s="71"/>
      <c r="M97" s="71"/>
      <c r="N97" s="71"/>
      <c r="O97" s="71"/>
      <c r="P97" s="71"/>
      <c r="Q97" s="72"/>
      <c r="R97" s="72"/>
    </row>
    <row r="98" spans="1:18" s="21" customFormat="1">
      <c r="A98" s="1">
        <f>A96+7</f>
        <v>45144</v>
      </c>
      <c r="B98" s="17">
        <f>D96+H96-N96</f>
        <v>23174.258011015158</v>
      </c>
      <c r="C98" s="44">
        <f>(B98*required_return)</f>
        <v>695.22774033045471</v>
      </c>
      <c r="D98" s="14">
        <f>B98+C98</f>
        <v>23869.485751345612</v>
      </c>
      <c r="E98" s="14">
        <f>B98/3000</f>
        <v>7.7247526703383862</v>
      </c>
      <c r="F98" s="14">
        <f>E98</f>
        <v>7.7247526703383862</v>
      </c>
      <c r="G98" s="53">
        <f>(D98-B98)/F98</f>
        <v>89.999999999999929</v>
      </c>
      <c r="H98" s="19"/>
      <c r="I98" s="19"/>
      <c r="J98" s="14">
        <f>D98+H98-I98</f>
        <v>23869.485751345612</v>
      </c>
      <c r="K98" s="55">
        <f>E98*75/B98</f>
        <v>2.5000000000000001E-2</v>
      </c>
      <c r="L98" s="45"/>
      <c r="M98" s="47"/>
      <c r="N98" s="20"/>
      <c r="O98" s="18"/>
      <c r="P98" s="14">
        <f>P96+C98+H96</f>
        <v>24119.485751345612</v>
      </c>
      <c r="Q98" s="25">
        <f>(P98-(B3+SUM(H3:H96)))/(B3+SUM(H3:H96))</f>
        <v>5.6998571531515587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23869.485751345612</v>
      </c>
      <c r="C99" s="44">
        <f>(B99*required_return)</f>
        <v>716.0845725403683</v>
      </c>
      <c r="D99" s="18">
        <f>B99+C99</f>
        <v>24585.570323885979</v>
      </c>
      <c r="E99" s="14">
        <f>B99/3000</f>
        <v>7.9564952504485369</v>
      </c>
      <c r="F99" s="14">
        <f>E99</f>
        <v>7.9564952504485369</v>
      </c>
      <c r="G99" s="52">
        <f t="shared" ref="G99:G101" si="57">(D99-B99)/F99</f>
        <v>89.999999999999829</v>
      </c>
      <c r="H99" s="19"/>
      <c r="I99" s="19"/>
      <c r="J99" s="18">
        <f>D99+H99-I99</f>
        <v>24585.570323885979</v>
      </c>
      <c r="K99" s="55">
        <f t="shared" ref="K99:K101" si="58">E99*75/B99</f>
        <v>2.4999999999999998E-2</v>
      </c>
      <c r="L99" s="45"/>
      <c r="M99" s="47"/>
      <c r="N99" s="20"/>
      <c r="O99" s="18"/>
      <c r="P99" s="14">
        <f>P98+C99+H98</f>
        <v>24835.570323885979</v>
      </c>
      <c r="Q99" s="25">
        <f>(P99-(B3+SUM(H3:H98)))/(B3+SUM(H3:H98))</f>
        <v>5.8987695344127715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24585.570323885979</v>
      </c>
      <c r="C100" s="44">
        <f>(B100*required_return)</f>
        <v>737.56710971657935</v>
      </c>
      <c r="D100" s="18">
        <f>B100+C100</f>
        <v>25323.137433602558</v>
      </c>
      <c r="E100" s="14">
        <f>B100/3000</f>
        <v>8.1951901079619933</v>
      </c>
      <c r="F100" s="14">
        <f>E100</f>
        <v>8.1951901079619933</v>
      </c>
      <c r="G100" s="52">
        <f t="shared" si="57"/>
        <v>90.000000000000028</v>
      </c>
      <c r="H100" s="19"/>
      <c r="I100" s="19"/>
      <c r="J100" s="18">
        <f>D100+H100-I100</f>
        <v>25323.137433602558</v>
      </c>
      <c r="K100" s="55">
        <f t="shared" si="58"/>
        <v>2.5000000000000001E-2</v>
      </c>
      <c r="L100" s="45"/>
      <c r="M100" s="47"/>
      <c r="N100" s="20"/>
      <c r="O100" s="18"/>
      <c r="P100" s="14">
        <f>P99+C100+H99</f>
        <v>25573.137433602558</v>
      </c>
      <c r="Q100" s="25">
        <f>(P100-(B3+SUM(H3:H99)))/(B3+SUM(H3:H99))</f>
        <v>6.1036492871118213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25323.137433602558</v>
      </c>
      <c r="C101" s="44">
        <f>(B101*required_return)</f>
        <v>759.69412300807676</v>
      </c>
      <c r="D101" s="18">
        <f>B101+C101</f>
        <v>26082.831556610636</v>
      </c>
      <c r="E101" s="14">
        <f>B101/3000</f>
        <v>8.4410458112008531</v>
      </c>
      <c r="F101" s="14">
        <f>E101</f>
        <v>8.4410458112008531</v>
      </c>
      <c r="G101" s="52">
        <f t="shared" si="57"/>
        <v>90.000000000000085</v>
      </c>
      <c r="H101" s="19"/>
      <c r="I101" s="19"/>
      <c r="J101" s="18">
        <f>D101+H101-I101</f>
        <v>26082.831556610636</v>
      </c>
      <c r="K101" s="55">
        <f t="shared" si="58"/>
        <v>2.5000000000000001E-2</v>
      </c>
      <c r="L101" s="45"/>
      <c r="M101" s="48"/>
      <c r="N101" s="20"/>
      <c r="O101" s="18"/>
      <c r="P101" s="14">
        <f>P100+C101+H100</f>
        <v>26332.831556610636</v>
      </c>
      <c r="Q101" s="25">
        <f>(P101-(B3+SUM(H3:H100)))/(B3+SUM(H3:H100))</f>
        <v>6.3146754323918435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26082.831556610636</v>
      </c>
      <c r="C103" s="44">
        <f>(B103*required_return)</f>
        <v>782.48494669831905</v>
      </c>
      <c r="D103" s="14">
        <f>B103+C103</f>
        <v>26865.316503308954</v>
      </c>
      <c r="E103" s="14">
        <f>B103/3000</f>
        <v>8.6942771855368779</v>
      </c>
      <c r="F103" s="14">
        <f>E103</f>
        <v>8.6942771855368779</v>
      </c>
      <c r="G103" s="53">
        <f>(D103-B103)/F103</f>
        <v>89.999999999999858</v>
      </c>
      <c r="H103" s="19"/>
      <c r="I103" s="19"/>
      <c r="J103" s="14">
        <f>D103+H103-I103</f>
        <v>26865.316503308954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27115.316503308954</v>
      </c>
      <c r="Q103" s="25">
        <f>(P103-(B3+SUM(H3:H101)))/(B3+SUM(H3:H101))</f>
        <v>6.5320323620302645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26865.316503308954</v>
      </c>
      <c r="C104" s="44">
        <f>(B104*required_return)</f>
        <v>805.95949509926857</v>
      </c>
      <c r="D104" s="18">
        <f>B104+C104</f>
        <v>27671.275998408222</v>
      </c>
      <c r="E104" s="14">
        <f>B104/3000</f>
        <v>8.9551055011029845</v>
      </c>
      <c r="F104" s="14">
        <f>E104</f>
        <v>8.9551055011029845</v>
      </c>
      <c r="G104" s="52">
        <f t="shared" ref="G104:G106" si="60">(D104-B104)/F104</f>
        <v>90.000000000000014</v>
      </c>
      <c r="H104" s="19"/>
      <c r="I104" s="19"/>
      <c r="J104" s="18">
        <f>D104+H104-I104</f>
        <v>27671.275998408222</v>
      </c>
      <c r="K104" s="55">
        <f t="shared" ref="K104:K106" si="61">E104*75/B104</f>
        <v>2.5000000000000001E-2</v>
      </c>
      <c r="L104" s="45"/>
      <c r="M104" s="19"/>
      <c r="N104" s="20"/>
      <c r="O104" s="18"/>
      <c r="P104" s="14">
        <f>P103+C104+H103</f>
        <v>27921.275998408222</v>
      </c>
      <c r="Q104" s="25">
        <f>(P104-(B3+SUM(H3:H103)))/(B3+SUM(H3:H103))</f>
        <v>6.7559099995578391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27671.275998408222</v>
      </c>
      <c r="C105" s="44">
        <f>(B105*required_return)</f>
        <v>830.13827995224665</v>
      </c>
      <c r="D105" s="18">
        <f>B105+C105</f>
        <v>28501.414278360469</v>
      </c>
      <c r="E105" s="14">
        <f>B105/3000</f>
        <v>9.2237586661360744</v>
      </c>
      <c r="F105" s="14">
        <f>E105</f>
        <v>9.2237586661360744</v>
      </c>
      <c r="G105" s="52">
        <f t="shared" si="60"/>
        <v>90.000000000000043</v>
      </c>
      <c r="H105" s="19"/>
      <c r="I105" s="19"/>
      <c r="J105" s="18">
        <f>D105+H105-I105</f>
        <v>28501.414278360469</v>
      </c>
      <c r="K105" s="55">
        <f t="shared" si="61"/>
        <v>2.5000000000000001E-2</v>
      </c>
      <c r="L105" s="45"/>
      <c r="M105" s="19"/>
      <c r="N105" s="20"/>
      <c r="O105" s="18"/>
      <c r="P105" s="14">
        <f>P104+C105+H104</f>
        <v>28751.414278360469</v>
      </c>
      <c r="Q105" s="25">
        <f>(P105-(B3+SUM(H3:H104)))/(B3+SUM(H3:H104))</f>
        <v>6.9865039662112416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28501.414278360469</v>
      </c>
      <c r="C106" s="44">
        <f>(B106*required_return)</f>
        <v>855.04242835081402</v>
      </c>
      <c r="D106" s="18">
        <f>B106+C106</f>
        <v>29356.456706711284</v>
      </c>
      <c r="E106" s="14">
        <f>B106/3000</f>
        <v>9.500471426120157</v>
      </c>
      <c r="F106" s="14">
        <f>E106</f>
        <v>9.500471426120157</v>
      </c>
      <c r="G106" s="52">
        <f t="shared" si="60"/>
        <v>90.000000000000043</v>
      </c>
      <c r="H106" s="19"/>
      <c r="I106" s="19"/>
      <c r="J106" s="18">
        <f>D106+H106-I106</f>
        <v>29356.456706711284</v>
      </c>
      <c r="K106" s="55">
        <f t="shared" si="61"/>
        <v>2.5000000000000001E-2</v>
      </c>
      <c r="L106" s="45"/>
      <c r="M106" s="23"/>
      <c r="N106" s="20"/>
      <c r="O106" s="18"/>
      <c r="P106" s="14">
        <f>P105+C106+H105</f>
        <v>29606.456706711284</v>
      </c>
      <c r="Q106" s="25">
        <f>(P106-(B3+SUM(H3:H105)))/(B3+SUM(H3:H105))</f>
        <v>7.2240157518642452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29356.456706711284</v>
      </c>
      <c r="C108" s="44">
        <f>(B108*required_return)</f>
        <v>880.69370120133851</v>
      </c>
      <c r="D108" s="14">
        <f>B108+C108</f>
        <v>30237.150407912621</v>
      </c>
      <c r="E108" s="14">
        <f>B108/3000</f>
        <v>9.785485568903761</v>
      </c>
      <c r="F108" s="14">
        <f>E108</f>
        <v>9.785485568903761</v>
      </c>
      <c r="G108" s="53">
        <f>(D108-B108)/F108</f>
        <v>89.999999999999829</v>
      </c>
      <c r="H108" s="19"/>
      <c r="I108" s="19"/>
      <c r="J108" s="14">
        <f>D108+H108-I108</f>
        <v>30237.150407912621</v>
      </c>
      <c r="K108" s="55">
        <f>E108*75/B108</f>
        <v>2.4999999999999998E-2</v>
      </c>
      <c r="L108" s="45"/>
      <c r="M108" s="47"/>
      <c r="N108" s="20"/>
      <c r="O108" s="18"/>
      <c r="P108" s="14">
        <f>P106+C108+H106</f>
        <v>30487.150407912621</v>
      </c>
      <c r="Q108" s="25">
        <f>(P108-(B3+SUM(H3:H106)))/(B3+SUM(H3:H106))</f>
        <v>7.4686528910868395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30237.150407912621</v>
      </c>
      <c r="C109" s="44">
        <f>(B109*required_return)</f>
        <v>907.11451223737856</v>
      </c>
      <c r="D109" s="18">
        <f>B109+C109</f>
        <v>31144.264920149999</v>
      </c>
      <c r="E109" s="14">
        <f>B109/3000</f>
        <v>10.079050135970874</v>
      </c>
      <c r="F109" s="14">
        <f>E109</f>
        <v>10.079050135970874</v>
      </c>
      <c r="G109" s="52">
        <f t="shared" ref="G109:G111" si="63">(D109-B109)/F109</f>
        <v>89.999999999999957</v>
      </c>
      <c r="H109" s="19"/>
      <c r="I109" s="19"/>
      <c r="J109" s="18">
        <f>D109+H109-I109</f>
        <v>31144.264920149999</v>
      </c>
      <c r="K109" s="55">
        <f t="shared" ref="K109:K111" si="64">E109*75/B109</f>
        <v>2.5000000000000001E-2</v>
      </c>
      <c r="L109" s="45"/>
      <c r="M109" s="47"/>
      <c r="N109" s="20"/>
      <c r="O109" s="18"/>
      <c r="P109" s="14">
        <f>P108+C109+H108</f>
        <v>31394.264920149999</v>
      </c>
      <c r="Q109" s="25">
        <f>(P109-(B3+SUM(H3:H108)))/(B3+SUM(H3:H108))</f>
        <v>7.7206291444861108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31144.264920149999</v>
      </c>
      <c r="C110" s="44">
        <f>(B110*required_return)</f>
        <v>934.32794760449997</v>
      </c>
      <c r="D110" s="18">
        <f>B110+C110</f>
        <v>32078.592867754498</v>
      </c>
      <c r="E110" s="14">
        <f>B110/3000</f>
        <v>10.38142164005</v>
      </c>
      <c r="F110" s="14">
        <f>E110</f>
        <v>10.38142164005</v>
      </c>
      <c r="G110" s="52">
        <f t="shared" si="63"/>
        <v>89.999999999999915</v>
      </c>
      <c r="H110" s="19"/>
      <c r="I110" s="19"/>
      <c r="J110" s="18">
        <f>D110+H110-I110</f>
        <v>32078.592867754498</v>
      </c>
      <c r="K110" s="55">
        <f t="shared" si="64"/>
        <v>2.5000000000000001E-2</v>
      </c>
      <c r="L110" s="45"/>
      <c r="M110" s="47"/>
      <c r="N110" s="20"/>
      <c r="O110" s="18"/>
      <c r="P110" s="14">
        <f>P109+C110+H109</f>
        <v>32328.592867754498</v>
      </c>
      <c r="Q110" s="25">
        <f>(P110-(B3+SUM(H3:H109)))/(B3+SUM(H3:H109))</f>
        <v>7.9801646854873605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32078.592867754498</v>
      </c>
      <c r="C111" s="44">
        <f>(B111*required_return)</f>
        <v>962.35778603263486</v>
      </c>
      <c r="D111" s="18">
        <f>B111+C111</f>
        <v>33040.950653787135</v>
      </c>
      <c r="E111" s="14">
        <f>B111/3000</f>
        <v>10.692864289251499</v>
      </c>
      <c r="F111" s="14">
        <f>E111</f>
        <v>10.692864289251499</v>
      </c>
      <c r="G111" s="52">
        <f t="shared" si="63"/>
        <v>90.000000000000171</v>
      </c>
      <c r="H111" s="19"/>
      <c r="I111" s="19"/>
      <c r="J111" s="18">
        <f>D111+H111-I111</f>
        <v>33040.950653787135</v>
      </c>
      <c r="K111" s="55">
        <f t="shared" si="64"/>
        <v>2.4999999999999998E-2</v>
      </c>
      <c r="L111" s="45"/>
      <c r="M111" s="48"/>
      <c r="N111" s="20"/>
      <c r="O111" s="18"/>
      <c r="P111" s="14">
        <f>P110+C111+H110</f>
        <v>33290.950653787135</v>
      </c>
      <c r="Q111" s="25">
        <f>(P111-(B3+SUM(H3:H110)))/(B3+SUM(H3:H110))</f>
        <v>8.2474862927186479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33040.950653787135</v>
      </c>
      <c r="C113" s="44">
        <f>(B113*required_return)</f>
        <v>991.22851961361403</v>
      </c>
      <c r="D113" s="14">
        <f>B113+C113</f>
        <v>34032.179173400749</v>
      </c>
      <c r="E113" s="14">
        <f>B113/3000</f>
        <v>11.013650217929046</v>
      </c>
      <c r="F113" s="14">
        <f>E113</f>
        <v>11.013650217929046</v>
      </c>
      <c r="G113" s="53">
        <f>(D113-B113)/F113</f>
        <v>90.000000000000028</v>
      </c>
      <c r="H113" s="19"/>
      <c r="I113" s="19"/>
      <c r="J113" s="14">
        <f>D113+H113-I113</f>
        <v>34032.179173400749</v>
      </c>
      <c r="K113" s="55">
        <f>E113*75/B113</f>
        <v>2.5000000000000001E-2</v>
      </c>
      <c r="L113" s="45"/>
      <c r="M113" s="47"/>
      <c r="N113" s="20"/>
      <c r="O113" s="18"/>
      <c r="P113" s="14">
        <f>P111+C113+H111</f>
        <v>34282.179173400749</v>
      </c>
      <c r="Q113" s="25">
        <f>(P113-(B3+SUM(H3:H111)))/(B3+SUM(H3:H111))</f>
        <v>8.5228275481668749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34032.179173400749</v>
      </c>
      <c r="C114" s="44">
        <f>(B114*required_return)</f>
        <v>1020.9653752020224</v>
      </c>
      <c r="D114" s="18">
        <f>B114+C114</f>
        <v>35053.144548602773</v>
      </c>
      <c r="E114" s="14">
        <f>B114/3000</f>
        <v>11.344059724466916</v>
      </c>
      <c r="F114" s="14">
        <f>E114</f>
        <v>11.344059724466916</v>
      </c>
      <c r="G114" s="52">
        <f t="shared" ref="G114:G116" si="66">(D114-B114)/F114</f>
        <v>90.000000000000142</v>
      </c>
      <c r="H114" s="19"/>
      <c r="I114" s="19"/>
      <c r="J114" s="18">
        <f>D114+H114-I114</f>
        <v>35053.144548602773</v>
      </c>
      <c r="K114" s="55">
        <f t="shared" ref="K114:K116" si="67">E114*75/B114</f>
        <v>2.5000000000000001E-2</v>
      </c>
      <c r="L114" s="45"/>
      <c r="M114" s="47"/>
      <c r="N114" s="20"/>
      <c r="O114" s="18"/>
      <c r="P114" s="14">
        <f>P113+C114+H113</f>
        <v>35303.144548602773</v>
      </c>
      <c r="Q114" s="25">
        <f>(P114-(B3+SUM(H3:H113)))/(B3+SUM(H3:H113))</f>
        <v>8.8064290412785482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35053.144548602773</v>
      </c>
      <c r="C115" s="44">
        <f>(B115*required_return)</f>
        <v>1051.5943364580833</v>
      </c>
      <c r="D115" s="18">
        <f>B115+C115</f>
        <v>36104.738885060855</v>
      </c>
      <c r="E115" s="14">
        <f>B115/3000</f>
        <v>11.684381516200924</v>
      </c>
      <c r="F115" s="14">
        <f>E115</f>
        <v>11.684381516200924</v>
      </c>
      <c r="G115" s="52">
        <f t="shared" si="66"/>
        <v>89.999999999999872</v>
      </c>
      <c r="H115" s="19"/>
      <c r="I115" s="19"/>
      <c r="J115" s="18">
        <f>D115+H115-I115</f>
        <v>36104.738885060855</v>
      </c>
      <c r="K115" s="55">
        <f t="shared" si="67"/>
        <v>2.4999999999999998E-2</v>
      </c>
      <c r="L115" s="45"/>
      <c r="M115" s="47"/>
      <c r="N115" s="20"/>
      <c r="O115" s="18"/>
      <c r="P115" s="14">
        <f>P114+C115+H114</f>
        <v>36354.738885060855</v>
      </c>
      <c r="Q115" s="25">
        <f>(P115-(B3+SUM(H3:H114)))/(B3+SUM(H3:H114))</f>
        <v>9.09853857918357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36104.738885060855</v>
      </c>
      <c r="C116" s="44">
        <f>(B116*required_return)</f>
        <v>1083.1421665518255</v>
      </c>
      <c r="D116" s="18">
        <f>B116+C116</f>
        <v>37187.881051612683</v>
      </c>
      <c r="E116" s="14">
        <f>B116/3000</f>
        <v>12.034912961686951</v>
      </c>
      <c r="F116" s="14">
        <f>E116</f>
        <v>12.034912961686951</v>
      </c>
      <c r="G116" s="52">
        <f t="shared" si="66"/>
        <v>90.000000000000227</v>
      </c>
      <c r="H116" s="19"/>
      <c r="I116" s="19"/>
      <c r="J116" s="18">
        <f>D116+H116-I116</f>
        <v>37187.881051612683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37437.881051612683</v>
      </c>
      <c r="Q116" s="25">
        <f>(P116-(B3+SUM(H3:H115)))/(B3+SUM(H3:H115))</f>
        <v>9.399411403225745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37187.881051612683</v>
      </c>
      <c r="C118" s="44">
        <f>(B118*required_return)</f>
        <v>1115.6364315483804</v>
      </c>
      <c r="D118" s="14">
        <f>B118+C118</f>
        <v>38303.517483161064</v>
      </c>
      <c r="E118" s="14">
        <f>B118/3000</f>
        <v>12.39596035053756</v>
      </c>
      <c r="F118" s="14">
        <f>E118</f>
        <v>12.39596035053756</v>
      </c>
      <c r="G118" s="53">
        <f>(D118-B118)/F118</f>
        <v>90.000000000000014</v>
      </c>
      <c r="H118" s="19"/>
      <c r="I118" s="19"/>
      <c r="J118" s="14">
        <f>D118+H118-I118</f>
        <v>38303.517483161064</v>
      </c>
      <c r="K118" s="55">
        <f>E118*75/B118</f>
        <v>2.4999999999999998E-2</v>
      </c>
      <c r="L118" s="50"/>
      <c r="M118" s="49"/>
      <c r="N118" s="31"/>
      <c r="O118" s="32"/>
      <c r="P118" s="30">
        <f>P116+C118+H116</f>
        <v>38553.517483161064</v>
      </c>
      <c r="Q118" s="35">
        <f>(P118-(B3+SUM(H3:H116)))/(B3+SUM(H3:H116))</f>
        <v>9.7093104119891844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38303.517483161064</v>
      </c>
      <c r="C119" s="44">
        <f>(B119*required_return)</f>
        <v>1149.1055244948318</v>
      </c>
      <c r="D119" s="18">
        <f>B119+C119</f>
        <v>39452.623007655893</v>
      </c>
      <c r="E119" s="14">
        <f>B119/3000</f>
        <v>12.767839161053688</v>
      </c>
      <c r="F119" s="14">
        <f>E119</f>
        <v>12.767839161053688</v>
      </c>
      <c r="G119" s="52">
        <f t="shared" ref="G119:G121" si="69">(D119-B119)/F119</f>
        <v>89.999999999999787</v>
      </c>
      <c r="H119" s="19"/>
      <c r="I119" s="19"/>
      <c r="J119" s="18">
        <f>D119+H119-I119</f>
        <v>39452.623007655893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39702.623007655893</v>
      </c>
      <c r="Q119" s="25">
        <f>(P119-(B3+SUM(H3:H118)))/(B3+SUM(H3:H118))</f>
        <v>10.028506391015526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39452.623007655893</v>
      </c>
      <c r="C120" s="44">
        <f>(B120*required_return)</f>
        <v>1183.5786902296768</v>
      </c>
      <c r="D120" s="18">
        <f>B120+C120</f>
        <v>40636.201697885568</v>
      </c>
      <c r="E120" s="14">
        <f>B120/3000</f>
        <v>13.150874335885298</v>
      </c>
      <c r="F120" s="14">
        <f>E120</f>
        <v>13.150874335885298</v>
      </c>
      <c r="G120" s="52">
        <f t="shared" si="69"/>
        <v>89.999999999999858</v>
      </c>
      <c r="H120" s="19"/>
      <c r="I120" s="19"/>
      <c r="J120" s="18">
        <f>D120+H120-I120</f>
        <v>40636.201697885568</v>
      </c>
      <c r="K120" s="55">
        <f t="shared" si="70"/>
        <v>2.5000000000000001E-2</v>
      </c>
      <c r="L120" s="45"/>
      <c r="M120" s="47"/>
      <c r="N120" s="20"/>
      <c r="O120" s="18"/>
      <c r="P120" s="14">
        <f>P119+C120+H119</f>
        <v>40886.201697885568</v>
      </c>
      <c r="Q120" s="25">
        <f>(P120-(B3+SUM(H3:H119)))/(B3+SUM(H3:H119))</f>
        <v>10.357278249412659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40636.201697885568</v>
      </c>
      <c r="C121" s="44">
        <f>(B121*required_return)</f>
        <v>1219.0860509365671</v>
      </c>
      <c r="D121" s="18">
        <f>B121+C121</f>
        <v>41855.287748822135</v>
      </c>
      <c r="E121" s="14">
        <f>B121/3000</f>
        <v>13.545400565961856</v>
      </c>
      <c r="F121" s="14">
        <f>E121</f>
        <v>13.545400565961856</v>
      </c>
      <c r="G121" s="52">
        <f t="shared" si="69"/>
        <v>89.999999999999972</v>
      </c>
      <c r="H121" s="19"/>
      <c r="I121" s="19"/>
      <c r="J121" s="18">
        <f>D121+H121-I121</f>
        <v>41855.287748822135</v>
      </c>
      <c r="K121" s="55">
        <f t="shared" si="70"/>
        <v>2.4999999999999998E-2</v>
      </c>
      <c r="L121" s="51"/>
      <c r="M121" s="48"/>
      <c r="N121" s="22"/>
      <c r="O121" s="34"/>
      <c r="P121" s="36">
        <f>P120+C121+H120</f>
        <v>42105.287748822135</v>
      </c>
      <c r="Q121" s="37">
        <f>(P121-(B3+SUM(H3:H120)))/(B3+SUM(H3:H120))</f>
        <v>10.695913263561705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41855.287748822135</v>
      </c>
      <c r="C123" s="44">
        <f>(B123*required_return)</f>
        <v>1255.6586324646639</v>
      </c>
      <c r="D123" s="14">
        <f>B123+C123</f>
        <v>43110.946381286798</v>
      </c>
      <c r="E123" s="14">
        <f>B123/3000</f>
        <v>13.951762582940711</v>
      </c>
      <c r="F123" s="14">
        <f>E123</f>
        <v>13.951762582940711</v>
      </c>
      <c r="G123" s="53">
        <f>(D123-B123)/F123</f>
        <v>89.999999999999943</v>
      </c>
      <c r="H123" s="19"/>
      <c r="I123" s="19"/>
      <c r="J123" s="14">
        <f>D123+H123-I123</f>
        <v>43110.946381286798</v>
      </c>
      <c r="K123" s="55">
        <f>E123*75/B123</f>
        <v>2.4999999999999998E-2</v>
      </c>
      <c r="L123" s="45"/>
      <c r="M123" s="47"/>
      <c r="N123" s="20"/>
      <c r="O123" s="18"/>
      <c r="P123" s="14">
        <f>P121+C123+H121</f>
        <v>43360.946381286798</v>
      </c>
      <c r="Q123" s="25">
        <f>(P123-(B108+SUM(H108:H121)))/(B108+SUM(H108:H121))</f>
        <v>0.47704972757743946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43110.946381286798</v>
      </c>
      <c r="C124" s="44">
        <f>(B124*required_return)</f>
        <v>1293.3283914386038</v>
      </c>
      <c r="D124" s="18">
        <f>B124+C124</f>
        <v>44404.274772725403</v>
      </c>
      <c r="E124" s="14">
        <f>B124/3000</f>
        <v>14.370315460428932</v>
      </c>
      <c r="F124" s="14">
        <f>E124</f>
        <v>14.370315460428932</v>
      </c>
      <c r="G124" s="52">
        <f t="shared" ref="G124:G126" si="72">(D124-B124)/F124</f>
        <v>90.000000000000057</v>
      </c>
      <c r="H124" s="19"/>
      <c r="I124" s="19"/>
      <c r="J124" s="18">
        <f>D124+H124-I124</f>
        <v>44404.274772725403</v>
      </c>
      <c r="K124" s="55">
        <f t="shared" ref="K124:K126" si="73">E124*75/B124</f>
        <v>2.4999999999999998E-2</v>
      </c>
      <c r="L124" s="45"/>
      <c r="M124" s="47"/>
      <c r="N124" s="20"/>
      <c r="O124" s="18"/>
      <c r="P124" s="14">
        <f>P123+C124+H123</f>
        <v>44654.274772725403</v>
      </c>
      <c r="Q124" s="25">
        <f>(P124-(B108+SUM(H108:H123)))/(B108+SUM(H108:H123))</f>
        <v>0.52110573898098644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44404.274772725403</v>
      </c>
      <c r="C125" s="44">
        <f>(B125*required_return)</f>
        <v>1332.1282431817619</v>
      </c>
      <c r="D125" s="18">
        <f>B125+C125</f>
        <v>45736.403015907163</v>
      </c>
      <c r="E125" s="14">
        <f>B125/3000</f>
        <v>14.8014249242418</v>
      </c>
      <c r="F125" s="14">
        <f>E125</f>
        <v>14.8014249242418</v>
      </c>
      <c r="G125" s="52">
        <f t="shared" si="72"/>
        <v>89.999999999999858</v>
      </c>
      <c r="H125" s="19"/>
      <c r="I125" s="19"/>
      <c r="J125" s="18">
        <f>D125+H125-I125</f>
        <v>45736.403015907163</v>
      </c>
      <c r="K125" s="55">
        <f t="shared" si="73"/>
        <v>2.5000000000000001E-2</v>
      </c>
      <c r="L125" s="45"/>
      <c r="M125" s="47"/>
      <c r="N125" s="20"/>
      <c r="O125" s="18"/>
      <c r="P125" s="14">
        <f>P124+C125+H124</f>
        <v>45986.403015907163</v>
      </c>
      <c r="Q125" s="25">
        <f>(P125-(B108+SUM(H108:H124)))/(B108+SUM(H108:H124))</f>
        <v>0.56648343072663965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45736.403015907163</v>
      </c>
      <c r="C126" s="44">
        <f>(B126*required_return)</f>
        <v>1372.0920904772149</v>
      </c>
      <c r="D126" s="18">
        <f>B126+C126</f>
        <v>47108.495106384376</v>
      </c>
      <c r="E126" s="14">
        <f>B126/3000</f>
        <v>15.245467671969054</v>
      </c>
      <c r="F126" s="14">
        <f>E126</f>
        <v>15.245467671969054</v>
      </c>
      <c r="G126" s="52">
        <f t="shared" si="72"/>
        <v>89.999999999999929</v>
      </c>
      <c r="H126" s="19"/>
      <c r="I126" s="19"/>
      <c r="J126" s="18">
        <f>D126+H126-I126</f>
        <v>47108.495106384376</v>
      </c>
      <c r="K126" s="55">
        <f t="shared" si="73"/>
        <v>2.5000000000000001E-2</v>
      </c>
      <c r="L126" s="45"/>
      <c r="M126" s="47"/>
      <c r="N126" s="20"/>
      <c r="O126" s="18"/>
      <c r="P126" s="14">
        <f>P125+C126+H125</f>
        <v>47358.495106384376</v>
      </c>
      <c r="Q126" s="25">
        <f>(P126-(B108+SUM(H108:H125)))/(B108+SUM(H108:H125))</f>
        <v>0.61322245322466262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47108.495106384376</v>
      </c>
      <c r="C128" s="44">
        <f>(B128*required_return)</f>
        <v>1413.2548531915313</v>
      </c>
      <c r="D128" s="14">
        <f>B128+C128</f>
        <v>48521.749959575907</v>
      </c>
      <c r="E128" s="14">
        <f>B128/3000</f>
        <v>15.702831702128126</v>
      </c>
      <c r="F128" s="14">
        <f>E128</f>
        <v>15.702831702128126</v>
      </c>
      <c r="G128" s="53">
        <f>(D128-B128)/F128</f>
        <v>89.999999999999972</v>
      </c>
      <c r="H128" s="19"/>
      <c r="I128" s="19"/>
      <c r="J128" s="14">
        <f>D128+H128-I128</f>
        <v>48521.749959575907</v>
      </c>
      <c r="K128" s="55">
        <f>E128*75/B128</f>
        <v>2.5000000000000001E-2</v>
      </c>
      <c r="L128" s="45"/>
      <c r="M128" s="47"/>
      <c r="N128" s="20"/>
      <c r="O128" s="18"/>
      <c r="P128" s="14">
        <f>P126+C128+H126</f>
        <v>48771.749959575907</v>
      </c>
      <c r="Q128" s="25">
        <f>(P128-(B108+SUM(H108:H126)))/(B108+SUM(H108:H126))</f>
        <v>0.66136364639762624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48521.749959575907</v>
      </c>
      <c r="C129" s="44">
        <f>(B129*required_return)</f>
        <v>1455.6524987872772</v>
      </c>
      <c r="D129" s="18">
        <f>B129+C129</f>
        <v>49977.402458363184</v>
      </c>
      <c r="E129" s="14">
        <f>B129/3000</f>
        <v>16.17391665319197</v>
      </c>
      <c r="F129" s="14">
        <f>E129</f>
        <v>16.17391665319197</v>
      </c>
      <c r="G129" s="52">
        <f t="shared" ref="G129:G131" si="75">(D129-B129)/F129</f>
        <v>89.999999999999943</v>
      </c>
      <c r="H129" s="19"/>
      <c r="I129" s="19"/>
      <c r="J129" s="18">
        <f>D129+H129-I129</f>
        <v>49977.402458363184</v>
      </c>
      <c r="K129" s="55">
        <f t="shared" ref="K129:K131" si="76">E129*75/B129</f>
        <v>2.5000000000000001E-2</v>
      </c>
      <c r="L129" s="45"/>
      <c r="M129" s="47"/>
      <c r="N129" s="20"/>
      <c r="O129" s="18"/>
      <c r="P129" s="14">
        <f>P128+C129+H128</f>
        <v>50227.402458363184</v>
      </c>
      <c r="Q129" s="25">
        <f>(P129-(B108+SUM(H108:H128)))/(B108+SUM(H108:H128))</f>
        <v>0.71094907536577867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49977.402458363184</v>
      </c>
      <c r="C130" s="44">
        <f>(B130*required_return)</f>
        <v>1499.3220737508955</v>
      </c>
      <c r="D130" s="18">
        <f>B130+C130</f>
        <v>51476.72453211408</v>
      </c>
      <c r="E130" s="14">
        <f>B130/3000</f>
        <v>16.659134152787729</v>
      </c>
      <c r="F130" s="14">
        <f>E130</f>
        <v>16.659134152787729</v>
      </c>
      <c r="G130" s="52">
        <f t="shared" si="75"/>
        <v>90.000000000000043</v>
      </c>
      <c r="H130" s="19"/>
      <c r="I130" s="19"/>
      <c r="J130" s="18">
        <f>D130+H130-I130</f>
        <v>51476.72453211408</v>
      </c>
      <c r="K130" s="55">
        <f t="shared" si="76"/>
        <v>2.5000000000000001E-2</v>
      </c>
      <c r="L130" s="45"/>
      <c r="M130" s="47"/>
      <c r="N130" s="20"/>
      <c r="O130" s="18"/>
      <c r="P130" s="14">
        <f>P129+C130+H129</f>
        <v>51726.72453211408</v>
      </c>
      <c r="Q130" s="25">
        <f>(P130-(B108+SUM(H108:H129)))/(B108+SUM(H108:H129))</f>
        <v>0.76202206720297583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51476.72453211408</v>
      </c>
      <c r="C131" s="44">
        <f>(B131*required_return)</f>
        <v>1544.3017359634223</v>
      </c>
      <c r="D131" s="18">
        <f>B131+C131</f>
        <v>53021.026268077505</v>
      </c>
      <c r="E131" s="14">
        <f>B131/3000</f>
        <v>17.158908177371359</v>
      </c>
      <c r="F131" s="14">
        <f>E131</f>
        <v>17.158908177371359</v>
      </c>
      <c r="G131" s="52">
        <f t="shared" si="75"/>
        <v>90.000000000000156</v>
      </c>
      <c r="H131" s="19"/>
      <c r="I131" s="19"/>
      <c r="J131" s="18">
        <f>D131+H131-I131</f>
        <v>53021.026268077505</v>
      </c>
      <c r="K131" s="55">
        <f t="shared" si="76"/>
        <v>2.4999999999999998E-2</v>
      </c>
      <c r="L131" s="45"/>
      <c r="M131" s="47"/>
      <c r="N131" s="20"/>
      <c r="O131" s="18"/>
      <c r="P131" s="14">
        <f>P130+C131+H130</f>
        <v>53271.026268077505</v>
      </c>
      <c r="Q131" s="25">
        <f>(P131-(B108+SUM(H108:H130)))/(B108+SUM(H108:H130))</f>
        <v>0.81462724879528892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53021.026268077505</v>
      </c>
      <c r="C133" s="44">
        <f>(B133*required_return)</f>
        <v>1590.6307880423251</v>
      </c>
      <c r="D133" s="14">
        <f>B133+C133</f>
        <v>54611.657056119831</v>
      </c>
      <c r="E133" s="14">
        <f>B133/3000</f>
        <v>17.673675422692501</v>
      </c>
      <c r="F133" s="14">
        <f>E133</f>
        <v>17.673675422692501</v>
      </c>
      <c r="G133" s="53">
        <f>(D133-B133)/F133</f>
        <v>90.000000000000085</v>
      </c>
      <c r="H133" s="19"/>
      <c r="I133" s="19"/>
      <c r="J133" s="14">
        <f>D133+H133-I133</f>
        <v>54611.657056119831</v>
      </c>
      <c r="K133" s="55">
        <f>E133*75/B133</f>
        <v>2.4999999999999998E-2</v>
      </c>
      <c r="L133" s="45"/>
      <c r="M133" s="47"/>
      <c r="N133" s="20"/>
      <c r="O133" s="18"/>
      <c r="P133" s="14">
        <f>P131+C133+H131</f>
        <v>54861.657056119831</v>
      </c>
      <c r="Q133" s="25">
        <f>(P133-(B108+SUM(H108:H131)))/(B108+SUM(H108:H131))</f>
        <v>0.86881058583537141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54611.657056119831</v>
      </c>
      <c r="C134" s="44">
        <f>(B134*required_return)</f>
        <v>1638.3497116835949</v>
      </c>
      <c r="D134" s="18">
        <f>B134+C134</f>
        <v>56250.006767803425</v>
      </c>
      <c r="E134" s="14">
        <f>B134/3000</f>
        <v>18.203885685373276</v>
      </c>
      <c r="F134" s="14">
        <f>E134</f>
        <v>18.203885685373276</v>
      </c>
      <c r="G134" s="52">
        <f t="shared" ref="G134:G136" si="78">(D134-B134)/F134</f>
        <v>89.999999999999915</v>
      </c>
      <c r="H134" s="19"/>
      <c r="I134" s="19"/>
      <c r="J134" s="18">
        <f>D134+H134-I134</f>
        <v>56250.006767803425</v>
      </c>
      <c r="K134" s="55">
        <f t="shared" ref="K134:K136" si="79">E134*75/B134</f>
        <v>2.4999999999999998E-2</v>
      </c>
      <c r="L134" s="45"/>
      <c r="M134" s="47"/>
      <c r="N134" s="20"/>
      <c r="O134" s="18"/>
      <c r="P134" s="14">
        <f>P133+C134+H133</f>
        <v>56500.006767803425</v>
      </c>
      <c r="Q134" s="25">
        <f>(P134-(B108+SUM(H108:H133)))/(B108+SUM(H108:H133))</f>
        <v>0.92461942298665623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56250.006767803425</v>
      </c>
      <c r="C135" s="44">
        <f>(B135*required_return)</f>
        <v>1687.5002030341027</v>
      </c>
      <c r="D135" s="18">
        <f>B135+C135</f>
        <v>57937.50697083753</v>
      </c>
      <c r="E135" s="14">
        <f>B135/3000</f>
        <v>18.750002255934476</v>
      </c>
      <c r="F135" s="14">
        <f>E135</f>
        <v>18.750002255934476</v>
      </c>
      <c r="G135" s="52">
        <f t="shared" si="78"/>
        <v>90.000000000000156</v>
      </c>
      <c r="H135" s="19"/>
      <c r="I135" s="19"/>
      <c r="J135" s="18">
        <f>D135+H135-I135</f>
        <v>57937.50697083753</v>
      </c>
      <c r="K135" s="55">
        <f t="shared" si="79"/>
        <v>2.5000000000000001E-2</v>
      </c>
      <c r="L135" s="45"/>
      <c r="M135" s="47"/>
      <c r="N135" s="20"/>
      <c r="O135" s="18"/>
      <c r="P135" s="14">
        <f>P134+C135+H134</f>
        <v>58187.50697083753</v>
      </c>
      <c r="Q135" s="25">
        <f>(P135-(B108+SUM(H108:H134)))/(B108+SUM(H108:H134))</f>
        <v>0.98210252525247976</v>
      </c>
      <c r="R135" s="25">
        <f t="shared" si="80"/>
        <v>3.0000000000000027E-2</v>
      </c>
    </row>
    <row r="136" spans="1:18" ht="15" thickBot="1">
      <c r="A136" s="1">
        <f>A135+7</f>
        <v>45361</v>
      </c>
      <c r="B136" s="17">
        <f>D135+H135-N135</f>
        <v>57937.50697083753</v>
      </c>
      <c r="C136" s="44">
        <f>(B136*required_return)</f>
        <v>1738.1252091251258</v>
      </c>
      <c r="D136" s="18">
        <f>B136+C136</f>
        <v>59675.632179962653</v>
      </c>
      <c r="E136" s="14">
        <f>B136/3000</f>
        <v>19.31250232361251</v>
      </c>
      <c r="F136" s="14">
        <f>E136</f>
        <v>19.31250232361251</v>
      </c>
      <c r="G136" s="52">
        <f t="shared" si="78"/>
        <v>89.999999999999829</v>
      </c>
      <c r="H136" s="19"/>
      <c r="I136" s="19"/>
      <c r="J136" s="18">
        <f>D136+H136-I136</f>
        <v>59675.632179962653</v>
      </c>
      <c r="K136" s="55">
        <f t="shared" si="79"/>
        <v>2.5000000000000001E-2</v>
      </c>
      <c r="L136" s="45"/>
      <c r="M136" s="47"/>
      <c r="N136" s="20"/>
      <c r="O136" s="18"/>
      <c r="P136" s="14">
        <f>P135+C136+H135</f>
        <v>59925.632179962653</v>
      </c>
      <c r="Q136" s="25">
        <f>(P136-(B108+SUM(H108:H135)))/(B108+SUM(H108:H135))</f>
        <v>1.0413101205862778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59675.632179962653</v>
      </c>
      <c r="C138" s="44">
        <f>(B138*required_return)</f>
        <v>1790.2689653988796</v>
      </c>
      <c r="D138" s="14">
        <f>B138+C138</f>
        <v>61465.901145361531</v>
      </c>
      <c r="E138" s="14">
        <f>B138/3000</f>
        <v>19.891877393320886</v>
      </c>
      <c r="F138" s="14">
        <f>E138</f>
        <v>19.891877393320886</v>
      </c>
      <c r="G138" s="53">
        <f>(D138-B138)/F138</f>
        <v>89.999999999999929</v>
      </c>
      <c r="H138" s="19"/>
      <c r="I138" s="19"/>
      <c r="J138" s="14">
        <f>D138+H138-I138</f>
        <v>61465.901145361531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61715.901145361531</v>
      </c>
      <c r="Q138" s="25">
        <f>(P138-(B108+SUM(H108:H136)))/(B108+SUM(H108:H136))</f>
        <v>1.1022939437800898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61465.901145361531</v>
      </c>
      <c r="C139" s="44">
        <f>(B139*required_return)</f>
        <v>1843.9770343608459</v>
      </c>
      <c r="D139" s="18">
        <f>B139+C139</f>
        <v>63309.878179722378</v>
      </c>
      <c r="E139" s="14">
        <f>B139/3000</f>
        <v>20.48863371512051</v>
      </c>
      <c r="F139" s="14">
        <f>E139</f>
        <v>20.48863371512051</v>
      </c>
      <c r="G139" s="52">
        <f t="shared" ref="G139:G141" si="81">(D139-B139)/F139</f>
        <v>90.000000000000057</v>
      </c>
      <c r="H139" s="19"/>
      <c r="I139" s="19"/>
      <c r="J139" s="18">
        <f>D139+H139-I139</f>
        <v>63309.878179722378</v>
      </c>
      <c r="K139" s="55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63559.878179722378</v>
      </c>
      <c r="Q139" s="25">
        <f>(P139-(B108+SUM(H108:H138)))/(B108+SUM(H108:H138))</f>
        <v>1.1651072816697163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63309.878179722378</v>
      </c>
      <c r="C140" s="44">
        <f>(B140*required_return)</f>
        <v>1899.2963453916714</v>
      </c>
      <c r="D140" s="18">
        <f>B140+C140</f>
        <v>65209.174525114053</v>
      </c>
      <c r="E140" s="14">
        <f>B140/3000</f>
        <v>21.103292726574125</v>
      </c>
      <c r="F140" s="14">
        <f>E140</f>
        <v>21.103292726574125</v>
      </c>
      <c r="G140" s="52">
        <f t="shared" si="81"/>
        <v>90.000000000000156</v>
      </c>
      <c r="H140" s="19"/>
      <c r="I140" s="19"/>
      <c r="J140" s="18">
        <f>D140+H140-I140</f>
        <v>65209.174525114053</v>
      </c>
      <c r="K140" s="55">
        <f t="shared" si="82"/>
        <v>2.4999999999999998E-2</v>
      </c>
      <c r="L140" s="45"/>
      <c r="M140" s="47"/>
      <c r="N140" s="20"/>
      <c r="O140" s="18"/>
      <c r="P140" s="14">
        <f>P139+C140+H139</f>
        <v>65459.174525114053</v>
      </c>
      <c r="Q140" s="25">
        <f>(P140-(B108+SUM(H108:H139)))/(B108+SUM(H108:H139))</f>
        <v>1.2298050196960317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65209.174525114053</v>
      </c>
      <c r="C141" s="44">
        <f>(B141*required_return)</f>
        <v>1956.2752357534216</v>
      </c>
      <c r="D141" s="18">
        <f>B141+C141</f>
        <v>67165.449760867472</v>
      </c>
      <c r="E141" s="14">
        <f>B141/3000</f>
        <v>21.736391508371351</v>
      </c>
      <c r="F141" s="14">
        <f>E141</f>
        <v>21.736391508371351</v>
      </c>
      <c r="G141" s="52">
        <f t="shared" si="81"/>
        <v>89.999999999999886</v>
      </c>
      <c r="H141" s="19"/>
      <c r="I141" s="19"/>
      <c r="J141" s="18">
        <f>D141+H141-I141</f>
        <v>67165.449760867472</v>
      </c>
      <c r="K141" s="55">
        <f t="shared" si="82"/>
        <v>2.5000000000000001E-2</v>
      </c>
      <c r="L141" s="45"/>
      <c r="M141" s="47"/>
      <c r="N141" s="20"/>
      <c r="O141" s="18"/>
      <c r="P141" s="14">
        <f>P140+C141+H140</f>
        <v>67415.449760867472</v>
      </c>
      <c r="Q141" s="25">
        <f>(P141-(B108+SUM(H108:H140)))/(B108+SUM(H108:H140))</f>
        <v>1.2964436898631364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67165.449760867472</v>
      </c>
      <c r="C143" s="44">
        <f>(B143*required_return)</f>
        <v>2014.9634928260241</v>
      </c>
      <c r="D143" s="14">
        <f>B143+C143</f>
        <v>69180.413253693492</v>
      </c>
      <c r="E143" s="14">
        <f>B143/3000</f>
        <v>22.388483253622489</v>
      </c>
      <c r="F143" s="14">
        <f>E143</f>
        <v>22.388483253622489</v>
      </c>
      <c r="G143" s="53">
        <f>(D143-B143)/F143</f>
        <v>89.999999999999829</v>
      </c>
      <c r="H143" s="19"/>
      <c r="I143" s="19"/>
      <c r="J143" s="14">
        <f>D143+H143-I143</f>
        <v>69180.413253693492</v>
      </c>
      <c r="K143" s="55">
        <f>E143*75/B143</f>
        <v>2.4999999999999998E-2</v>
      </c>
      <c r="L143" s="45"/>
      <c r="M143" s="47"/>
      <c r="N143" s="20"/>
      <c r="O143" s="18"/>
      <c r="P143" s="14">
        <f>P141+C143+H141</f>
        <v>69430.413253693492</v>
      </c>
      <c r="Q143" s="25">
        <f>(P143-(B108+SUM(H108:H141)))/(B108+SUM(H108:H141))</f>
        <v>1.365081520135254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69180.413253693492</v>
      </c>
      <c r="C144" s="44">
        <f>(B144*required_return)</f>
        <v>2075.4123976108049</v>
      </c>
      <c r="D144" s="18">
        <f>B144+C144</f>
        <v>71255.825651304302</v>
      </c>
      <c r="E144" s="14">
        <f>B144/3000</f>
        <v>23.060137751231164</v>
      </c>
      <c r="F144" s="14">
        <f>E144</f>
        <v>23.060137751231164</v>
      </c>
      <c r="G144" s="52">
        <f t="shared" ref="G144:G146" si="84">(D144-B144)/F144</f>
        <v>90.000000000000199</v>
      </c>
      <c r="H144" s="19"/>
      <c r="I144" s="19"/>
      <c r="J144" s="18">
        <f>D144+H144-I144</f>
        <v>71255.825651304302</v>
      </c>
      <c r="K144" s="55">
        <f t="shared" ref="K144:K146" si="85">E144*75/B144</f>
        <v>2.4999999999999998E-2</v>
      </c>
      <c r="L144" s="45"/>
      <c r="M144" s="47"/>
      <c r="N144" s="20"/>
      <c r="O144" s="18"/>
      <c r="P144" s="14">
        <f>P143+C144+H143</f>
        <v>71505.825651304302</v>
      </c>
      <c r="Q144" s="25">
        <f>(P144-(B108+SUM(H108:H143)))/(B108+SUM(H108:H143))</f>
        <v>1.4357784853155355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71255.825651304302</v>
      </c>
      <c r="C145" s="44">
        <f>(B145*required_return)</f>
        <v>2137.6747695391291</v>
      </c>
      <c r="D145" s="18">
        <f>B145+C145</f>
        <v>73393.500420843426</v>
      </c>
      <c r="E145" s="14">
        <f>B145/3000</f>
        <v>23.751941883768101</v>
      </c>
      <c r="F145" s="14">
        <f>E145</f>
        <v>23.751941883768101</v>
      </c>
      <c r="G145" s="52">
        <f t="shared" si="84"/>
        <v>89.999999999999787</v>
      </c>
      <c r="H145" s="19"/>
      <c r="I145" s="19"/>
      <c r="J145" s="18">
        <f>D145+H145-I145</f>
        <v>73393.500420843426</v>
      </c>
      <c r="K145" s="55">
        <f t="shared" si="85"/>
        <v>2.5000000000000001E-2</v>
      </c>
      <c r="L145" s="45"/>
      <c r="M145" s="47"/>
      <c r="N145" s="20"/>
      <c r="O145" s="18"/>
      <c r="P145" s="14">
        <f>P144+C145+H144</f>
        <v>73643.500420843426</v>
      </c>
      <c r="Q145" s="25">
        <f>(P145-(B108+SUM(H108:H144)))/(B108+SUM(H108:H144))</f>
        <v>1.5085963594512251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73393.500420843426</v>
      </c>
      <c r="C146" s="44">
        <f>(B146*required_return)</f>
        <v>2201.8050126253029</v>
      </c>
      <c r="D146" s="18">
        <f>B146+C146</f>
        <v>75595.305433468733</v>
      </c>
      <c r="E146" s="14">
        <f>B146/3000</f>
        <v>24.464500140281142</v>
      </c>
      <c r="F146" s="14">
        <f>E146</f>
        <v>24.464500140281142</v>
      </c>
      <c r="G146" s="52">
        <f t="shared" si="84"/>
        <v>90.000000000000185</v>
      </c>
      <c r="H146" s="19"/>
      <c r="I146" s="19"/>
      <c r="J146" s="18">
        <f>D146+H146-I146</f>
        <v>75595.305433468733</v>
      </c>
      <c r="K146" s="55">
        <f t="shared" si="85"/>
        <v>2.5000000000000001E-2</v>
      </c>
      <c r="L146" s="45"/>
      <c r="M146" s="47"/>
      <c r="N146" s="20"/>
      <c r="O146" s="18"/>
      <c r="P146" s="14">
        <f>P145+C146+H145</f>
        <v>75845.305433468733</v>
      </c>
      <c r="Q146" s="25">
        <f>(P146-(B108+SUM(H108:H145)))/(B108+SUM(H108:H145))</f>
        <v>1.5835987698109859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75595.305433468733</v>
      </c>
      <c r="C148" s="44">
        <f>(B148*required_return)</f>
        <v>2267.8591630040619</v>
      </c>
      <c r="D148" s="14">
        <f>B148+C148</f>
        <v>77863.164596472794</v>
      </c>
      <c r="E148" s="14">
        <f>B148/3000</f>
        <v>25.198435144489579</v>
      </c>
      <c r="F148" s="14">
        <f>E148</f>
        <v>25.198435144489579</v>
      </c>
      <c r="G148" s="53">
        <f>(D148-B148)/F148</f>
        <v>89.999999999999957</v>
      </c>
      <c r="H148" s="19"/>
      <c r="I148" s="19"/>
      <c r="J148" s="14">
        <f>D148+H148-I148</f>
        <v>77863.164596472794</v>
      </c>
      <c r="K148" s="55">
        <f>E148*75/B148</f>
        <v>2.5000000000000001E-2</v>
      </c>
      <c r="L148" s="45"/>
      <c r="M148" s="47"/>
      <c r="N148" s="20"/>
      <c r="O148" s="18"/>
      <c r="P148" s="14">
        <f>P146+C148+H146</f>
        <v>78113.164596472794</v>
      </c>
      <c r="Q148" s="25">
        <f>(P148-(B108+SUM(H108:H146)))/(B108+SUM(H108:H146))</f>
        <v>1.6608512524815391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77863.164596472794</v>
      </c>
      <c r="C149" s="44">
        <f>(B149*required_return)</f>
        <v>2335.8949378941838</v>
      </c>
      <c r="D149" s="18">
        <f>B149+C149</f>
        <v>80199.059534366985</v>
      </c>
      <c r="E149" s="14">
        <f>B149/3000</f>
        <v>25.954388198824265</v>
      </c>
      <c r="F149" s="14">
        <f>E149</f>
        <v>25.954388198824265</v>
      </c>
      <c r="G149" s="52">
        <f t="shared" ref="G149:G151" si="87">(D149-B149)/F149</f>
        <v>90.000000000000256</v>
      </c>
      <c r="H149" s="19"/>
      <c r="I149" s="19"/>
      <c r="J149" s="18">
        <f>D149+H149-I149</f>
        <v>80199.059534366985</v>
      </c>
      <c r="K149" s="55">
        <f t="shared" ref="K149:K151" si="88">E149*75/B149</f>
        <v>2.5000000000000001E-2</v>
      </c>
      <c r="L149" s="45"/>
      <c r="M149" s="47"/>
      <c r="N149" s="20"/>
      <c r="O149" s="18"/>
      <c r="P149" s="14">
        <f>P148+C149+H148</f>
        <v>80449.059534366985</v>
      </c>
      <c r="Q149" s="25">
        <f>(P149-(B108+SUM(H108:H148)))/(B108+SUM(H108:H148))</f>
        <v>1.7404213096322092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80199.059534366985</v>
      </c>
      <c r="C150" s="44">
        <f>(B150*required_return)</f>
        <v>2405.9717860310093</v>
      </c>
      <c r="D150" s="18">
        <f>B150+C150</f>
        <v>82605.031320397989</v>
      </c>
      <c r="E150" s="14">
        <f>B150/3000</f>
        <v>26.733019844788995</v>
      </c>
      <c r="F150" s="14">
        <f>E150</f>
        <v>26.733019844788995</v>
      </c>
      <c r="G150" s="52">
        <f t="shared" si="87"/>
        <v>89.999999999999815</v>
      </c>
      <c r="H150" s="19"/>
      <c r="I150" s="19"/>
      <c r="J150" s="18">
        <f>D150+H150-I150</f>
        <v>82605.031320397989</v>
      </c>
      <c r="K150" s="55">
        <f t="shared" si="88"/>
        <v>2.5000000000000001E-2</v>
      </c>
      <c r="L150" s="45"/>
      <c r="M150" s="47"/>
      <c r="N150" s="20"/>
      <c r="O150" s="18"/>
      <c r="P150" s="14">
        <f>P149+C150+H149</f>
        <v>82855.031320397989</v>
      </c>
      <c r="Q150" s="25">
        <f>(P150-(B108+SUM(H108:H149)))/(B108+SUM(H108:H149))</f>
        <v>1.8223784684973992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82605.031320397989</v>
      </c>
      <c r="C151" s="44">
        <f>(B151*required_return)</f>
        <v>2478.1509396119395</v>
      </c>
      <c r="D151" s="18">
        <f>B151+C151</f>
        <v>85083.182260009926</v>
      </c>
      <c r="E151" s="14">
        <f>B151/3000</f>
        <v>27.535010440132663</v>
      </c>
      <c r="F151" s="14">
        <f>E151</f>
        <v>27.535010440132663</v>
      </c>
      <c r="G151" s="52">
        <f t="shared" si="87"/>
        <v>89.999999999999886</v>
      </c>
      <c r="H151" s="19"/>
      <c r="I151" s="19"/>
      <c r="J151" s="18">
        <f>D151+H151-I151</f>
        <v>85083.182260009926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85333.182260009926</v>
      </c>
      <c r="Q151" s="25">
        <f>(P151-(B108+SUM(H108:H150)))/(B108+SUM(H108:H150))</f>
        <v>1.9067943421285447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85083.182260009926</v>
      </c>
      <c r="C153" s="44">
        <f>(B153*required_return)</f>
        <v>2552.4954678002978</v>
      </c>
      <c r="D153" s="14">
        <f>B153+C153</f>
        <v>87635.677727810224</v>
      </c>
      <c r="E153" s="14">
        <f>B153/3000</f>
        <v>28.361060753336641</v>
      </c>
      <c r="F153" s="14">
        <f>E153</f>
        <v>28.361060753336641</v>
      </c>
      <c r="G153" s="53">
        <f>(D153-B153)/F153</f>
        <v>90</v>
      </c>
      <c r="H153" s="19"/>
      <c r="I153" s="19"/>
      <c r="J153" s="14">
        <f>D153+H153-I153</f>
        <v>87635.677727810224</v>
      </c>
      <c r="K153" s="55">
        <f>E153*75/B153</f>
        <v>2.5000000000000001E-2</v>
      </c>
      <c r="L153" s="45"/>
      <c r="M153" s="47"/>
      <c r="N153" s="20"/>
      <c r="O153" s="18"/>
      <c r="P153" s="14">
        <f>P151+C153+H151</f>
        <v>87885.677727810224</v>
      </c>
      <c r="Q153" s="25">
        <f>(P153-(B108+SUM(H108:H151)))/(B108+SUM(H108:H151))</f>
        <v>1.9937426919686247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87635.677727810224</v>
      </c>
      <c r="C154" s="44">
        <f>(B154*required_return)</f>
        <v>2629.0703318343067</v>
      </c>
      <c r="D154" s="18">
        <f>B154+C154</f>
        <v>90264.748059644524</v>
      </c>
      <c r="E154" s="14">
        <f>B154/3000</f>
        <v>29.211892575936741</v>
      </c>
      <c r="F154" s="14">
        <f>E154</f>
        <v>29.211892575936741</v>
      </c>
      <c r="G154" s="52">
        <f t="shared" ref="G154:G156" si="90">(D154-B154)/F154</f>
        <v>89.999999999999787</v>
      </c>
      <c r="H154" s="19"/>
      <c r="I154" s="19"/>
      <c r="J154" s="18">
        <f>D154+H154-I154</f>
        <v>90264.748059644524</v>
      </c>
      <c r="K154" s="55">
        <f t="shared" ref="K154:K156" si="91">E154*75/B154</f>
        <v>2.4999999999999998E-2</v>
      </c>
      <c r="L154" s="45"/>
      <c r="M154" s="47"/>
      <c r="N154" s="20"/>
      <c r="O154" s="18"/>
      <c r="P154" s="14">
        <f>P153+C154+H153</f>
        <v>90514.748059644524</v>
      </c>
      <c r="Q154" s="25">
        <f>(P154-(B108+SUM(H108:H153)))/(B108+SUM(H108:H153))</f>
        <v>2.0832994923039072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90264.748059644524</v>
      </c>
      <c r="C155" s="44">
        <f>(B155*required_return)</f>
        <v>2707.9424417893356</v>
      </c>
      <c r="D155" s="18">
        <f>B155+C155</f>
        <v>92972.690501433855</v>
      </c>
      <c r="E155" s="14">
        <f>B155/3000</f>
        <v>30.088249353214842</v>
      </c>
      <c r="F155" s="14">
        <f>E155</f>
        <v>30.088249353214842</v>
      </c>
      <c r="G155" s="52">
        <f t="shared" si="90"/>
        <v>89.999999999999858</v>
      </c>
      <c r="H155" s="19"/>
      <c r="I155" s="19"/>
      <c r="J155" s="18">
        <f>D155+H155-I155</f>
        <v>92972.690501433855</v>
      </c>
      <c r="K155" s="55">
        <f t="shared" si="91"/>
        <v>2.4999999999999998E-2</v>
      </c>
      <c r="L155" s="45"/>
      <c r="M155" s="47"/>
      <c r="N155" s="20"/>
      <c r="O155" s="18"/>
      <c r="P155" s="14">
        <f>P154+C155+H154</f>
        <v>93222.690501433855</v>
      </c>
      <c r="Q155" s="25">
        <f>(P155-(B108+SUM(H108:H154)))/(B108+SUM(H108:H154))</f>
        <v>2.1755429966492477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92972.690501433855</v>
      </c>
      <c r="C156" s="44">
        <f>(B156*required_return)</f>
        <v>2789.1807150430154</v>
      </c>
      <c r="D156" s="18">
        <f>B156+C156</f>
        <v>95761.871216476866</v>
      </c>
      <c r="E156" s="14">
        <f>B156/3000</f>
        <v>30.990896833811284</v>
      </c>
      <c r="F156" s="14">
        <f>E156</f>
        <v>30.990896833811284</v>
      </c>
      <c r="G156" s="52">
        <f t="shared" si="90"/>
        <v>89.999999999999829</v>
      </c>
      <c r="H156" s="19"/>
      <c r="I156" s="19"/>
      <c r="J156" s="18">
        <f>D156+H156-I156</f>
        <v>95761.871216476866</v>
      </c>
      <c r="K156" s="55">
        <f t="shared" si="91"/>
        <v>2.4999999999999998E-2</v>
      </c>
      <c r="L156" s="45"/>
      <c r="M156" s="48"/>
      <c r="N156" s="20"/>
      <c r="O156" s="18"/>
      <c r="P156" s="14">
        <f>P155+C156+H155</f>
        <v>96011.871216476866</v>
      </c>
      <c r="Q156" s="25">
        <f>(P156-(B108+SUM(H108:H155)))/(B108+SUM(H108:H155))</f>
        <v>2.2705538061249486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95761.871216476866</v>
      </c>
      <c r="C158" s="44">
        <f>(B158*required_return)</f>
        <v>2872.8561364943057</v>
      </c>
      <c r="D158" s="14">
        <f>B158+C158</f>
        <v>98634.727352971167</v>
      </c>
      <c r="E158" s="14">
        <f>B158/3000</f>
        <v>31.920623738825622</v>
      </c>
      <c r="F158" s="14">
        <f>E158</f>
        <v>31.920623738825622</v>
      </c>
      <c r="G158" s="53">
        <f>(D158-B158)/F158</f>
        <v>89.999999999999858</v>
      </c>
      <c r="H158" s="19"/>
      <c r="I158" s="19"/>
      <c r="J158" s="14">
        <f>D158+H158-I158</f>
        <v>98634.727352971167</v>
      </c>
      <c r="K158" s="55">
        <f>E158*75/B158</f>
        <v>2.5000000000000001E-2</v>
      </c>
      <c r="L158" s="45"/>
      <c r="M158" s="47"/>
      <c r="N158" s="20"/>
      <c r="O158" s="18"/>
      <c r="P158" s="14">
        <f>P156+C158+H156</f>
        <v>98884.727352971167</v>
      </c>
      <c r="Q158" s="25">
        <f>(P158-(B108+SUM(H108:H156)))/(B108+SUM(H108:H156))</f>
        <v>2.368414939884921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98634.727352971167</v>
      </c>
      <c r="C159" s="44">
        <f>(B159*required_return)</f>
        <v>2959.0418205891351</v>
      </c>
      <c r="D159" s="18">
        <f>B159+C159</f>
        <v>101593.7691735603</v>
      </c>
      <c r="E159" s="14">
        <f>B159/3000</f>
        <v>32.878242450990392</v>
      </c>
      <c r="F159" s="14">
        <f>E159</f>
        <v>32.878242450990392</v>
      </c>
      <c r="G159" s="52">
        <f t="shared" ref="G159:G161" si="93">(D159-B159)/F159</f>
        <v>89.999999999999929</v>
      </c>
      <c r="H159" s="19"/>
      <c r="I159" s="19"/>
      <c r="J159" s="18">
        <f>D159+H159-I159</f>
        <v>101593.7691735603</v>
      </c>
      <c r="K159" s="55">
        <f t="shared" ref="K159:K161" si="94">E159*75/B159</f>
        <v>2.5000000000000001E-2</v>
      </c>
      <c r="L159" s="45"/>
      <c r="M159" s="47"/>
      <c r="N159" s="20"/>
      <c r="O159" s="18"/>
      <c r="P159" s="14">
        <f>P158+C159+H158</f>
        <v>101843.7691735603</v>
      </c>
      <c r="Q159" s="25">
        <f>(P159-(B108+SUM(H108:H158)))/(B108+SUM(H108:H158))</f>
        <v>2.4692119076576922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101593.7691735603</v>
      </c>
      <c r="C160" s="44">
        <f>(B160*required_return)</f>
        <v>3047.8130752068091</v>
      </c>
      <c r="D160" s="18">
        <f>B160+C160</f>
        <v>104641.58224876711</v>
      </c>
      <c r="E160" s="14">
        <f>B160/3000</f>
        <v>33.864589724520101</v>
      </c>
      <c r="F160" s="14">
        <f>E160</f>
        <v>33.864589724520101</v>
      </c>
      <c r="G160" s="52">
        <f t="shared" si="93"/>
        <v>90.000000000000028</v>
      </c>
      <c r="H160" s="19"/>
      <c r="I160" s="19"/>
      <c r="J160" s="18">
        <f>D160+H160-I160</f>
        <v>104641.58224876711</v>
      </c>
      <c r="K160" s="55">
        <f t="shared" si="94"/>
        <v>2.5000000000000001E-2</v>
      </c>
      <c r="L160" s="45"/>
      <c r="M160" s="47"/>
      <c r="N160" s="20"/>
      <c r="O160" s="18"/>
      <c r="P160" s="14">
        <f>P159+C160+H159</f>
        <v>104891.58224876711</v>
      </c>
      <c r="Q160" s="25">
        <f>(P160-(B108+SUM(H108:H159)))/(B108+SUM(H108:H159))</f>
        <v>2.5730327844636465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104641.58224876711</v>
      </c>
      <c r="C161" s="44">
        <f>(B161*required_return)</f>
        <v>3139.247467463013</v>
      </c>
      <c r="D161" s="18">
        <f>B161+C161</f>
        <v>107780.82971623012</v>
      </c>
      <c r="E161" s="14">
        <f>B161/3000</f>
        <v>34.880527416255703</v>
      </c>
      <c r="F161" s="14">
        <f>E161</f>
        <v>34.880527416255703</v>
      </c>
      <c r="G161" s="52">
        <f t="shared" si="93"/>
        <v>89.999999999999815</v>
      </c>
      <c r="H161" s="19"/>
      <c r="I161" s="19"/>
      <c r="J161" s="18">
        <f>D161+H161-I161</f>
        <v>107780.82971623012</v>
      </c>
      <c r="K161" s="55">
        <f t="shared" si="94"/>
        <v>2.4999999999999998E-2</v>
      </c>
      <c r="L161" s="45"/>
      <c r="M161" s="48"/>
      <c r="N161" s="20"/>
      <c r="O161" s="18"/>
      <c r="P161" s="14">
        <f>P160+C161+H160</f>
        <v>108030.82971623012</v>
      </c>
      <c r="Q161" s="25">
        <f>(P161-(B108+SUM(H108:H160)))/(B108+SUM(H108:H160))</f>
        <v>2.6799682875737796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107780.82971623012</v>
      </c>
      <c r="C163" s="44">
        <f>(B163*required_return)</f>
        <v>3233.4248914869036</v>
      </c>
      <c r="D163" s="14">
        <f>B163+C163</f>
        <v>111014.25460771703</v>
      </c>
      <c r="E163" s="14">
        <f>B163/3000</f>
        <v>35.92694323874337</v>
      </c>
      <c r="F163" s="14">
        <f>E163</f>
        <v>35.92694323874337</v>
      </c>
      <c r="G163" s="53">
        <f>(D163-B163)/F163</f>
        <v>90.000000000000171</v>
      </c>
      <c r="H163" s="19"/>
      <c r="I163" s="19"/>
      <c r="J163" s="14">
        <f>D163+H163-I163</f>
        <v>111014.25460771703</v>
      </c>
      <c r="K163" s="55">
        <f>E163*75/B163</f>
        <v>2.4999999999999998E-2</v>
      </c>
      <c r="L163" s="45"/>
      <c r="M163" s="47"/>
      <c r="N163" s="20"/>
      <c r="O163" s="18"/>
      <c r="P163" s="14">
        <f>P161+C163+H161</f>
        <v>111264.25460771703</v>
      </c>
      <c r="Q163" s="25">
        <f>(P163-(B108+SUM(H108:H161)))/(B108+SUM(H108:H161))</f>
        <v>2.7901118557772171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111014.25460771703</v>
      </c>
      <c r="C164" s="44">
        <f>(B164*required_return)</f>
        <v>3330.4276382315106</v>
      </c>
      <c r="D164" s="18">
        <f>B164+C164</f>
        <v>114344.68224594854</v>
      </c>
      <c r="E164" s="14">
        <f>B164/3000</f>
        <v>37.004751535905676</v>
      </c>
      <c r="F164" s="14">
        <f>E164</f>
        <v>37.004751535905676</v>
      </c>
      <c r="G164" s="52">
        <f t="shared" ref="G164:G166" si="96">(D164-B164)/F164</f>
        <v>90.000000000000099</v>
      </c>
      <c r="H164" s="19"/>
      <c r="I164" s="19"/>
      <c r="J164" s="18">
        <f>D164+H164-I164</f>
        <v>114344.68224594854</v>
      </c>
      <c r="K164" s="55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114594.68224594854</v>
      </c>
      <c r="Q164" s="25">
        <f>(P164-(B108+SUM(H108:H163)))/(B108+SUM(H108:H163))</f>
        <v>2.9035597310267574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114344.68224594854</v>
      </c>
      <c r="C165" s="44">
        <f>(B165*required_return)</f>
        <v>3430.3404673784562</v>
      </c>
      <c r="D165" s="18">
        <f>B165+C165</f>
        <v>117775.02271332699</v>
      </c>
      <c r="E165" s="14">
        <f>B165/3000</f>
        <v>38.114894081982847</v>
      </c>
      <c r="F165" s="14">
        <f>E165</f>
        <v>38.114894081982847</v>
      </c>
      <c r="G165" s="52">
        <f t="shared" si="96"/>
        <v>89.999999999999929</v>
      </c>
      <c r="H165" s="19"/>
      <c r="I165" s="19"/>
      <c r="J165" s="18">
        <f>D165+H165-I165</f>
        <v>117775.02271332699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118025.02271332699</v>
      </c>
      <c r="Q165" s="25">
        <f>(P165-(B108+SUM(H108:H164)))/(B108+SUM(H108:H164))</f>
        <v>3.0204110425337838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117775.02271332699</v>
      </c>
      <c r="C166" s="44">
        <f>(B166*required_return)</f>
        <v>3533.2506813998098</v>
      </c>
      <c r="D166" s="18">
        <f>B166+C166</f>
        <v>121308.2733947268</v>
      </c>
      <c r="E166" s="14">
        <f>B166/3000</f>
        <v>39.258340904442335</v>
      </c>
      <c r="F166" s="14">
        <f>E166</f>
        <v>39.258340904442335</v>
      </c>
      <c r="G166" s="52">
        <f t="shared" si="96"/>
        <v>89.999999999999858</v>
      </c>
      <c r="H166" s="19"/>
      <c r="I166" s="19"/>
      <c r="J166" s="18">
        <f>D166+H166-I166</f>
        <v>121308.2733947268</v>
      </c>
      <c r="K166" s="55">
        <f t="shared" si="97"/>
        <v>2.5000000000000001E-2</v>
      </c>
      <c r="L166" s="45"/>
      <c r="M166" s="48"/>
      <c r="N166" s="20"/>
      <c r="O166" s="18"/>
      <c r="P166" s="14">
        <f>P165+C166+H165</f>
        <v>121558.2733947268</v>
      </c>
      <c r="Q166" s="25">
        <f>(P166-(B108+SUM(H108:H165)))/(B108+SUM(H108:H165))</f>
        <v>3.1407678933860206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121308.2733947268</v>
      </c>
      <c r="C168" s="44">
        <f>(B168*required_return)</f>
        <v>3639.2482018418036</v>
      </c>
      <c r="D168" s="14">
        <f>B168+C168</f>
        <v>124947.52159656861</v>
      </c>
      <c r="E168" s="14">
        <f>B168/3000</f>
        <v>40.436091131575601</v>
      </c>
      <c r="F168" s="14">
        <f>E168</f>
        <v>40.436091131575601</v>
      </c>
      <c r="G168" s="53">
        <f>(D168-B168)/F168</f>
        <v>90.000000000000114</v>
      </c>
      <c r="H168" s="19"/>
      <c r="I168" s="19"/>
      <c r="J168" s="14">
        <f>D168+H168-I168</f>
        <v>124947.52159656861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125197.52159656861</v>
      </c>
      <c r="Q168" s="25">
        <f>(P168-(B108+SUM(H108:H166)))/(B108+SUM(H108:H166))</f>
        <v>3.2647354497638252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124947.52159656861</v>
      </c>
      <c r="C169" s="44">
        <f>(B169*required_return)</f>
        <v>3748.4256478970583</v>
      </c>
      <c r="D169" s="18">
        <f>B169+C169</f>
        <v>128695.94724446567</v>
      </c>
      <c r="E169" s="14">
        <f>B169/3000</f>
        <v>41.649173865522869</v>
      </c>
      <c r="F169" s="14">
        <f>E169</f>
        <v>41.649173865522869</v>
      </c>
      <c r="G169" s="52">
        <f t="shared" ref="G169:G171" si="99">(D169-B169)/F169</f>
        <v>90.000000000000128</v>
      </c>
      <c r="H169" s="19"/>
      <c r="I169" s="19"/>
      <c r="J169" s="18">
        <f>D169+H169-I169</f>
        <v>128695.94724446567</v>
      </c>
      <c r="K169" s="55">
        <f t="shared" ref="K169:K171" si="100">E169*75/B169</f>
        <v>2.4999999999999998E-2</v>
      </c>
      <c r="L169" s="45"/>
      <c r="M169" s="47"/>
      <c r="N169" s="20"/>
      <c r="O169" s="18"/>
      <c r="P169" s="14">
        <f>P168+C169+H168</f>
        <v>128945.94724446567</v>
      </c>
      <c r="Q169" s="25">
        <f>(P169-(B108+SUM(H108:H168)))/(B108+SUM(H108:H168))</f>
        <v>3.3924220328329637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128695.94724446567</v>
      </c>
      <c r="C170" s="44">
        <f>(B170*required_return)</f>
        <v>3860.87841733397</v>
      </c>
      <c r="D170" s="18">
        <f>B170+C170</f>
        <v>132556.82566179964</v>
      </c>
      <c r="E170" s="14">
        <f>B170/3000</f>
        <v>42.898649081488557</v>
      </c>
      <c r="F170" s="14">
        <f>E170</f>
        <v>42.898649081488557</v>
      </c>
      <c r="G170" s="52">
        <f t="shared" si="99"/>
        <v>89.999999999999915</v>
      </c>
      <c r="H170" s="19"/>
      <c r="I170" s="19"/>
      <c r="J170" s="18">
        <f>D170+H170-I170</f>
        <v>132556.82566179964</v>
      </c>
      <c r="K170" s="55">
        <f t="shared" si="100"/>
        <v>2.5000000000000001E-2</v>
      </c>
      <c r="L170" s="45"/>
      <c r="M170" s="47"/>
      <c r="N170" s="20"/>
      <c r="O170" s="18"/>
      <c r="P170" s="14">
        <f>P169+C170+H169</f>
        <v>132806.82566179964</v>
      </c>
      <c r="Q170" s="25">
        <f>(P170-(B108+SUM(H108:H169)))/(B108+SUM(H108:H169))</f>
        <v>3.5239392133941765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132556.82566179964</v>
      </c>
      <c r="C171" s="44">
        <f>(B171*required_return)</f>
        <v>3976.7047698539891</v>
      </c>
      <c r="D171" s="18">
        <f>B171+C171</f>
        <v>136533.53043165363</v>
      </c>
      <c r="E171" s="14">
        <f>B171/3000</f>
        <v>44.185608553933214</v>
      </c>
      <c r="F171" s="14">
        <f>E171</f>
        <v>44.185608553933214</v>
      </c>
      <c r="G171" s="52">
        <f t="shared" si="99"/>
        <v>90.000000000000185</v>
      </c>
      <c r="H171" s="19"/>
      <c r="I171" s="19"/>
      <c r="J171" s="18">
        <f>D171+H171-I171</f>
        <v>136533.53043165363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136783.53043165363</v>
      </c>
      <c r="Q171" s="25">
        <f>(P171-(B108+SUM(H108:H170)))/(B108+SUM(H108:H170))</f>
        <v>3.6594019093722259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136533.53043165363</v>
      </c>
      <c r="C173" s="44">
        <f>(B173*required_return)</f>
        <v>4096.0059129496085</v>
      </c>
      <c r="D173" s="14">
        <f>B173+C173</f>
        <v>140629.53634460326</v>
      </c>
      <c r="E173" s="14">
        <f>B173/3000</f>
        <v>45.511176810551213</v>
      </c>
      <c r="F173" s="14">
        <f>E173</f>
        <v>45.511176810551213</v>
      </c>
      <c r="G173" s="53">
        <f>(D173-B173)/F173</f>
        <v>90.000000000000284</v>
      </c>
      <c r="H173" s="19"/>
      <c r="I173" s="19"/>
      <c r="J173" s="14">
        <f>D173+H173-I173</f>
        <v>140629.53634460326</v>
      </c>
      <c r="K173" s="55">
        <f>E173*75/B173</f>
        <v>2.5000000000000001E-2</v>
      </c>
      <c r="L173" s="45"/>
      <c r="M173" s="47"/>
      <c r="N173" s="20"/>
      <c r="O173" s="18"/>
      <c r="P173" s="14">
        <f>P171+C173+H171</f>
        <v>140879.53634460326</v>
      </c>
      <c r="Q173" s="25">
        <f>(P173-(B108+SUM(H108:H171)))/(B108+SUM(H108:H171))</f>
        <v>3.7989284862296167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140629.53634460326</v>
      </c>
      <c r="C174" s="44">
        <f>(B174*required_return)</f>
        <v>4218.8860903380973</v>
      </c>
      <c r="D174" s="18">
        <f>B174+C174</f>
        <v>144848.42243494134</v>
      </c>
      <c r="E174" s="14">
        <f>B174/3000</f>
        <v>46.876512114867751</v>
      </c>
      <c r="F174" s="14">
        <f>E174</f>
        <v>46.876512114867751</v>
      </c>
      <c r="G174" s="52">
        <f t="shared" ref="G174:G176" si="102">(D174-B174)/F174</f>
        <v>89.99999999999973</v>
      </c>
      <c r="H174" s="19"/>
      <c r="I174" s="19"/>
      <c r="J174" s="18">
        <f>D174+H174-I174</f>
        <v>144848.42243494134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145098.42243494134</v>
      </c>
      <c r="Q174" s="25">
        <f>(P174-(B108+SUM(H108:H173)))/(B108+SUM(H108:H173))</f>
        <v>3.9426408603927285</v>
      </c>
      <c r="R174" s="25">
        <f t="shared" ref="R174:R176" si="104">D174/B174-1</f>
        <v>2.9999999999999805E-2</v>
      </c>
    </row>
    <row r="175" spans="1:18">
      <c r="A175" s="1">
        <f>A174+7</f>
        <v>45578</v>
      </c>
      <c r="B175" s="17">
        <f>D174+H174-N174</f>
        <v>144848.42243494134</v>
      </c>
      <c r="C175" s="44">
        <f>(B175*required_return)</f>
        <v>4345.4526730482403</v>
      </c>
      <c r="D175" s="18">
        <f>B175+C175</f>
        <v>149193.87510798959</v>
      </c>
      <c r="E175" s="14">
        <f>B175/3000</f>
        <v>48.282807478313778</v>
      </c>
      <c r="F175" s="14">
        <f>E175</f>
        <v>48.282807478313778</v>
      </c>
      <c r="G175" s="52">
        <f t="shared" si="102"/>
        <v>90.000000000000142</v>
      </c>
      <c r="H175" s="19"/>
      <c r="I175" s="19"/>
      <c r="J175" s="18">
        <f>D175+H175-I175</f>
        <v>149193.87510798959</v>
      </c>
      <c r="K175" s="55">
        <f t="shared" si="103"/>
        <v>2.4999999999999998E-2</v>
      </c>
      <c r="L175" s="45"/>
      <c r="M175" s="47"/>
      <c r="N175" s="20"/>
      <c r="O175" s="18"/>
      <c r="P175" s="14">
        <f>P174+C175+H174</f>
        <v>149443.87510798959</v>
      </c>
      <c r="Q175" s="25">
        <f>(P175-(B108+SUM(H108:H174)))/(B108+SUM(H108:H174))</f>
        <v>4.0906646057807343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149193.87510798959</v>
      </c>
      <c r="C176" s="44">
        <f>(B176*required_return)</f>
        <v>4475.8162532396873</v>
      </c>
      <c r="D176" s="18">
        <f>B176+C176</f>
        <v>153669.69136122928</v>
      </c>
      <c r="E176" s="14">
        <f>B176/3000</f>
        <v>49.731291702663199</v>
      </c>
      <c r="F176" s="14">
        <f>E176</f>
        <v>49.731291702663199</v>
      </c>
      <c r="G176" s="52">
        <f t="shared" si="102"/>
        <v>90.000000000000171</v>
      </c>
      <c r="H176" s="19"/>
      <c r="I176" s="19"/>
      <c r="J176" s="18">
        <f>D176+H176-I176</f>
        <v>153669.69136122928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153919.69136122928</v>
      </c>
      <c r="Q176" s="25">
        <f>(P176-(B108+SUM(H108:H175)))/(B108+SUM(H108:H175))</f>
        <v>4.2431290635303807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153669.69136122928</v>
      </c>
      <c r="C178" s="44">
        <f>(B178*required_return)</f>
        <v>4610.0907408368785</v>
      </c>
      <c r="D178" s="14">
        <f>B178+C178</f>
        <v>158279.78210206615</v>
      </c>
      <c r="E178" s="14">
        <f>B178/3000</f>
        <v>51.223230453743092</v>
      </c>
      <c r="F178" s="14">
        <f>E178</f>
        <v>51.223230453743092</v>
      </c>
      <c r="G178" s="53">
        <f>(D178-B178)/F178</f>
        <v>89.999999999999758</v>
      </c>
      <c r="H178" s="19"/>
      <c r="I178" s="19"/>
      <c r="J178" s="14">
        <f>D178+H178-I178</f>
        <v>158279.78210206615</v>
      </c>
      <c r="K178" s="55">
        <f>E178*75/B178</f>
        <v>2.4999999999999998E-2</v>
      </c>
      <c r="L178" s="45"/>
      <c r="M178" s="47"/>
      <c r="N178" s="31"/>
      <c r="O178" s="32"/>
      <c r="P178" s="14">
        <f>P176+C178+H176</f>
        <v>158529.78210206615</v>
      </c>
      <c r="Q178" s="25">
        <f>(P178-(B108+SUM(H108:H176)))/(B108+SUM(H108:H176))</f>
        <v>4.4001674550125154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158279.78210206615</v>
      </c>
      <c r="C179" s="44">
        <f>(B179*required_return)</f>
        <v>4748.3934630619842</v>
      </c>
      <c r="D179" s="18">
        <f>B179+C179</f>
        <v>163028.17556512813</v>
      </c>
      <c r="E179" s="14">
        <f>B179/3000</f>
        <v>52.759927367355381</v>
      </c>
      <c r="F179" s="14">
        <f>E179</f>
        <v>52.759927367355381</v>
      </c>
      <c r="G179" s="52">
        <f t="shared" ref="G179:G181" si="105">(D179-B179)/F179</f>
        <v>89.999999999999858</v>
      </c>
      <c r="H179" s="19"/>
      <c r="I179" s="19"/>
      <c r="J179" s="18">
        <f>D179+H179-I179</f>
        <v>163028.17556512813</v>
      </c>
      <c r="K179" s="55">
        <f t="shared" ref="K179:K181" si="106">E179*75/B179</f>
        <v>2.4999999999999998E-2</v>
      </c>
      <c r="L179" s="45"/>
      <c r="M179" s="47"/>
      <c r="N179" s="20"/>
      <c r="O179" s="18"/>
      <c r="P179" s="14">
        <f>P178+C179+H178</f>
        <v>163278.17556512813</v>
      </c>
      <c r="Q179" s="25">
        <f>(P179-(B108+SUM(H108:H178)))/(B108+SUM(H108:H178))</f>
        <v>4.5619169982391137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163028.17556512813</v>
      </c>
      <c r="C180" s="44">
        <f>(B180*required_return)</f>
        <v>4890.8452669538437</v>
      </c>
      <c r="D180" s="18">
        <f>B180+C180</f>
        <v>167919.02083208197</v>
      </c>
      <c r="E180" s="14">
        <f>B180/3000</f>
        <v>54.342725188376043</v>
      </c>
      <c r="F180" s="14">
        <f>E180</f>
        <v>54.342725188376043</v>
      </c>
      <c r="G180" s="52">
        <f t="shared" si="105"/>
        <v>89.999999999999901</v>
      </c>
      <c r="H180" s="19"/>
      <c r="I180" s="19"/>
      <c r="J180" s="18">
        <f>D180+H180-I180</f>
        <v>167919.02083208197</v>
      </c>
      <c r="K180" s="55">
        <f t="shared" si="106"/>
        <v>2.5000000000000001E-2</v>
      </c>
      <c r="L180" s="45"/>
      <c r="M180" s="47"/>
      <c r="N180" s="20"/>
      <c r="O180" s="18"/>
      <c r="P180" s="14">
        <f>P179+C180+H179</f>
        <v>168169.02083208197</v>
      </c>
      <c r="Q180" s="25">
        <f>(P180-(B108+SUM(H108:H179)))/(B108+SUM(H108:H179))</f>
        <v>4.7285190277625109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167919.02083208197</v>
      </c>
      <c r="C181" s="44">
        <f>(B181*required_return)</f>
        <v>5037.5706249624591</v>
      </c>
      <c r="D181" s="18">
        <f>B181+C181</f>
        <v>172956.59145704441</v>
      </c>
      <c r="E181" s="14">
        <f>B181/3000</f>
        <v>55.973006944027318</v>
      </c>
      <c r="F181" s="14">
        <f>E181</f>
        <v>55.973006944027318</v>
      </c>
      <c r="G181" s="52">
        <f t="shared" si="105"/>
        <v>89.999999999999829</v>
      </c>
      <c r="H181" s="19"/>
      <c r="I181" s="19"/>
      <c r="J181" s="18">
        <f>D181+H181-I181</f>
        <v>172956.59145704441</v>
      </c>
      <c r="K181" s="55">
        <f t="shared" si="106"/>
        <v>2.4999999999999998E-2</v>
      </c>
      <c r="L181" s="45"/>
      <c r="M181" s="48"/>
      <c r="N181" s="22"/>
      <c r="O181" s="34"/>
      <c r="P181" s="14">
        <f>P180+C181+H180</f>
        <v>173206.59145704441</v>
      </c>
      <c r="Q181" s="25">
        <f>(P181-(B108+SUM(H108:H180)))/(B108+SUM(H108:H180))</f>
        <v>4.9001191181716095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172956.59145704441</v>
      </c>
      <c r="C183" s="44">
        <f>(B183*required_return)</f>
        <v>5188.6977437113319</v>
      </c>
      <c r="D183" s="14">
        <f>B183+C183</f>
        <v>178145.28920075574</v>
      </c>
      <c r="E183" s="14">
        <f>B183/3000</f>
        <v>57.652197152348137</v>
      </c>
      <c r="F183" s="14">
        <f>E183</f>
        <v>57.652197152348137</v>
      </c>
      <c r="G183" s="53">
        <f>(D183-B183)/F183</f>
        <v>89.999999999999844</v>
      </c>
      <c r="H183" s="19"/>
      <c r="I183" s="19"/>
      <c r="J183" s="14">
        <f>D183+H183-I183</f>
        <v>178145.28920075574</v>
      </c>
      <c r="K183" s="55">
        <f>E183*75/B183</f>
        <v>2.5000000000000001E-2</v>
      </c>
      <c r="L183" s="45"/>
      <c r="M183" s="47"/>
      <c r="N183" s="20"/>
      <c r="O183" s="18"/>
      <c r="P183" s="14">
        <f>P181+C183+H181</f>
        <v>178395.28920075574</v>
      </c>
      <c r="Q183" s="25">
        <f>(P183-(B108+SUM(H108:H181)))/(B108+SUM(H108:H181))</f>
        <v>5.0768672112929814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178145.28920075574</v>
      </c>
      <c r="C184" s="44">
        <f>(B184*required_return)</f>
        <v>5344.3586760226717</v>
      </c>
      <c r="D184" s="18">
        <f>B184+C184</f>
        <v>183489.64787677841</v>
      </c>
      <c r="E184" s="14">
        <f>B184/3000</f>
        <v>59.38176306691858</v>
      </c>
      <c r="F184" s="14">
        <f>E184</f>
        <v>59.38176306691858</v>
      </c>
      <c r="G184" s="52">
        <f t="shared" ref="G184:G186" si="108">(D184-B184)/F184</f>
        <v>90.000000000000057</v>
      </c>
      <c r="H184" s="19"/>
      <c r="I184" s="19"/>
      <c r="J184" s="18">
        <f>D184+H184-I184</f>
        <v>183489.64787677841</v>
      </c>
      <c r="K184" s="55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183739.64787677841</v>
      </c>
      <c r="Q184" s="25">
        <f>(P184-(B108+SUM(H108:H183)))/(B108+SUM(H108:H183))</f>
        <v>5.2589177472079944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183489.64787677841</v>
      </c>
      <c r="C185" s="44">
        <f>(B185*required_return)</f>
        <v>5504.6894363033525</v>
      </c>
      <c r="D185" s="18">
        <f>B185+C185</f>
        <v>188994.33731308178</v>
      </c>
      <c r="E185" s="14">
        <f>B185/3000</f>
        <v>61.163215958926138</v>
      </c>
      <c r="F185" s="14">
        <f>E185</f>
        <v>61.163215958926138</v>
      </c>
      <c r="G185" s="52">
        <f t="shared" si="108"/>
        <v>90.000000000000199</v>
      </c>
      <c r="H185" s="19"/>
      <c r="I185" s="19"/>
      <c r="J185" s="18">
        <f>D185+H185-I185</f>
        <v>188994.33731308178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189244.33731308178</v>
      </c>
      <c r="Q185" s="25">
        <f>(P185-(B108+SUM(H108:H184)))/(B108+SUM(H108:H184))</f>
        <v>5.446429799200458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188994.33731308178</v>
      </c>
      <c r="C186" s="44">
        <f>(B186*required_return)</f>
        <v>5669.8301193924535</v>
      </c>
      <c r="D186" s="18">
        <f>B186+C186</f>
        <v>194664.16743247423</v>
      </c>
      <c r="E186" s="14">
        <f>B186/3000</f>
        <v>62.998112437693926</v>
      </c>
      <c r="F186" s="14">
        <f>E186</f>
        <v>62.998112437693926</v>
      </c>
      <c r="G186" s="52">
        <f t="shared" si="108"/>
        <v>90.000000000000043</v>
      </c>
      <c r="H186" s="19"/>
      <c r="I186" s="19"/>
      <c r="J186" s="18">
        <f>D186+H186-I186</f>
        <v>194664.16743247423</v>
      </c>
      <c r="K186" s="55">
        <f t="shared" si="109"/>
        <v>2.5000000000000001E-2</v>
      </c>
      <c r="L186" s="45"/>
      <c r="M186" s="48"/>
      <c r="N186" s="20"/>
      <c r="O186" s="18"/>
      <c r="P186" s="14">
        <f>P185+C186+H185</f>
        <v>194914.16743247423</v>
      </c>
      <c r="Q186" s="25">
        <f>(P186-(B108+SUM(H108:H185)))/(B108+SUM(H108:H185))</f>
        <v>5.6395672127526959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194664.16743247423</v>
      </c>
      <c r="C188" s="44">
        <f>(B188*required_return)</f>
        <v>5839.9250229742265</v>
      </c>
      <c r="D188" s="14">
        <f>B188+C188</f>
        <v>200504.09245544847</v>
      </c>
      <c r="E188" s="14">
        <f>B188/3000</f>
        <v>64.888055810824739</v>
      </c>
      <c r="F188" s="14">
        <f>E188</f>
        <v>64.888055810824739</v>
      </c>
      <c r="G188" s="53">
        <f>(D188-B188)/F188</f>
        <v>90.000000000000085</v>
      </c>
      <c r="H188" s="19"/>
      <c r="I188" s="19"/>
      <c r="J188" s="14">
        <f>D188+H188-I188</f>
        <v>200504.09245544847</v>
      </c>
      <c r="K188" s="55">
        <f>E188*75/B188</f>
        <v>2.4999999999999998E-2</v>
      </c>
      <c r="L188" s="45"/>
      <c r="M188" s="47"/>
      <c r="N188" s="20"/>
      <c r="O188" s="18"/>
      <c r="P188" s="14">
        <f>P186+C188+H186</f>
        <v>200754.09245544847</v>
      </c>
      <c r="Q188" s="25">
        <f>(P188-(B108+SUM(H108:H186)))/(B108+SUM(H108:H186))</f>
        <v>5.8384987487115003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200504.09245544847</v>
      </c>
      <c r="C189" s="44">
        <f>(B189*required_return)</f>
        <v>6015.1227736634537</v>
      </c>
      <c r="D189" s="18">
        <f>B189+C189</f>
        <v>206519.21522911193</v>
      </c>
      <c r="E189" s="14">
        <f>B189/3000</f>
        <v>66.834697485149491</v>
      </c>
      <c r="F189" s="14">
        <f>E189</f>
        <v>66.834697485149491</v>
      </c>
      <c r="G189" s="52">
        <f t="shared" ref="G189:G191" si="111">(D189-B189)/F189</f>
        <v>90.000000000000099</v>
      </c>
      <c r="H189" s="19"/>
      <c r="I189" s="19"/>
      <c r="J189" s="18">
        <f>D189+H189-I189</f>
        <v>206519.21522911193</v>
      </c>
      <c r="K189" s="55">
        <f t="shared" ref="K189:K191" si="112">E189*75/B189</f>
        <v>2.5000000000000001E-2</v>
      </c>
      <c r="L189" s="45"/>
      <c r="M189" s="47"/>
      <c r="N189" s="20"/>
      <c r="O189" s="18"/>
      <c r="P189" s="14">
        <f>P188+C189+H188</f>
        <v>206769.21522911193</v>
      </c>
      <c r="Q189" s="25">
        <f>(P189-(B108+SUM(H108:H188)))/(B108+SUM(H108:H188))</f>
        <v>6.0433982307490695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206519.21522911193</v>
      </c>
      <c r="C190" s="44">
        <f>(B190*required_return)</f>
        <v>6195.5764568733575</v>
      </c>
      <c r="D190" s="18">
        <f>B190+C190</f>
        <v>212714.79168598528</v>
      </c>
      <c r="E190" s="14">
        <f>B190/3000</f>
        <v>68.839738409703969</v>
      </c>
      <c r="F190" s="14">
        <f>E190</f>
        <v>68.839738409703969</v>
      </c>
      <c r="G190" s="52">
        <f t="shared" si="111"/>
        <v>90</v>
      </c>
      <c r="H190" s="19"/>
      <c r="I190" s="19"/>
      <c r="J190" s="18">
        <f>D190+H190-I190</f>
        <v>212714.79168598528</v>
      </c>
      <c r="K190" s="55">
        <f t="shared" si="112"/>
        <v>2.4999999999999998E-2</v>
      </c>
      <c r="L190" s="45"/>
      <c r="M190" s="47"/>
      <c r="N190" s="20"/>
      <c r="O190" s="18"/>
      <c r="P190" s="14">
        <f>P189+C190+H189</f>
        <v>212964.79168598528</v>
      </c>
      <c r="Q190" s="25">
        <f>(P190-(B108+SUM(H108:H189)))/(B108+SUM(H108:H189))</f>
        <v>6.2544446972477656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212714.79168598528</v>
      </c>
      <c r="C191" s="44">
        <f>(B191*required_return)</f>
        <v>6381.4437505795586</v>
      </c>
      <c r="D191" s="18">
        <f>B191+C191</f>
        <v>219096.23543656484</v>
      </c>
      <c r="E191" s="14">
        <f>B191/3000</f>
        <v>70.904930561995101</v>
      </c>
      <c r="F191" s="14">
        <f>E191</f>
        <v>70.904930561995101</v>
      </c>
      <c r="G191" s="52">
        <f t="shared" si="111"/>
        <v>89.999999999999872</v>
      </c>
      <c r="H191" s="19"/>
      <c r="I191" s="19"/>
      <c r="J191" s="18">
        <f>D191+H191-I191</f>
        <v>219096.23543656484</v>
      </c>
      <c r="K191" s="55">
        <f t="shared" si="112"/>
        <v>2.5000000000000001E-2</v>
      </c>
      <c r="L191" s="45"/>
      <c r="M191" s="48"/>
      <c r="N191" s="20"/>
      <c r="O191" s="18"/>
      <c r="P191" s="14">
        <f>P190+C191+H190</f>
        <v>219346.23543656484</v>
      </c>
      <c r="Q191" s="25">
        <f>(P191-(B108+SUM(H108:H190)))/(B108+SUM(H108:H190))</f>
        <v>6.4718225577414223</v>
      </c>
      <c r="R191" s="25">
        <f t="shared" si="113"/>
        <v>3.0000000000000027E-2</v>
      </c>
    </row>
    <row r="192" spans="1:18" s="21" customFormat="1" ht="15" thickBot="1">
      <c r="A192" s="58"/>
      <c r="B192" s="59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219096.23543656484</v>
      </c>
      <c r="C193" s="44">
        <f>(B193*required_return_fixed)</f>
        <v>6572.887063096945</v>
      </c>
      <c r="D193" s="14">
        <f>B193+C193</f>
        <v>225669.12249966178</v>
      </c>
      <c r="E193" s="14">
        <f>B193/3000</f>
        <v>73.032078478854942</v>
      </c>
      <c r="F193" s="14">
        <f>E193</f>
        <v>73.032078478854942</v>
      </c>
      <c r="G193" s="53">
        <f>(D193-B193)/F193</f>
        <v>90.000000000000028</v>
      </c>
      <c r="H193" s="19"/>
      <c r="I193" s="19"/>
      <c r="J193" s="14">
        <f>D193+H193-I193</f>
        <v>225669.12249966178</v>
      </c>
      <c r="K193" s="55">
        <f>E193*75/B193</f>
        <v>2.4999999999999998E-2</v>
      </c>
      <c r="L193" s="45"/>
      <c r="M193" s="47"/>
      <c r="N193" s="20">
        <f>IF(D193&gt;B193,D193*0.013,0)</f>
        <v>2933.698592495603</v>
      </c>
      <c r="O193" s="18"/>
      <c r="P193" s="14">
        <f>P191+C193+H191</f>
        <v>225919.12249966178</v>
      </c>
      <c r="Q193" s="25">
        <f>(P193-(B108+SUM(H108:H191)))/(B108+SUM(H108:H191))</f>
        <v>6.6957217540498881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222735.42390716617</v>
      </c>
      <c r="C194" s="44">
        <f>(B194*required_return_fixed)</f>
        <v>6682.0627172149852</v>
      </c>
      <c r="D194" s="18">
        <f>B194+C194</f>
        <v>229417.48662438116</v>
      </c>
      <c r="E194" s="14">
        <f>B194/3000</f>
        <v>74.245141302388717</v>
      </c>
      <c r="F194" s="14">
        <f>E194</f>
        <v>74.245141302388717</v>
      </c>
      <c r="G194" s="52">
        <f t="shared" ref="G194:G196" si="114">(D194-B194)/F194</f>
        <v>89.999999999999986</v>
      </c>
      <c r="H194" s="19"/>
      <c r="I194" s="19"/>
      <c r="J194" s="18">
        <f>D194+H194-I194</f>
        <v>229417.48662438116</v>
      </c>
      <c r="K194" s="55">
        <f t="shared" ref="K194:K196" si="115">E194*75/B194</f>
        <v>2.4999999999999998E-2</v>
      </c>
      <c r="L194" s="45"/>
      <c r="M194" s="47"/>
      <c r="N194" s="20">
        <f>IF(D194&gt;B194,D194*0.013,0)</f>
        <v>2982.4273261169551</v>
      </c>
      <c r="O194" s="18"/>
      <c r="P194" s="14">
        <f>P193+C194+H193</f>
        <v>232601.18521687677</v>
      </c>
      <c r="Q194" s="25">
        <f>(P194-(B108+SUM(H108:H193)))/(B108+SUM(H108:H193))</f>
        <v>6.9233399160090388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226435.05929826421</v>
      </c>
      <c r="C195" s="44">
        <f>(B195*required_return_fixed)</f>
        <v>6793.0517789479263</v>
      </c>
      <c r="D195" s="18">
        <f>B195+C195</f>
        <v>233228.11107721215</v>
      </c>
      <c r="E195" s="14">
        <f>B195/3000</f>
        <v>75.478353099421398</v>
      </c>
      <c r="F195" s="14">
        <f>E195</f>
        <v>75.478353099421398</v>
      </c>
      <c r="G195" s="52">
        <f t="shared" si="114"/>
        <v>90.000000000000114</v>
      </c>
      <c r="H195" s="19"/>
      <c r="I195" s="19"/>
      <c r="J195" s="18">
        <f>D195+H195-I195</f>
        <v>233228.11107721215</v>
      </c>
      <c r="K195" s="55">
        <f t="shared" si="115"/>
        <v>2.4999999999999998E-2</v>
      </c>
      <c r="L195" s="45"/>
      <c r="M195" s="47"/>
      <c r="N195" s="20">
        <f>IF(D195&gt;B195,D195*0.013,0)</f>
        <v>3031.965444003758</v>
      </c>
      <c r="O195" s="18"/>
      <c r="P195" s="14">
        <f>P194+C195+H194</f>
        <v>239394.2369958247</v>
      </c>
      <c r="Q195" s="25">
        <f>(P195-(B108+SUM(H108:H194)))/(B108+SUM(H108:H194))</f>
        <v>7.1547388156383303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230196.14563320839</v>
      </c>
      <c r="C196" s="44">
        <f>(B196*required_return_fixed)</f>
        <v>6905.8843689962514</v>
      </c>
      <c r="D196" s="18">
        <f>B196+C196</f>
        <v>237102.03000220464</v>
      </c>
      <c r="E196" s="14">
        <f>B196/3000</f>
        <v>76.732048544402801</v>
      </c>
      <c r="F196" s="14">
        <f>E196</f>
        <v>76.732048544402801</v>
      </c>
      <c r="G196" s="52">
        <f t="shared" si="114"/>
        <v>90</v>
      </c>
      <c r="H196" s="19"/>
      <c r="I196" s="19"/>
      <c r="J196" s="18">
        <f>D196+H196-I196</f>
        <v>237102.03000220464</v>
      </c>
      <c r="K196" s="55">
        <f t="shared" si="115"/>
        <v>2.5000000000000001E-2</v>
      </c>
      <c r="L196" s="45"/>
      <c r="M196" s="48"/>
      <c r="N196" s="20">
        <f>IF(D196&gt;B196,D196*0.013,0)</f>
        <v>3082.3263900286602</v>
      </c>
      <c r="O196" s="18">
        <f>O191+SUM(N193:N196)</f>
        <v>12030.417752644977</v>
      </c>
      <c r="P196" s="14">
        <f>P195+C196+H195</f>
        <v>246300.12136482095</v>
      </c>
      <c r="Q196" s="25">
        <f>(P196-(B108+SUM(H108:H195)))/(B108+SUM(H108:H195))</f>
        <v>7.3899812509904645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234019.70361217597</v>
      </c>
      <c r="C198" s="44">
        <f>(B198*required_return_fixed)</f>
        <v>7020.5911083652791</v>
      </c>
      <c r="D198" s="14">
        <f>B198+C198</f>
        <v>241040.29472054125</v>
      </c>
      <c r="E198" s="14">
        <f>B198/3000</f>
        <v>78.00656787072532</v>
      </c>
      <c r="F198" s="14">
        <f>E198</f>
        <v>78.00656787072532</v>
      </c>
      <c r="G198" s="53">
        <f>(D198-B198)/F198</f>
        <v>89.999999999999957</v>
      </c>
      <c r="H198" s="19"/>
      <c r="I198" s="19"/>
      <c r="J198" s="14">
        <f>D198+H198-I198</f>
        <v>241040.29472054125</v>
      </c>
      <c r="K198" s="55">
        <f>E198*75/B198</f>
        <v>2.4999999999999998E-2</v>
      </c>
      <c r="L198" s="45"/>
      <c r="M198" s="47"/>
      <c r="N198" s="20">
        <f>IF(D198&gt;B198,D198*0.013,0)</f>
        <v>3133.5238313670361</v>
      </c>
      <c r="O198" s="18"/>
      <c r="P198" s="14">
        <f>P196+C198+H196</f>
        <v>253320.71247318623</v>
      </c>
      <c r="Q198" s="25">
        <f>(P198-(B108+SUM(H108:H196)))/(B108+SUM(H108:H196))</f>
        <v>7.629131063193797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237906.77088917422</v>
      </c>
      <c r="C199" s="44">
        <f>(B199*required_return_fixed)</f>
        <v>7137.2031266752265</v>
      </c>
      <c r="D199" s="18">
        <f>B199+C199</f>
        <v>245043.97401584944</v>
      </c>
      <c r="E199" s="14">
        <f>B199/3000</f>
        <v>79.30225696305807</v>
      </c>
      <c r="F199" s="14">
        <f>E199</f>
        <v>79.30225696305807</v>
      </c>
      <c r="G199" s="52">
        <f t="shared" ref="G199:G201" si="117">(D199-B199)/F199</f>
        <v>89.999999999999872</v>
      </c>
      <c r="H199" s="19"/>
      <c r="I199" s="19"/>
      <c r="J199" s="18">
        <f>D199+H199-I199</f>
        <v>245043.97401584944</v>
      </c>
      <c r="K199" s="55">
        <f t="shared" ref="K199:K201" si="118">E199*75/B199</f>
        <v>2.5000000000000001E-2</v>
      </c>
      <c r="L199" s="45"/>
      <c r="M199" s="47"/>
      <c r="N199" s="20">
        <f>IF(D199&gt;B199,D199*0.013,0)</f>
        <v>3185.5716622060427</v>
      </c>
      <c r="O199" s="18"/>
      <c r="P199" s="14">
        <f>P198+C199+H198</f>
        <v>260457.91559986144</v>
      </c>
      <c r="Q199" s="25">
        <f>(P199-(B108+SUM(H108:H198)))/(B108+SUM(H108:H198))</f>
        <v>7.8722531537778275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241858.40235364338</v>
      </c>
      <c r="C200" s="44">
        <f>(B200*required_return_fixed)</f>
        <v>7255.752070609301</v>
      </c>
      <c r="D200" s="18">
        <f>B200+C200</f>
        <v>249114.15442425269</v>
      </c>
      <c r="E200" s="14">
        <f>B200/3000</f>
        <v>80.619467451214462</v>
      </c>
      <c r="F200" s="14">
        <f>E200</f>
        <v>80.619467451214462</v>
      </c>
      <c r="G200" s="52">
        <f t="shared" si="117"/>
        <v>90.000000000000043</v>
      </c>
      <c r="H200" s="19"/>
      <c r="I200" s="19"/>
      <c r="J200" s="18">
        <f>D200+H200-I200</f>
        <v>249114.15442425269</v>
      </c>
      <c r="K200" s="55">
        <f t="shared" si="118"/>
        <v>2.5000000000000001E-2</v>
      </c>
      <c r="L200" s="45"/>
      <c r="M200" s="47"/>
      <c r="N200" s="20">
        <f>IF(D200&gt;B200,D200*0.013,0)</f>
        <v>3238.4840075152847</v>
      </c>
      <c r="O200" s="18"/>
      <c r="P200" s="14">
        <f>P199+C200+H199</f>
        <v>267713.66767047072</v>
      </c>
      <c r="Q200" s="25">
        <f>(P200-(B108+SUM(H108:H199)))/(B108+SUM(H108:H199))</f>
        <v>8.1194135022864575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245875.67041673741</v>
      </c>
      <c r="C201" s="44">
        <f>(B201*required_return_fixed)</f>
        <v>7376.2701125021222</v>
      </c>
      <c r="D201" s="18">
        <f>B201+C201</f>
        <v>253251.94052923954</v>
      </c>
      <c r="E201" s="14">
        <f>B201/3000</f>
        <v>81.958556805579136</v>
      </c>
      <c r="F201" s="14">
        <f>E201</f>
        <v>81.958556805579136</v>
      </c>
      <c r="G201" s="52">
        <f t="shared" si="117"/>
        <v>90.000000000000057</v>
      </c>
      <c r="H201" s="19"/>
      <c r="I201" s="19"/>
      <c r="J201" s="18">
        <f>D201+H201-I201</f>
        <v>253251.94052923954</v>
      </c>
      <c r="K201" s="55">
        <f t="shared" si="118"/>
        <v>2.5000000000000001E-2</v>
      </c>
      <c r="L201" s="45"/>
      <c r="M201" s="48"/>
      <c r="N201" s="20">
        <f>IF(D201&gt;B201,D201*0.013,0)</f>
        <v>3292.2752268801137</v>
      </c>
      <c r="O201" s="18">
        <f>O196+SUM(N198:N201)</f>
        <v>24880.272480613454</v>
      </c>
      <c r="P201" s="14">
        <f>P200+C201+H200</f>
        <v>275089.93778297282</v>
      </c>
      <c r="Q201" s="25">
        <f>(P201-(B108+SUM(H108:H200)))/(B108+SUM(H108:H200))</f>
        <v>8.3706791841838157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249959.66530235941</v>
      </c>
      <c r="C203" s="44">
        <f>(B203*required_return_fixed)</f>
        <v>7498.7899590707821</v>
      </c>
      <c r="D203" s="14">
        <f>B203+C203</f>
        <v>257458.45526143018</v>
      </c>
      <c r="E203" s="14">
        <f>B203/3000</f>
        <v>83.319888434119804</v>
      </c>
      <c r="F203" s="14">
        <f>E203</f>
        <v>83.319888434119804</v>
      </c>
      <c r="G203" s="53">
        <f>(D203-B203)/F203</f>
        <v>89.999999999999815</v>
      </c>
      <c r="H203" s="19"/>
      <c r="I203" s="19"/>
      <c r="J203" s="14">
        <f>D203+H203-I203</f>
        <v>257458.45526143018</v>
      </c>
      <c r="K203" s="55">
        <f>E203*75/B203</f>
        <v>2.5000000000000001E-2</v>
      </c>
      <c r="L203" s="45"/>
      <c r="M203" s="47"/>
      <c r="N203" s="20">
        <f>IF(D203&gt;B203,D203*0.013,0)</f>
        <v>3346.959918398592</v>
      </c>
      <c r="O203" s="18"/>
      <c r="P203" s="14">
        <f>P201+C203+H201</f>
        <v>282588.72774204361</v>
      </c>
      <c r="Q203" s="25">
        <f>(P203-(B108+SUM(H108:H201)))/(B108+SUM(H108:H201))</f>
        <v>8.626118389057492</v>
      </c>
      <c r="R203" s="25">
        <f>D203/B203-1</f>
        <v>3.0000000000000027E-2</v>
      </c>
    </row>
    <row r="204" spans="1:18">
      <c r="A204" s="1">
        <f>A203+7</f>
        <v>45739</v>
      </c>
      <c r="B204" s="17">
        <f>D203+H203-N203</f>
        <v>254111.49534303159</v>
      </c>
      <c r="C204" s="44">
        <f>(B204*required_return_fixed)</f>
        <v>7623.3448602909475</v>
      </c>
      <c r="D204" s="18">
        <f>B204+C204</f>
        <v>261734.84020332253</v>
      </c>
      <c r="E204" s="14">
        <f>B204/3000</f>
        <v>84.703831781010535</v>
      </c>
      <c r="F204" s="14">
        <f>E204</f>
        <v>84.703831781010535</v>
      </c>
      <c r="G204" s="52">
        <f t="shared" ref="G204:G206" si="120">(D204-B204)/F204</f>
        <v>89.999999999999829</v>
      </c>
      <c r="H204" s="19"/>
      <c r="I204" s="19"/>
      <c r="J204" s="18">
        <f>D204+H204-I204</f>
        <v>261734.84020332253</v>
      </c>
      <c r="K204" s="55">
        <f t="shared" ref="K204:K206" si="121">E204*75/B204</f>
        <v>2.5000000000000001E-2</v>
      </c>
      <c r="L204" s="45"/>
      <c r="M204" s="47"/>
      <c r="N204" s="20">
        <f>IF(D204&gt;B204,D204*0.013,0)</f>
        <v>3402.5529226431927</v>
      </c>
      <c r="O204" s="18"/>
      <c r="P204" s="14">
        <f>P203+C204+H203</f>
        <v>290212.07260233455</v>
      </c>
      <c r="Q204" s="25">
        <f>(P204-(B108+SUM(H108:H203)))/(B108+SUM(H108:H203))</f>
        <v>8.8858004391241163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258332.28728067933</v>
      </c>
      <c r="C205" s="44">
        <f>(B205*required_return_fixed)</f>
        <v>7749.9686184203792</v>
      </c>
      <c r="D205" s="18">
        <f>B205+C205</f>
        <v>266082.25589909969</v>
      </c>
      <c r="E205" s="14">
        <f>B205/3000</f>
        <v>86.110762426893103</v>
      </c>
      <c r="F205" s="14">
        <f>E205</f>
        <v>86.110762426893103</v>
      </c>
      <c r="G205" s="52">
        <f t="shared" si="120"/>
        <v>89.999999999999773</v>
      </c>
      <c r="H205" s="19"/>
      <c r="I205" s="19"/>
      <c r="J205" s="18">
        <f>D205+H205-I205</f>
        <v>266082.25589909969</v>
      </c>
      <c r="K205" s="55">
        <f t="shared" si="121"/>
        <v>2.4999999999999998E-2</v>
      </c>
      <c r="L205" s="45"/>
      <c r="M205" s="47"/>
      <c r="N205" s="20">
        <f>IF(D205&gt;B205,D205*0.013,0)</f>
        <v>3459.0693266882959</v>
      </c>
      <c r="O205" s="18"/>
      <c r="P205" s="14">
        <f>P204+C205+H204</f>
        <v>297962.04122075491</v>
      </c>
      <c r="Q205" s="25">
        <f>(P205-(B108+SUM(H108:H204)))/(B108+SUM(H108:H204))</f>
        <v>9.1497958080423505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262623.18657241139</v>
      </c>
      <c r="C206" s="44">
        <f>(B206*required_return_fixed)</f>
        <v>7878.695597172341</v>
      </c>
      <c r="D206" s="18">
        <f>B206+C206</f>
        <v>270501.88216958375</v>
      </c>
      <c r="E206" s="14">
        <f>B206/3000</f>
        <v>87.5410621908038</v>
      </c>
      <c r="F206" s="14">
        <f>E206</f>
        <v>87.5410621908038</v>
      </c>
      <c r="G206" s="52">
        <f t="shared" si="120"/>
        <v>90.00000000000027</v>
      </c>
      <c r="H206" s="19"/>
      <c r="I206" s="19"/>
      <c r="J206" s="18">
        <f>D206+H206-I206</f>
        <v>270501.88216958375</v>
      </c>
      <c r="K206" s="55">
        <f t="shared" si="121"/>
        <v>2.5000000000000001E-2</v>
      </c>
      <c r="L206" s="45"/>
      <c r="M206" s="48"/>
      <c r="N206" s="20">
        <f>IF(D206&gt;B206,D206*0.013,0)</f>
        <v>3516.5244682045886</v>
      </c>
      <c r="O206" s="18">
        <f>O201+SUM(N203:N206)</f>
        <v>38605.379116548123</v>
      </c>
      <c r="P206" s="14">
        <f>P205+C206+H205</f>
        <v>305840.73681792727</v>
      </c>
      <c r="Q206" s="25">
        <f>(P206-(B108+SUM(H108:H205)))/(B108+SUM(H108:H205))</f>
        <v>9.4181761400383159</v>
      </c>
      <c r="R206" s="25">
        <f t="shared" si="122"/>
        <v>3.0000000000000027E-2</v>
      </c>
    </row>
    <row r="207" spans="1:18" ht="15" thickBot="1">
      <c r="A207" s="2"/>
      <c r="B207" s="3"/>
      <c r="C207" s="1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266985.35770137917</v>
      </c>
      <c r="C208" s="44">
        <f>(B208*required_return_fixed)</f>
        <v>8009.5607310413743</v>
      </c>
      <c r="D208" s="14">
        <f>B208+C208</f>
        <v>274994.91843242053</v>
      </c>
      <c r="E208" s="14">
        <f>B208/3000</f>
        <v>88.995119233793062</v>
      </c>
      <c r="F208" s="14">
        <f>E208</f>
        <v>88.995119233793062</v>
      </c>
      <c r="G208" s="53">
        <f>(D208-B208)/F208</f>
        <v>89.999999999999844</v>
      </c>
      <c r="H208" s="19"/>
      <c r="I208" s="19"/>
      <c r="J208" s="14">
        <f>D208+H208-I208</f>
        <v>274994.91843242053</v>
      </c>
      <c r="K208" s="55">
        <f>E208*75/B208</f>
        <v>2.5000000000000001E-2</v>
      </c>
      <c r="L208" s="45"/>
      <c r="M208" s="19"/>
      <c r="N208" s="20">
        <f>IF(D208&gt;B208,D208*0.013,0)</f>
        <v>3574.9339396214668</v>
      </c>
      <c r="O208" s="18"/>
      <c r="P208" s="14">
        <f>P206+C208+H206</f>
        <v>313850.29754896864</v>
      </c>
      <c r="Q208" s="25">
        <f>(P208-(B108+SUM(H108:H206)))/(B108+SUM(H108:H206))</f>
        <v>9.6910142693487327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271419.98449279903</v>
      </c>
      <c r="C209" s="44">
        <f>(B209*required_return_fixed)</f>
        <v>8142.5995347839707</v>
      </c>
      <c r="D209" s="18">
        <f>B209+C209</f>
        <v>279562.58402758301</v>
      </c>
      <c r="E209" s="14">
        <f>B209/3000</f>
        <v>90.473328164266348</v>
      </c>
      <c r="F209" s="14">
        <f>E209</f>
        <v>90.473328164266348</v>
      </c>
      <c r="G209" s="52">
        <f t="shared" ref="G209:G211" si="123">(D209-B209)/F209</f>
        <v>90.000000000000071</v>
      </c>
      <c r="H209" s="19"/>
      <c r="I209" s="19"/>
      <c r="J209" s="18">
        <f>D209+H209-I209</f>
        <v>279562.58402758301</v>
      </c>
      <c r="K209" s="55">
        <f t="shared" ref="K209:K211" si="124">E209*75/B209</f>
        <v>2.5000000000000001E-2</v>
      </c>
      <c r="L209" s="45"/>
      <c r="M209" s="19"/>
      <c r="N209" s="20">
        <f>IF(D209&gt;B209,D209*0.013,0)</f>
        <v>3634.3135923585792</v>
      </c>
      <c r="O209" s="18"/>
      <c r="P209" s="14">
        <f>P208+C209+H208</f>
        <v>321992.89708375261</v>
      </c>
      <c r="Q209" s="25">
        <f>(P209-(B108+SUM(H108:H208)))/(B108+SUM(H108:H208))</f>
        <v>9.9683842399869977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275928.27043522446</v>
      </c>
      <c r="C210" s="44">
        <f>(B210*required_return_fixed)</f>
        <v>8277.8481130567343</v>
      </c>
      <c r="D210" s="18">
        <f>B210+C210</f>
        <v>284206.1185482812</v>
      </c>
      <c r="E210" s="14">
        <f>B210/3000</f>
        <v>91.976090145074821</v>
      </c>
      <c r="F210" s="14">
        <f>E210</f>
        <v>91.976090145074821</v>
      </c>
      <c r="G210" s="52">
        <f t="shared" si="123"/>
        <v>90.000000000000043</v>
      </c>
      <c r="H210" s="19"/>
      <c r="I210" s="19"/>
      <c r="J210" s="18">
        <f>D210+H210-I210</f>
        <v>284206.1185482812</v>
      </c>
      <c r="K210" s="55">
        <f t="shared" si="124"/>
        <v>2.5000000000000001E-2</v>
      </c>
      <c r="L210" s="45"/>
      <c r="M210" s="19"/>
      <c r="N210" s="20">
        <f>IF(D210&gt;B210,D210*0.013,0)</f>
        <v>3694.6795411276553</v>
      </c>
      <c r="O210" s="18"/>
      <c r="P210" s="14">
        <f>P209+C210+H209</f>
        <v>330270.74519680935</v>
      </c>
      <c r="Q210" s="25">
        <f>(P210-(B108+SUM(H108:H209)))/(B108+SUM(H108:H209))</f>
        <v>10.250361325837563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280511.43900715356</v>
      </c>
      <c r="C211" s="44">
        <f>(B211*required_return_fixed)</f>
        <v>8415.3431702146063</v>
      </c>
      <c r="D211" s="18">
        <f>B211+C211</f>
        <v>288926.78217736818</v>
      </c>
      <c r="E211" s="14">
        <f>B211/3000</f>
        <v>93.503813002384518</v>
      </c>
      <c r="F211" s="14">
        <f>E211</f>
        <v>93.503813002384518</v>
      </c>
      <c r="G211" s="52">
        <f t="shared" si="123"/>
        <v>90.000000000000128</v>
      </c>
      <c r="H211" s="19"/>
      <c r="I211" s="19"/>
      <c r="J211" s="18">
        <f>D211+H211-I211</f>
        <v>288926.78217736818</v>
      </c>
      <c r="K211" s="55">
        <f t="shared" si="124"/>
        <v>2.5000000000000001E-2</v>
      </c>
      <c r="L211" s="45"/>
      <c r="M211" s="23"/>
      <c r="N211" s="20">
        <f>IF(D211&gt;B211,D211*0.013,0)</f>
        <v>3756.048168305786</v>
      </c>
      <c r="O211" s="18">
        <f>O206+SUM(N208:N211)</f>
        <v>53265.354357961609</v>
      </c>
      <c r="P211" s="14">
        <f>P210+C211+H210</f>
        <v>338686.08836702397</v>
      </c>
      <c r="Q211" s="25">
        <f>(P211-(B108+SUM(H108:H210)))/(B108+SUM(H108:H210))</f>
        <v>10.537022051084106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285170.73400906241</v>
      </c>
      <c r="C213" s="44">
        <f>(B213*required_return_fixed)</f>
        <v>8555.1220202718723</v>
      </c>
      <c r="D213" s="14">
        <f>B213+C213</f>
        <v>293725.8560293343</v>
      </c>
      <c r="E213" s="14">
        <f>B213/3000</f>
        <v>95.056911336354133</v>
      </c>
      <c r="F213" s="14">
        <f>E213</f>
        <v>95.056911336354133</v>
      </c>
      <c r="G213" s="53">
        <f>(D213-B213)/F213</f>
        <v>90.00000000000027</v>
      </c>
      <c r="H213" s="19"/>
      <c r="I213" s="19"/>
      <c r="J213" s="14">
        <f>D213+H213-I213</f>
        <v>293725.8560293343</v>
      </c>
      <c r="K213" s="55">
        <f>E213*75/B213</f>
        <v>2.4999999999999998E-2</v>
      </c>
      <c r="L213" s="45"/>
      <c r="M213" s="47"/>
      <c r="N213" s="20">
        <f>IF(D213&gt;B213,D213*0.013,0)</f>
        <v>3818.436128381346</v>
      </c>
      <c r="O213" s="18"/>
      <c r="P213" s="14">
        <f>P211+C213+H211</f>
        <v>347241.21038729587</v>
      </c>
      <c r="Q213" s="25">
        <f>(P213-(B108+SUM(H108:H211)))/(B108+SUM(H108:H211))</f>
        <v>10.828444210976995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289907.41990095295</v>
      </c>
      <c r="C214" s="44">
        <f>(B214*required_return_fixed)</f>
        <v>8697.222597028589</v>
      </c>
      <c r="D214" s="18">
        <f>B214+C214</f>
        <v>298604.64249798155</v>
      </c>
      <c r="E214" s="14">
        <f>B214/3000</f>
        <v>96.635806633650986</v>
      </c>
      <c r="F214" s="14">
        <f>E214</f>
        <v>96.635806633650986</v>
      </c>
      <c r="G214" s="52">
        <f t="shared" ref="G214:G216" si="126">(D214-B214)/F214</f>
        <v>90.000000000000057</v>
      </c>
      <c r="H214" s="19"/>
      <c r="I214" s="19"/>
      <c r="J214" s="18">
        <f>D214+H214-I214</f>
        <v>298604.64249798155</v>
      </c>
      <c r="K214" s="55">
        <f t="shared" ref="K214:K216" si="127">E214*75/B214</f>
        <v>2.5000000000000001E-2</v>
      </c>
      <c r="L214" s="45"/>
      <c r="M214" s="47"/>
      <c r="N214" s="20">
        <f>IF(D214&gt;B214,D214*0.013,0)</f>
        <v>3881.86035247376</v>
      </c>
      <c r="O214" s="18"/>
      <c r="P214" s="14">
        <f>P213+C214+H213</f>
        <v>355938.43298432446</v>
      </c>
      <c r="Q214" s="25">
        <f>(P214-(B108+SUM(H108:H213)))/(B108+SUM(H108:H213))</f>
        <v>11.124706892945705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294722.78214550781</v>
      </c>
      <c r="C215" s="44">
        <f>(B215*required_return_fixed)</f>
        <v>8841.6834643652346</v>
      </c>
      <c r="D215" s="18">
        <f>B215+C215</f>
        <v>303564.46560987306</v>
      </c>
      <c r="E215" s="14">
        <f>B215/3000</f>
        <v>98.240927381835931</v>
      </c>
      <c r="F215" s="14">
        <f>E215</f>
        <v>98.240927381835931</v>
      </c>
      <c r="G215" s="52">
        <f t="shared" si="126"/>
        <v>90.000000000000213</v>
      </c>
      <c r="H215" s="19"/>
      <c r="I215" s="19"/>
      <c r="J215" s="18">
        <f>D215+H215-I215</f>
        <v>303564.46560987306</v>
      </c>
      <c r="K215" s="55">
        <f t="shared" si="127"/>
        <v>2.5000000000000001E-2</v>
      </c>
      <c r="L215" s="45"/>
      <c r="M215" s="47"/>
      <c r="N215" s="20">
        <f>IF(D215&gt;B215,D215*0.013,0)</f>
        <v>3946.3380529283495</v>
      </c>
      <c r="O215" s="18"/>
      <c r="P215" s="14">
        <f>P214+C215+H214</f>
        <v>364780.11644868972</v>
      </c>
      <c r="Q215" s="25">
        <f>(P215-(B108+SUM(H108:H214)))/(B108+SUM(H108:H214))</f>
        <v>11.425890498061916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299618.12755694473</v>
      </c>
      <c r="C216" s="44">
        <f>(B216*required_return_fixed)</f>
        <v>8988.5438267083409</v>
      </c>
      <c r="D216" s="18">
        <f>B216+C216</f>
        <v>308606.67138365307</v>
      </c>
      <c r="E216" s="14">
        <f>B216/3000</f>
        <v>99.872709185648247</v>
      </c>
      <c r="F216" s="14">
        <f>E216</f>
        <v>99.872709185648247</v>
      </c>
      <c r="G216" s="52">
        <f t="shared" si="126"/>
        <v>89.999999999999943</v>
      </c>
      <c r="H216" s="19"/>
      <c r="I216" s="19"/>
      <c r="J216" s="18">
        <f>D216+H216-I216</f>
        <v>308606.67138365307</v>
      </c>
      <c r="K216" s="55">
        <f t="shared" si="127"/>
        <v>2.5000000000000001E-2</v>
      </c>
      <c r="L216" s="45"/>
      <c r="M216" s="48"/>
      <c r="N216" s="20">
        <f>IF(D216&gt;B216,D216*0.013,0)</f>
        <v>4011.8867279874898</v>
      </c>
      <c r="O216" s="18">
        <f>O211+SUM(N213:N216)</f>
        <v>68923.875619732557</v>
      </c>
      <c r="P216" s="14">
        <f>P215+C216+H215</f>
        <v>373768.66027539806</v>
      </c>
      <c r="Q216" s="25">
        <f>(P216-(B108+SUM(H108:H215)))/(B108+SUM(H108:H215))</f>
        <v>11.732076762859105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304594.78465566557</v>
      </c>
      <c r="C218" s="44">
        <f>(B218*required_return_fixed)</f>
        <v>9137.843539669966</v>
      </c>
      <c r="D218" s="14">
        <f>B218+C218</f>
        <v>313732.62819533556</v>
      </c>
      <c r="E218" s="14">
        <f>B218/3000</f>
        <v>101.53159488522186</v>
      </c>
      <c r="F218" s="14">
        <f>E218</f>
        <v>101.53159488522186</v>
      </c>
      <c r="G218" s="53">
        <f>(D218-B218)/F218</f>
        <v>90.000000000000256</v>
      </c>
      <c r="H218" s="19"/>
      <c r="I218" s="19"/>
      <c r="J218" s="14">
        <f>D218+H218-I218</f>
        <v>313732.62819533556</v>
      </c>
      <c r="K218" s="55">
        <f>E218*75/B218</f>
        <v>2.5000000000000001E-2</v>
      </c>
      <c r="L218" s="45"/>
      <c r="M218" s="47"/>
      <c r="N218" s="20">
        <f>IF(D218&gt;B218,D218*0.023,0)</f>
        <v>7215.850448492718</v>
      </c>
      <c r="O218" s="18"/>
      <c r="P218" s="14">
        <f>P216+C218+H216</f>
        <v>382906.50381506805</v>
      </c>
      <c r="Q218" s="25">
        <f>(P218-(B108+SUM(H108:H216)))/(B108+SUM(H108:H216))</f>
        <v>12.043348781514577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306516.77774684282</v>
      </c>
      <c r="C219" s="44">
        <f>(B219*required_return_fixed)</f>
        <v>9195.5033324052838</v>
      </c>
      <c r="D219" s="18">
        <f>B219+C219</f>
        <v>315712.28107924812</v>
      </c>
      <c r="E219" s="14">
        <f>B219/3000</f>
        <v>102.17225924894761</v>
      </c>
      <c r="F219" s="14">
        <f>E219</f>
        <v>102.17225924894761</v>
      </c>
      <c r="G219" s="52">
        <f t="shared" ref="G219:G221" si="129">(D219-B219)/F219</f>
        <v>90.000000000000071</v>
      </c>
      <c r="H219" s="19"/>
      <c r="I219" s="19"/>
      <c r="J219" s="18">
        <f>D219+H219-I219</f>
        <v>315712.28107924812</v>
      </c>
      <c r="K219" s="55">
        <f t="shared" ref="K219:K221" si="130">E219*75/B219</f>
        <v>2.4999999999999998E-2</v>
      </c>
      <c r="L219" s="45"/>
      <c r="M219" s="47"/>
      <c r="N219" s="20">
        <f>IF(D219&gt;B219,D219*0.023,0)</f>
        <v>7261.3824648227064</v>
      </c>
      <c r="O219" s="18"/>
      <c r="P219" s="14">
        <f>P218+C219+H218</f>
        <v>392102.00714747334</v>
      </c>
      <c r="Q219" s="25">
        <f>(P219-(B108+SUM(H108:H218)))/(B108+SUM(H108:H218))</f>
        <v>12.356584926607765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308450.89861442539</v>
      </c>
      <c r="C220" s="44">
        <f>(B220*required_return_fixed)</f>
        <v>9253.5269584327616</v>
      </c>
      <c r="D220" s="18">
        <f>B220+C220</f>
        <v>317704.42557285813</v>
      </c>
      <c r="E220" s="14">
        <f>B220/3000</f>
        <v>102.81696620480847</v>
      </c>
      <c r="F220" s="14">
        <f>E220</f>
        <v>102.81696620480847</v>
      </c>
      <c r="G220" s="52">
        <f t="shared" si="129"/>
        <v>89.999999999999858</v>
      </c>
      <c r="H220" s="19"/>
      <c r="I220" s="19"/>
      <c r="J220" s="18">
        <f>D220+H220-I220</f>
        <v>317704.42557285813</v>
      </c>
      <c r="K220" s="55">
        <f t="shared" si="130"/>
        <v>2.5000000000000001E-2</v>
      </c>
      <c r="L220" s="45"/>
      <c r="M220" s="47"/>
      <c r="N220" s="20">
        <f>IF(D220&gt;B220,D220*0.023,0)</f>
        <v>7307.2017881757365</v>
      </c>
      <c r="O220" s="18"/>
      <c r="P220" s="14">
        <f>P219+C220+H219</f>
        <v>401355.53410590609</v>
      </c>
      <c r="Q220" s="25">
        <f>(P220-(B108+SUM(H108:H219)))/(B108+SUM(H108:H219))</f>
        <v>12.671797591776489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310397.2237846824</v>
      </c>
      <c r="C221" s="44">
        <f>(B221*required_return_fixed)</f>
        <v>9311.9167135404714</v>
      </c>
      <c r="D221" s="18">
        <f>B221+C221</f>
        <v>319709.1404982229</v>
      </c>
      <c r="E221" s="14">
        <f>B221/3000</f>
        <v>103.46574126156079</v>
      </c>
      <c r="F221" s="14">
        <f>E221</f>
        <v>103.46574126156079</v>
      </c>
      <c r="G221" s="52">
        <f t="shared" si="129"/>
        <v>90.000000000000284</v>
      </c>
      <c r="H221" s="19"/>
      <c r="I221" s="19"/>
      <c r="J221" s="18">
        <f>D221+H221-I221</f>
        <v>319709.1404982229</v>
      </c>
      <c r="K221" s="55">
        <f t="shared" si="130"/>
        <v>2.4999999999999998E-2</v>
      </c>
      <c r="L221" s="45"/>
      <c r="M221" s="48"/>
      <c r="N221" s="20">
        <f>IF(D221&gt;B221,D221*0.023,0)</f>
        <v>7353.310231459127</v>
      </c>
      <c r="O221" s="18">
        <f>O216+SUM(N218:N221)</f>
        <v>98061.620552682842</v>
      </c>
      <c r="P221" s="14">
        <f>P220+C221+H220</f>
        <v>410667.45081944659</v>
      </c>
      <c r="Q221" s="25">
        <f>(P221-(B108+SUM(H108:H220)))/(B108+SUM(H108:H220))</f>
        <v>12.988999248862431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312355.83026676375</v>
      </c>
      <c r="C223" s="44">
        <f>(B223*required_return_fixed)</f>
        <v>9370.6749080029113</v>
      </c>
      <c r="D223" s="14">
        <f>B223+C223</f>
        <v>321726.50517476664</v>
      </c>
      <c r="E223" s="14">
        <f>B223/3000</f>
        <v>104.11861008892124</v>
      </c>
      <c r="F223" s="14">
        <f>E223</f>
        <v>104.11861008892124</v>
      </c>
      <c r="G223" s="53">
        <f>(D223-B223)/F223</f>
        <v>89.999999999999858</v>
      </c>
      <c r="H223" s="19"/>
      <c r="I223" s="19"/>
      <c r="J223" s="14">
        <f>D223+H223-I223</f>
        <v>321726.50517476664</v>
      </c>
      <c r="K223" s="55">
        <f>E223*75/B223</f>
        <v>2.4999999999999998E-2</v>
      </c>
      <c r="L223" s="50"/>
      <c r="M223" s="49"/>
      <c r="N223" s="31">
        <f>IF(D223&gt;B223,D223*0.023,0)</f>
        <v>7399.7096190196326</v>
      </c>
      <c r="O223" s="32"/>
      <c r="P223" s="30">
        <f>P221+C223+H221</f>
        <v>420038.12572744949</v>
      </c>
      <c r="Q223" s="35">
        <f>(P223-(B108+SUM(H108:H221)))/(B108+SUM(H108:H221))</f>
        <v>13.308202448404582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314326.795555747</v>
      </c>
      <c r="C224" s="44">
        <f>(B224*required_return_fixed)</f>
        <v>9429.8038666724096</v>
      </c>
      <c r="D224" s="18">
        <f>B224+C224</f>
        <v>323756.59942241939</v>
      </c>
      <c r="E224" s="14">
        <f>B224/3000</f>
        <v>104.77559851858233</v>
      </c>
      <c r="F224" s="14">
        <f>E224</f>
        <v>104.77559851858233</v>
      </c>
      <c r="G224" s="52">
        <f t="shared" ref="G224:G226" si="132">(D224-B224)/F224</f>
        <v>89.999999999999787</v>
      </c>
      <c r="H224" s="19"/>
      <c r="I224" s="19"/>
      <c r="J224" s="18">
        <f>D224+H224-I224</f>
        <v>323756.59942241939</v>
      </c>
      <c r="K224" s="55">
        <f t="shared" ref="K224:K226" si="133">E224*75/B224</f>
        <v>2.4999999999999998E-2</v>
      </c>
      <c r="L224" s="45"/>
      <c r="M224" s="47"/>
      <c r="N224" s="20">
        <f>IF(D224&gt;B224,D224*0.023,0)</f>
        <v>7446.4017867156454</v>
      </c>
      <c r="O224" s="18"/>
      <c r="P224" s="14">
        <f>P223+C224+H223</f>
        <v>429467.92959412187</v>
      </c>
      <c r="Q224" s="25">
        <f>(P224-(B108+SUM(H108:H223)))/(B108+SUM(H108:H223))</f>
        <v>13.629419820135844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316310.19763570372</v>
      </c>
      <c r="C225" s="44">
        <f>(B225*required_return_fixed)</f>
        <v>9489.3059290711117</v>
      </c>
      <c r="D225" s="18">
        <f>B225+C225</f>
        <v>325799.50356477482</v>
      </c>
      <c r="E225" s="14">
        <f>B225/3000</f>
        <v>105.43673254523458</v>
      </c>
      <c r="F225" s="14">
        <f>E225</f>
        <v>105.43673254523458</v>
      </c>
      <c r="G225" s="52">
        <f t="shared" si="132"/>
        <v>89.999999999999844</v>
      </c>
      <c r="H225" s="19"/>
      <c r="I225" s="19"/>
      <c r="J225" s="18">
        <f>D225+H225-I225</f>
        <v>325799.50356477482</v>
      </c>
      <c r="K225" s="55">
        <f t="shared" si="133"/>
        <v>2.5000000000000001E-2</v>
      </c>
      <c r="L225" s="45"/>
      <c r="M225" s="47"/>
      <c r="N225" s="20">
        <f>IF(D225&gt;B225,D225*0.023,0)</f>
        <v>7493.3885819898205</v>
      </c>
      <c r="O225" s="18"/>
      <c r="P225" s="14">
        <f>P224+C225+H224</f>
        <v>438957.23552319297</v>
      </c>
      <c r="Q225" s="25">
        <f>(P225-(B108+SUM(H108:H224)))/(B108+SUM(H108:H224))</f>
        <v>13.952664073482731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318306.11498278502</v>
      </c>
      <c r="C226" s="44">
        <f>(B226*required_return_fixed)</f>
        <v>9549.1834494835493</v>
      </c>
      <c r="D226" s="18">
        <f>B226+C226</f>
        <v>327855.29843226855</v>
      </c>
      <c r="E226" s="14">
        <f>B226/3000</f>
        <v>106.10203832759501</v>
      </c>
      <c r="F226" s="14">
        <f>E226</f>
        <v>106.10203832759501</v>
      </c>
      <c r="G226" s="52">
        <f t="shared" si="132"/>
        <v>89.999999999999844</v>
      </c>
      <c r="H226" s="19"/>
      <c r="I226" s="19"/>
      <c r="J226" s="18">
        <f>D226+H226-I226</f>
        <v>327855.29843226855</v>
      </c>
      <c r="K226" s="55">
        <f t="shared" si="133"/>
        <v>2.5000000000000001E-2</v>
      </c>
      <c r="L226" s="51"/>
      <c r="M226" s="48"/>
      <c r="N226" s="22">
        <f>IF(D226&gt;B226,D226*0.023,0)</f>
        <v>7540.671863942177</v>
      </c>
      <c r="O226" s="34">
        <f>O221+SUM(N223:N226)</f>
        <v>127941.79240435013</v>
      </c>
      <c r="P226" s="36">
        <f>P225+C226+H225</f>
        <v>448506.4189726765</v>
      </c>
      <c r="Q226" s="37">
        <f>(P226-(B108+SUM(H108:H225)))/(B108+SUM(H108:H225))</f>
        <v>14.277947998068237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320314.62656832638</v>
      </c>
      <c r="C228" s="44">
        <f>(B228*required_return_fixed)</f>
        <v>9609.4387970497901</v>
      </c>
      <c r="D228" s="14">
        <f>B228+C228</f>
        <v>329924.06536537618</v>
      </c>
      <c r="E228" s="14">
        <f>B228/3000</f>
        <v>106.77154218944213</v>
      </c>
      <c r="F228" s="14">
        <f>E228</f>
        <v>106.77154218944213</v>
      </c>
      <c r="G228" s="53">
        <f>(D228-B228)/F228</f>
        <v>90.000000000000142</v>
      </c>
      <c r="H228" s="19"/>
      <c r="I228" s="19"/>
      <c r="J228" s="14">
        <f>D228+H228-I228</f>
        <v>329924.06536537618</v>
      </c>
      <c r="K228" s="55">
        <f>E228*75/B228</f>
        <v>2.5000000000000001E-2</v>
      </c>
      <c r="L228" s="45"/>
      <c r="M228" s="47"/>
      <c r="N228" s="31">
        <f>IF(D228&gt;B228,D228*0.023,0)</f>
        <v>7588.2535034036518</v>
      </c>
      <c r="O228" s="32"/>
      <c r="P228" s="14">
        <f>P226+C228+H226</f>
        <v>458115.85776972631</v>
      </c>
      <c r="Q228" s="25">
        <f>(P228-(B158+SUM(H158:H226)))/(B158+SUM(H158:H226))</f>
        <v>3.7839067047271993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322335.81186197256</v>
      </c>
      <c r="C229" s="44">
        <f>(B229*required_return_fixed)</f>
        <v>9670.0743558591766</v>
      </c>
      <c r="D229" s="18">
        <f>B229+C229</f>
        <v>332005.88621783175</v>
      </c>
      <c r="E229" s="14">
        <f>B229/3000</f>
        <v>107.44527062065752</v>
      </c>
      <c r="F229" s="14">
        <f>E229</f>
        <v>107.44527062065752</v>
      </c>
      <c r="G229" s="52">
        <f t="shared" ref="G229:G231" si="135">(D229-B229)/F229</f>
        <v>90.000000000000142</v>
      </c>
      <c r="H229" s="19"/>
      <c r="I229" s="19"/>
      <c r="J229" s="18">
        <f>D229+H229-I229</f>
        <v>332005.88621783175</v>
      </c>
      <c r="K229" s="55">
        <f t="shared" ref="K229:K231" si="136">E229*75/B229</f>
        <v>2.5000000000000001E-2</v>
      </c>
      <c r="L229" s="45"/>
      <c r="M229" s="47"/>
      <c r="N229" s="20">
        <f>IF(D229&gt;B229,D229*0.023,0)</f>
        <v>7636.1353830101298</v>
      </c>
      <c r="O229" s="18"/>
      <c r="P229" s="14">
        <f>P228+C229+H228</f>
        <v>467785.9321255855</v>
      </c>
      <c r="Q229" s="25">
        <f>(P229-(B158+SUM(H158:H228)))/(B158+SUM(H158:H228))</f>
        <v>3.8848871286999023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324369.75083482161</v>
      </c>
      <c r="C230" s="44">
        <f>(B230*required_return_fixed)</f>
        <v>9731.0925250446471</v>
      </c>
      <c r="D230" s="18">
        <f>B230+C230</f>
        <v>334100.84335986624</v>
      </c>
      <c r="E230" s="14">
        <f>B230/3000</f>
        <v>108.12325027827387</v>
      </c>
      <c r="F230" s="14">
        <f>E230</f>
        <v>108.12325027827387</v>
      </c>
      <c r="G230" s="52">
        <f t="shared" si="135"/>
        <v>89.999999999999829</v>
      </c>
      <c r="H230" s="19"/>
      <c r="I230" s="19"/>
      <c r="J230" s="18">
        <f>D230+H230-I230</f>
        <v>334100.84335986624</v>
      </c>
      <c r="K230" s="55">
        <f t="shared" si="136"/>
        <v>2.5000000000000001E-2</v>
      </c>
      <c r="L230" s="45"/>
      <c r="M230" s="47"/>
      <c r="N230" s="20">
        <f>IF(D230&gt;B230,D230*0.023,0)</f>
        <v>7684.3193972769232</v>
      </c>
      <c r="O230" s="18"/>
      <c r="P230" s="14">
        <f>P229+C230+H229</f>
        <v>477517.02465063013</v>
      </c>
      <c r="Q230" s="25">
        <f>(P230-(B158+SUM(H158:H229)))/(B158+SUM(H158:H229))</f>
        <v>3.9865047391478727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326416.52396258933</v>
      </c>
      <c r="C231" s="44">
        <f>(B231*required_return_fixed)</f>
        <v>9792.4957188776789</v>
      </c>
      <c r="D231" s="18">
        <f>B231+C231</f>
        <v>336209.01968146703</v>
      </c>
      <c r="E231" s="14">
        <f>B231/3000</f>
        <v>108.80550798752978</v>
      </c>
      <c r="F231" s="14">
        <f>E231</f>
        <v>108.80550798752978</v>
      </c>
      <c r="G231" s="52">
        <f t="shared" si="135"/>
        <v>90.000000000000227</v>
      </c>
      <c r="H231" s="19"/>
      <c r="I231" s="19"/>
      <c r="J231" s="18">
        <f>D231+H231-I231</f>
        <v>336209.01968146703</v>
      </c>
      <c r="K231" s="55">
        <f t="shared" si="136"/>
        <v>2.5000000000000001E-2</v>
      </c>
      <c r="L231" s="45"/>
      <c r="M231" s="48"/>
      <c r="N231" s="22">
        <f>IF(D231&gt;B231,D231*0.023,0)</f>
        <v>7732.8074526737419</v>
      </c>
      <c r="O231" s="34">
        <f>O226+SUM(N228:N231)</f>
        <v>158583.30814071457</v>
      </c>
      <c r="P231" s="14">
        <f>P230+C231+H230</f>
        <v>487309.52036950784</v>
      </c>
      <c r="Q231" s="25">
        <f>(P231-(B158+SUM(H158:H230)))/(B158+SUM(H158:H230))</f>
        <v>4.0887635567177698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328476.2122287933</v>
      </c>
      <c r="C233" s="44">
        <f>(B233*required_return_fixed)</f>
        <v>9854.2863668637983</v>
      </c>
      <c r="D233" s="14">
        <f>B233+C233</f>
        <v>338330.49859565712</v>
      </c>
      <c r="E233" s="14">
        <f>B233/3000</f>
        <v>109.49207074293111</v>
      </c>
      <c r="F233" s="14">
        <f>E233</f>
        <v>109.49207074293111</v>
      </c>
      <c r="G233" s="53">
        <f>(D233-B233)/F233</f>
        <v>90.000000000000156</v>
      </c>
      <c r="H233" s="19"/>
      <c r="I233" s="19"/>
      <c r="J233" s="14">
        <f>D233+H233-I233</f>
        <v>338330.49859565712</v>
      </c>
      <c r="K233" s="55">
        <f>E233*75/B233</f>
        <v>2.5000000000000001E-2</v>
      </c>
      <c r="L233" s="45"/>
      <c r="M233" s="47"/>
      <c r="N233" s="20">
        <f>IF(D233&gt;B233,D233*0.013,0)</f>
        <v>4398.2964817435422</v>
      </c>
      <c r="O233" s="18"/>
      <c r="P233" s="14">
        <f>P231+C233+H231</f>
        <v>497163.80673637165</v>
      </c>
      <c r="Q233" s="25">
        <f>(P233-(B158+SUM(H158:H231)))/(B158+SUM(H158:H231))</f>
        <v>4.1916676274265336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333932.2021139136</v>
      </c>
      <c r="C234" s="44">
        <f>(B234*required_return_fixed)</f>
        <v>10017.966063417407</v>
      </c>
      <c r="D234" s="18">
        <f>B234+C234</f>
        <v>343950.16817733098</v>
      </c>
      <c r="E234" s="14">
        <f>B234/3000</f>
        <v>111.3107340379712</v>
      </c>
      <c r="F234" s="14">
        <f>E234</f>
        <v>111.3107340379712</v>
      </c>
      <c r="G234" s="52">
        <f t="shared" ref="G234:G236" si="138">(D234-B234)/F234</f>
        <v>89.99999999999973</v>
      </c>
      <c r="H234" s="19"/>
      <c r="I234" s="19"/>
      <c r="J234" s="18">
        <f>D234+H234-I234</f>
        <v>343950.16817733098</v>
      </c>
      <c r="K234" s="55">
        <f t="shared" ref="K234:K236" si="139">E234*75/B234</f>
        <v>2.4999999999999998E-2</v>
      </c>
      <c r="L234" s="45"/>
      <c r="M234" s="47"/>
      <c r="N234" s="20">
        <f>IF(D234&gt;B234,D234*0.013,0)</f>
        <v>4471.3521863053029</v>
      </c>
      <c r="O234" s="18"/>
      <c r="P234" s="14">
        <f>P233+C234+H233</f>
        <v>507181.77279978909</v>
      </c>
      <c r="Q234" s="25">
        <f>(P234-(B158+SUM(H158:H233)))/(B158+SUM(H158:H233))</f>
        <v>4.2962809347497686</v>
      </c>
      <c r="R234" s="25">
        <f t="shared" ref="R234:R236" si="140">D234/B234-1</f>
        <v>2.9999999999999805E-2</v>
      </c>
    </row>
    <row r="235" spans="1:18">
      <c r="A235" s="1">
        <f>A234+7</f>
        <v>45914</v>
      </c>
      <c r="B235" s="17">
        <f>D234+H234-N234</f>
        <v>339478.81599102565</v>
      </c>
      <c r="C235" s="44">
        <f>(B235*required_return_fixed)</f>
        <v>10184.36447973077</v>
      </c>
      <c r="D235" s="18">
        <f>B235+C235</f>
        <v>349663.18047075643</v>
      </c>
      <c r="E235" s="14">
        <f>B235/3000</f>
        <v>113.15960533034189</v>
      </c>
      <c r="F235" s="14">
        <f>E235</f>
        <v>113.15960533034189</v>
      </c>
      <c r="G235" s="52">
        <f t="shared" si="138"/>
        <v>90.000000000000071</v>
      </c>
      <c r="H235" s="19"/>
      <c r="I235" s="19"/>
      <c r="J235" s="18">
        <f>D235+H235-I235</f>
        <v>349663.18047075643</v>
      </c>
      <c r="K235" s="55">
        <f t="shared" si="139"/>
        <v>2.5000000000000005E-2</v>
      </c>
      <c r="L235" s="45"/>
      <c r="M235" s="47"/>
      <c r="N235" s="20">
        <f>IF(D235&gt;B235,D235*0.013,0)</f>
        <v>4545.6213461198331</v>
      </c>
      <c r="O235" s="18"/>
      <c r="P235" s="14">
        <f>P234+C235+H234</f>
        <v>517366.13727951987</v>
      </c>
      <c r="Q235" s="25">
        <f>(P235-(B158+SUM(H158:H234)))/(B158+SUM(H158:H234))</f>
        <v>4.402631869107644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345117.55912463658</v>
      </c>
      <c r="C236" s="44">
        <f>(B236*required_return_fixed)</f>
        <v>10353.526773739097</v>
      </c>
      <c r="D236" s="18">
        <f>B236+C236</f>
        <v>355471.08589837566</v>
      </c>
      <c r="E236" s="14">
        <f>B236/3000</f>
        <v>115.03918637487887</v>
      </c>
      <c r="F236" s="14">
        <f>E236</f>
        <v>115.03918637487887</v>
      </c>
      <c r="G236" s="52">
        <f t="shared" si="138"/>
        <v>89.999999999999858</v>
      </c>
      <c r="H236" s="19"/>
      <c r="I236" s="19"/>
      <c r="J236" s="18">
        <f>D236+H236-I236</f>
        <v>355471.08589837566</v>
      </c>
      <c r="K236" s="55">
        <f t="shared" si="139"/>
        <v>2.5000000000000001E-2</v>
      </c>
      <c r="L236" s="45"/>
      <c r="M236" s="48"/>
      <c r="N236" s="20">
        <f>IF(D236&gt;B236,D236*0.013,0)</f>
        <v>4621.1241166788832</v>
      </c>
      <c r="O236" s="18">
        <f>O231+SUM(N233:N236)</f>
        <v>176619.70227156213</v>
      </c>
      <c r="P236" s="14">
        <f>P235+C236+H235</f>
        <v>527719.66405325895</v>
      </c>
      <c r="Q236" s="25">
        <f>(P236-(B158+SUM(H158:H235)))/(B158+SUM(H158:H235))</f>
        <v>4.510749292485202</v>
      </c>
      <c r="R236" s="25">
        <f t="shared" si="140"/>
        <v>3.0000000000000027E-2</v>
      </c>
    </row>
    <row r="237" spans="1:18" ht="15" thickBot="1">
      <c r="A237" s="2"/>
      <c r="B237" s="3"/>
      <c r="C237" s="1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350849.96178169677</v>
      </c>
      <c r="C238" s="44">
        <f>(B238*required_return_fixed)</f>
        <v>10525.498853450903</v>
      </c>
      <c r="D238" s="14">
        <f>B238+C238</f>
        <v>361375.46063514764</v>
      </c>
      <c r="E238" s="14">
        <f>B238/3000</f>
        <v>116.94998726056559</v>
      </c>
      <c r="F238" s="14">
        <f>E238</f>
        <v>116.94998726056559</v>
      </c>
      <c r="G238" s="53">
        <f>(D238-B238)/F238</f>
        <v>89.999999999999744</v>
      </c>
      <c r="H238" s="19"/>
      <c r="I238" s="19"/>
      <c r="J238" s="14">
        <f>D238+H238-I238</f>
        <v>361375.46063514764</v>
      </c>
      <c r="K238" s="55">
        <f>E238*75/B238</f>
        <v>2.5000000000000001E-2</v>
      </c>
      <c r="L238" s="45"/>
      <c r="M238" s="47"/>
      <c r="N238" s="20">
        <f>IF(D238&gt;B238,D238*0.013,0)</f>
        <v>4697.8809882569194</v>
      </c>
      <c r="O238" s="18"/>
      <c r="P238" s="14">
        <f>P236+C238+H236</f>
        <v>538245.16290670983</v>
      </c>
      <c r="Q238" s="25">
        <f>(P238-(B158+SUM(H158:H236)))/(B158+SUM(H158:H236))</f>
        <v>4.6206625462650619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356677.57964689069</v>
      </c>
      <c r="C239" s="44">
        <f>(B239*required_return_fixed)</f>
        <v>10700.327389406721</v>
      </c>
      <c r="D239" s="18">
        <f>B239+C239</f>
        <v>367377.90703629743</v>
      </c>
      <c r="E239" s="14">
        <f>B239/3000</f>
        <v>118.89252654896356</v>
      </c>
      <c r="F239" s="14">
        <f>E239</f>
        <v>118.89252654896356</v>
      </c>
      <c r="G239" s="52">
        <f t="shared" ref="G239:G241" si="141">(D239-B239)/F239</f>
        <v>90.000000000000156</v>
      </c>
      <c r="H239" s="19"/>
      <c r="I239" s="19"/>
      <c r="J239" s="18">
        <f>D239+H239-I239</f>
        <v>367377.90703629743</v>
      </c>
      <c r="K239" s="55">
        <f t="shared" ref="K239:K241" si="142">E239*75/B239</f>
        <v>2.4999999999999998E-2</v>
      </c>
      <c r="L239" s="45"/>
      <c r="M239" s="47"/>
      <c r="N239" s="20">
        <f>IF(D239&gt;B239,D239*0.013,0)</f>
        <v>4775.9127914718665</v>
      </c>
      <c r="O239" s="18"/>
      <c r="P239" s="14">
        <f>P238+C239+H238</f>
        <v>548945.49029611656</v>
      </c>
      <c r="Q239" s="25">
        <f>(P239-(B158+SUM(H158:H238)))/(B158+SUM(H158:H238))</f>
        <v>4.7324014591902053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362601.99424482556</v>
      </c>
      <c r="C240" s="44">
        <f>(B240*required_return_fixed)</f>
        <v>10878.059827344767</v>
      </c>
      <c r="D240" s="18">
        <f>B240+C240</f>
        <v>373480.05407217034</v>
      </c>
      <c r="E240" s="14">
        <f>B240/3000</f>
        <v>120.86733141494186</v>
      </c>
      <c r="F240" s="14">
        <f>E240</f>
        <v>120.86733141494186</v>
      </c>
      <c r="G240" s="52">
        <f t="shared" si="141"/>
        <v>90.000000000000128</v>
      </c>
      <c r="H240" s="19"/>
      <c r="I240" s="19"/>
      <c r="J240" s="18">
        <f>D240+H240-I240</f>
        <v>373480.05407217034</v>
      </c>
      <c r="K240" s="55">
        <f t="shared" si="142"/>
        <v>2.4999999999999998E-2</v>
      </c>
      <c r="L240" s="45"/>
      <c r="M240" s="47"/>
      <c r="N240" s="20">
        <f>IF(D240&gt;B240,D240*0.013,0)</f>
        <v>4855.2407029382139</v>
      </c>
      <c r="O240" s="18"/>
      <c r="P240" s="14">
        <f>P239+C240+H239</f>
        <v>559823.55012346129</v>
      </c>
      <c r="Q240" s="25">
        <f>(P240-(B158+SUM(H158:H239)))/(B158+SUM(H158:H239))</f>
        <v>4.8459963554590351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368624.81336923211</v>
      </c>
      <c r="C241" s="44">
        <f>(B241*required_return_fixed)</f>
        <v>11058.744401076963</v>
      </c>
      <c r="D241" s="18">
        <f>B241+C241</f>
        <v>379683.5577703091</v>
      </c>
      <c r="E241" s="14">
        <f>B241/3000</f>
        <v>122.87493778974404</v>
      </c>
      <c r="F241" s="14">
        <f>E241</f>
        <v>122.87493778974404</v>
      </c>
      <c r="G241" s="52">
        <f t="shared" si="141"/>
        <v>90.000000000000156</v>
      </c>
      <c r="H241" s="19"/>
      <c r="I241" s="19"/>
      <c r="J241" s="18">
        <f>D241+H241-I241</f>
        <v>379683.5577703091</v>
      </c>
      <c r="K241" s="55">
        <f t="shared" si="142"/>
        <v>2.5000000000000001E-2</v>
      </c>
      <c r="L241" s="45"/>
      <c r="M241" s="48"/>
      <c r="N241" s="20">
        <f>IF(D241&gt;B241,D241*0.013,0)</f>
        <v>4935.8862510140179</v>
      </c>
      <c r="O241" s="18">
        <f>O236+SUM(N238:N241)</f>
        <v>195884.62300524313</v>
      </c>
      <c r="P241" s="14">
        <f>P240+C241+H240</f>
        <v>570882.29452453821</v>
      </c>
      <c r="Q241" s="25">
        <f>(P241-(B158+SUM(H158:H240)))/(B158+SUM(H158:H240))</f>
        <v>4.9614780629548907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374747.67151929508</v>
      </c>
      <c r="C243" s="44">
        <f>(B243*required_return_fixed)</f>
        <v>11242.430145578852</v>
      </c>
      <c r="D243" s="14">
        <f>B243+C243</f>
        <v>385990.10166487395</v>
      </c>
      <c r="E243" s="14">
        <f>B243/3000</f>
        <v>124.91589050643169</v>
      </c>
      <c r="F243" s="14">
        <f>E243</f>
        <v>124.91589050643169</v>
      </c>
      <c r="G243" s="53">
        <f>(D243-B243)/F243</f>
        <v>90.000000000000114</v>
      </c>
      <c r="H243" s="19"/>
      <c r="I243" s="19"/>
      <c r="J243" s="14">
        <f>D243+H243-I243</f>
        <v>385990.10166487395</v>
      </c>
      <c r="K243" s="55">
        <f>E243*75/B243</f>
        <v>2.5000000000000001E-2</v>
      </c>
      <c r="L243" s="45"/>
      <c r="M243" s="47"/>
      <c r="N243" s="20">
        <f>IF(D243&gt;B243,D243*0.013,0)</f>
        <v>5017.8713216433607</v>
      </c>
      <c r="O243" s="18"/>
      <c r="P243" s="14">
        <f>P241+C243+H241</f>
        <v>582124.72467011702</v>
      </c>
      <c r="Q243" s="25">
        <f>(P243-(B158+SUM(H158:H241)))/(B158+SUM(H158:H241))</f>
        <v>5.0788779216122517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380972.23034323059</v>
      </c>
      <c r="C244" s="44">
        <f>(B244*required_return_fixed)</f>
        <v>11429.166910296917</v>
      </c>
      <c r="D244" s="18">
        <f>B244+C244</f>
        <v>392401.39725352754</v>
      </c>
      <c r="E244" s="14">
        <f>B244/3000</f>
        <v>126.99074344774353</v>
      </c>
      <c r="F244" s="14">
        <f>E244</f>
        <v>126.99074344774353</v>
      </c>
      <c r="G244" s="52">
        <f t="shared" ref="G244:G246" si="144">(D244-B244)/F244</f>
        <v>90.000000000000227</v>
      </c>
      <c r="H244" s="19"/>
      <c r="I244" s="19"/>
      <c r="J244" s="18">
        <f>D244+H244-I244</f>
        <v>392401.39725352754</v>
      </c>
      <c r="K244" s="55">
        <f t="shared" ref="K244:K246" si="145">E244*75/B244</f>
        <v>2.4999999999999998E-2</v>
      </c>
      <c r="L244" s="45"/>
      <c r="M244" s="47"/>
      <c r="N244" s="20">
        <f>IF(D244&gt;B244,D244*0.013,0)</f>
        <v>5101.2181642958576</v>
      </c>
      <c r="O244" s="18"/>
      <c r="P244" s="14">
        <f>P243+C244+H243</f>
        <v>593553.89158041391</v>
      </c>
      <c r="Q244" s="25">
        <f>(P244-(B158+SUM(H158:H243)))/(B158+SUM(H158:H243))</f>
        <v>5.1982277919219113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387300.17908923171</v>
      </c>
      <c r="C245" s="44">
        <f>(B245*required_return_fixed)</f>
        <v>11619.005372676951</v>
      </c>
      <c r="D245" s="18">
        <f>B245+C245</f>
        <v>398919.18446190865</v>
      </c>
      <c r="E245" s="14">
        <f>B245/3000</f>
        <v>129.10005969641057</v>
      </c>
      <c r="F245" s="14">
        <f>E245</f>
        <v>129.10005969641057</v>
      </c>
      <c r="G245" s="52">
        <f t="shared" si="144"/>
        <v>89.999999999999915</v>
      </c>
      <c r="H245" s="19"/>
      <c r="I245" s="19"/>
      <c r="J245" s="18">
        <f>D245+H245-I245</f>
        <v>398919.18446190865</v>
      </c>
      <c r="K245" s="55">
        <f t="shared" si="145"/>
        <v>2.4999999999999998E-2</v>
      </c>
      <c r="L245" s="45"/>
      <c r="M245" s="47"/>
      <c r="N245" s="20">
        <f>IF(D245&gt;B245,D245*0.013,0)</f>
        <v>5185.9493980048119</v>
      </c>
      <c r="O245" s="18"/>
      <c r="P245" s="14">
        <f>P244+C245+H244</f>
        <v>605172.89695309091</v>
      </c>
      <c r="Q245" s="25">
        <f>(P245-(B158+SUM(H158:H244)))/(B158+SUM(H158:H244))</f>
        <v>5.3195600635774163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393733.23506390385</v>
      </c>
      <c r="C246" s="44">
        <f>(B246*required_return_fixed)</f>
        <v>11811.997051917115</v>
      </c>
      <c r="D246" s="18">
        <f>B246+C246</f>
        <v>405545.23211582098</v>
      </c>
      <c r="E246" s="14">
        <f>B246/3000</f>
        <v>131.24441168796795</v>
      </c>
      <c r="F246" s="14">
        <f>E246</f>
        <v>131.24441168796795</v>
      </c>
      <c r="G246" s="52">
        <f t="shared" si="144"/>
        <v>90.000000000000128</v>
      </c>
      <c r="H246" s="19"/>
      <c r="I246" s="19"/>
      <c r="J246" s="18">
        <f>D246+H246-I246</f>
        <v>405545.23211582098</v>
      </c>
      <c r="K246" s="55">
        <f t="shared" si="145"/>
        <v>2.5000000000000001E-2</v>
      </c>
      <c r="L246" s="45"/>
      <c r="M246" s="48"/>
      <c r="N246" s="20">
        <f>IF(D246&gt;B246,D246*0.013,0)</f>
        <v>5272.0880175056727</v>
      </c>
      <c r="O246" s="18">
        <f>O241+SUM(N243:N246)</f>
        <v>216461.74990669283</v>
      </c>
      <c r="P246" s="14">
        <f>P245+C246+H245</f>
        <v>616984.89400500804</v>
      </c>
      <c r="Q246" s="25">
        <f>(P246-(B158+SUM(H158:H245)))/(B158+SUM(H158:H245))</f>
        <v>5.4429076642651184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400273.14409831533</v>
      </c>
      <c r="C248" s="44">
        <f>(B248*required_return_fixed)</f>
        <v>12008.194322949459</v>
      </c>
      <c r="D248" s="14">
        <f>B248+C248</f>
        <v>412281.33842126478</v>
      </c>
      <c r="E248" s="14">
        <f>B248/3000</f>
        <v>133.42438136610511</v>
      </c>
      <c r="F248" s="14">
        <f>E248</f>
        <v>133.42438136610511</v>
      </c>
      <c r="G248" s="53">
        <f>(D248-B248)/F248</f>
        <v>89.999999999999929</v>
      </c>
      <c r="H248" s="19"/>
      <c r="I248" s="19"/>
      <c r="J248" s="14">
        <f>D248+H248-I248</f>
        <v>412281.33842126478</v>
      </c>
      <c r="K248" s="55">
        <f>E248*75/B248</f>
        <v>2.4999999999999998E-2</v>
      </c>
      <c r="L248" s="45"/>
      <c r="M248" s="47"/>
      <c r="N248" s="20">
        <f>IF(D248&gt;B248,D248*0.013,0)</f>
        <v>5359.6573994764422</v>
      </c>
      <c r="O248" s="18"/>
      <c r="P248" s="14">
        <f>P246+C248+H246</f>
        <v>628993.08832795755</v>
      </c>
      <c r="Q248" s="25">
        <f>(P248-(B158+SUM(H158:H246)))/(B158+SUM(H158:H246))</f>
        <v>5.5683040686002432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406921.68102178833</v>
      </c>
      <c r="C249" s="44">
        <f>(B249*required_return_fixed)</f>
        <v>12207.65043065365</v>
      </c>
      <c r="D249" s="18">
        <f>B249+C249</f>
        <v>419129.33145244198</v>
      </c>
      <c r="E249" s="14">
        <f>B249/3000</f>
        <v>135.64056034059612</v>
      </c>
      <c r="F249" s="14">
        <f>E249</f>
        <v>135.64056034059612</v>
      </c>
      <c r="G249" s="52">
        <f t="shared" ref="G249:G251" si="147">(D249-B249)/F249</f>
        <v>90</v>
      </c>
      <c r="H249" s="19"/>
      <c r="I249" s="19"/>
      <c r="J249" s="18">
        <f>D249+H249-I249</f>
        <v>419129.33145244198</v>
      </c>
      <c r="K249" s="55">
        <f t="shared" ref="K249:K251" si="148">E249*75/B249</f>
        <v>2.5000000000000005E-2</v>
      </c>
      <c r="L249" s="45"/>
      <c r="M249" s="47"/>
      <c r="N249" s="20">
        <f>IF(D249&gt;B249,D249*0.013,0)</f>
        <v>5448.6813088817453</v>
      </c>
      <c r="O249" s="18"/>
      <c r="P249" s="14">
        <f>P248+C249+H248</f>
        <v>641200.73875861114</v>
      </c>
      <c r="Q249" s="25">
        <f>(P249-(B158+SUM(H158:H248)))/(B158+SUM(H158:H248))</f>
        <v>5.6957833072113733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413680.65014356025</v>
      </c>
      <c r="C250" s="44">
        <f>(B250*required_return_fixed)</f>
        <v>12410.419504306807</v>
      </c>
      <c r="D250" s="18">
        <f>B250+C250</f>
        <v>426091.06964786706</v>
      </c>
      <c r="E250" s="14">
        <f>B250/3000</f>
        <v>137.89355004785341</v>
      </c>
      <c r="F250" s="14">
        <f>E250</f>
        <v>137.89355004785341</v>
      </c>
      <c r="G250" s="52">
        <f t="shared" si="147"/>
        <v>89.999999999999972</v>
      </c>
      <c r="H250" s="19"/>
      <c r="I250" s="19"/>
      <c r="J250" s="18">
        <f>D250+H250-I250</f>
        <v>426091.06964786706</v>
      </c>
      <c r="K250" s="55">
        <f t="shared" si="148"/>
        <v>2.4999999999999998E-2</v>
      </c>
      <c r="L250" s="45"/>
      <c r="M250" s="47"/>
      <c r="N250" s="20">
        <f>IF(D250&gt;B250,D250*0.013,0)</f>
        <v>5539.1839054222719</v>
      </c>
      <c r="O250" s="18"/>
      <c r="P250" s="14">
        <f>P249+C250+H249</f>
        <v>653611.158262918</v>
      </c>
      <c r="Q250" s="25">
        <f>(P250-(B158+SUM(H158:H249)))/(B158+SUM(H158:H249))</f>
        <v>5.825379975975836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420551.88574244478</v>
      </c>
      <c r="C251" s="44">
        <f>(B251*required_return_fixed)</f>
        <v>12616.556572273343</v>
      </c>
      <c r="D251" s="18">
        <f>B251+C251</f>
        <v>433168.44231471809</v>
      </c>
      <c r="E251" s="14">
        <f>B251/3000</f>
        <v>140.18396191414826</v>
      </c>
      <c r="F251" s="14">
        <f>E251</f>
        <v>140.18396191414826</v>
      </c>
      <c r="G251" s="52">
        <f t="shared" si="147"/>
        <v>89.999999999999801</v>
      </c>
      <c r="H251" s="19"/>
      <c r="I251" s="19"/>
      <c r="J251" s="18">
        <f>D251+H251-I251</f>
        <v>433168.44231471809</v>
      </c>
      <c r="K251" s="55">
        <f t="shared" si="148"/>
        <v>2.5000000000000001E-2</v>
      </c>
      <c r="L251" s="45"/>
      <c r="M251" s="48"/>
      <c r="N251" s="20">
        <f>IF(D251&gt;B251,D251*0.013,0)</f>
        <v>5631.1897500913346</v>
      </c>
      <c r="O251" s="18">
        <f>O246+SUM(N248:N251)</f>
        <v>238440.46227056463</v>
      </c>
      <c r="P251" s="14">
        <f>P250+C251+H250</f>
        <v>666227.71483519138</v>
      </c>
      <c r="Q251" s="25">
        <f>(P251-(B158+SUM(H158:H250)))/(B158+SUM(H158:H250))</f>
        <v>5.9571292454084759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427537.25256462675</v>
      </c>
      <c r="C253" s="44">
        <f>(B253*required_return_fixed)</f>
        <v>12826.117576938801</v>
      </c>
      <c r="D253" s="14">
        <f>B253+C253</f>
        <v>440363.37014156557</v>
      </c>
      <c r="E253" s="14">
        <f>B253/3000</f>
        <v>142.51241752154226</v>
      </c>
      <c r="F253" s="14">
        <f>E253</f>
        <v>142.51241752154226</v>
      </c>
      <c r="G253" s="53">
        <f>(D253-B253)/F253</f>
        <v>90.000000000000128</v>
      </c>
      <c r="H253" s="19"/>
      <c r="I253" s="19"/>
      <c r="J253" s="14">
        <f>D253+H253-I253</f>
        <v>440363.37014156557</v>
      </c>
      <c r="K253" s="55">
        <f>E253*75/B253</f>
        <v>2.5000000000000001E-2</v>
      </c>
      <c r="L253" s="45"/>
      <c r="M253" s="47"/>
      <c r="N253" s="20">
        <f>IF(D253&gt;B253,D253*0.013,0)</f>
        <v>5724.723811840352</v>
      </c>
      <c r="O253" s="18"/>
      <c r="P253" s="14">
        <f>P251+C253+H251</f>
        <v>679053.8324121302</v>
      </c>
      <c r="Q253" s="25">
        <f>(P253-(B158+SUM(H158:H251)))/(B158+SUM(H158:H251))</f>
        <v>6.0910668702063919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434638.64632972522</v>
      </c>
      <c r="C254" s="44">
        <f>(B254*required_return_fixed)</f>
        <v>13039.159389891756</v>
      </c>
      <c r="D254" s="18">
        <f>B254+C254</f>
        <v>447677.805719617</v>
      </c>
      <c r="E254" s="14">
        <f>B254/3000</f>
        <v>144.87954877657506</v>
      </c>
      <c r="F254" s="14">
        <f>E254</f>
        <v>144.87954877657506</v>
      </c>
      <c r="G254" s="52">
        <f t="shared" ref="G254:G256" si="150">(D254-B254)/F254</f>
        <v>90.000000000000156</v>
      </c>
      <c r="H254" s="19"/>
      <c r="I254" s="19"/>
      <c r="J254" s="18">
        <f>D254+H254-I254</f>
        <v>447677.805719617</v>
      </c>
      <c r="K254" s="55">
        <f t="shared" ref="K254:K256" si="151">E254*75/B254</f>
        <v>2.4999999999999998E-2</v>
      </c>
      <c r="L254" s="45"/>
      <c r="M254" s="47"/>
      <c r="N254" s="20">
        <f>IF(D254&gt;B254,D254*0.013,0)</f>
        <v>5819.8114743550204</v>
      </c>
      <c r="O254" s="18"/>
      <c r="P254" s="14">
        <f>P253+C254+H253</f>
        <v>692092.99180202198</v>
      </c>
      <c r="Q254" s="25">
        <f>(P254-(B158+SUM(H158:H253)))/(B158+SUM(H158:H253))</f>
        <v>6.2272291989522008</v>
      </c>
      <c r="R254" s="25">
        <f t="shared" ref="R254:R256" si="152">D254/B254-1</f>
        <v>3.0000000000000027E-2</v>
      </c>
    </row>
    <row r="255" spans="1:18">
      <c r="A255" s="1">
        <f>A254+7</f>
        <v>46026</v>
      </c>
      <c r="B255" s="17">
        <f>D254+H254-N254</f>
        <v>441857.994245262</v>
      </c>
      <c r="C255" s="44">
        <f>(B255*required_return_fixed)</f>
        <v>13255.73982735786</v>
      </c>
      <c r="D255" s="18">
        <f>B255+C255</f>
        <v>455113.73407261987</v>
      </c>
      <c r="E255" s="14">
        <f>B255/3000</f>
        <v>147.285998081754</v>
      </c>
      <c r="F255" s="14">
        <f>E255</f>
        <v>147.285998081754</v>
      </c>
      <c r="G255" s="52">
        <f t="shared" si="150"/>
        <v>90.000000000000085</v>
      </c>
      <c r="H255" s="19"/>
      <c r="I255" s="19"/>
      <c r="J255" s="18">
        <f>D255+H255-I255</f>
        <v>455113.73407261987</v>
      </c>
      <c r="K255" s="55">
        <f t="shared" si="151"/>
        <v>2.5000000000000001E-2</v>
      </c>
      <c r="L255" s="45"/>
      <c r="M255" s="47"/>
      <c r="N255" s="20">
        <f>IF(D255&gt;B255,D255*0.013,0)</f>
        <v>5916.4785429440581</v>
      </c>
      <c r="O255" s="18"/>
      <c r="P255" s="14">
        <f>P254+C255+H254</f>
        <v>705348.73162937979</v>
      </c>
      <c r="Q255" s="25">
        <f>(P255-(B158+SUM(H158:H254)))/(B158+SUM(H158:H254))</f>
        <v>6.3656531839784778</v>
      </c>
      <c r="R255" s="25">
        <f t="shared" si="152"/>
        <v>3.0000000000000027E-2</v>
      </c>
    </row>
    <row r="256" spans="1:18" ht="15" thickBot="1">
      <c r="A256" s="5">
        <f>A255+7</f>
        <v>46033</v>
      </c>
      <c r="B256" s="17">
        <f>D255+H255-N255</f>
        <v>449197.25552967581</v>
      </c>
      <c r="C256" s="44">
        <f>(B256*required_return_fixed)</f>
        <v>13475.917665890274</v>
      </c>
      <c r="D256" s="18">
        <f>B256+C256</f>
        <v>462673.17319556611</v>
      </c>
      <c r="E256" s="14">
        <f>B256/3000</f>
        <v>149.73241850989194</v>
      </c>
      <c r="F256" s="14">
        <f>E256</f>
        <v>149.73241850989194</v>
      </c>
      <c r="G256" s="52">
        <f t="shared" si="150"/>
        <v>90.000000000000185</v>
      </c>
      <c r="H256" s="19"/>
      <c r="I256" s="19"/>
      <c r="J256" s="18">
        <f>D256+H256-I256</f>
        <v>462673.17319556611</v>
      </c>
      <c r="K256" s="55">
        <f t="shared" si="151"/>
        <v>2.5000000000000001E-2</v>
      </c>
      <c r="L256" s="45"/>
      <c r="M256" s="48"/>
      <c r="N256" s="20">
        <f>IF(D256&gt;B256,D256*0.013,0)</f>
        <v>6014.7512515423596</v>
      </c>
      <c r="O256" s="18">
        <f>O251+SUM(N253:N256)</f>
        <v>261916.22735124643</v>
      </c>
      <c r="P256" s="14">
        <f>P255+C256+H255</f>
        <v>718824.64929527009</v>
      </c>
      <c r="Q256" s="25">
        <f>(P256-(B158+SUM(H158:H255)))/(B158+SUM(H158:H255))</f>
        <v>6.5063763913960413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456658.42194402375</v>
      </c>
      <c r="C258" s="44">
        <f>(B258*required_return_fixed)</f>
        <v>13699.752658320713</v>
      </c>
      <c r="D258" s="14">
        <f>B258+C258</f>
        <v>470358.17460234446</v>
      </c>
      <c r="E258" s="14">
        <f>B258/3000</f>
        <v>152.21947398134125</v>
      </c>
      <c r="F258" s="14">
        <f>E258</f>
        <v>152.21947398134125</v>
      </c>
      <c r="G258" s="53">
        <f>(D258-B258)/F258</f>
        <v>89.999999999999957</v>
      </c>
      <c r="H258" s="19"/>
      <c r="I258" s="19"/>
      <c r="J258" s="14">
        <f>D258+H258-I258</f>
        <v>470358.17460234446</v>
      </c>
      <c r="K258" s="55">
        <f>E258*75/B258</f>
        <v>2.4999999999999998E-2</v>
      </c>
      <c r="L258" s="45"/>
      <c r="M258" s="19"/>
      <c r="N258" s="20">
        <f>IF(D258&gt;B258,D258*0.013,0)</f>
        <v>6114.6562698304779</v>
      </c>
      <c r="O258" s="18"/>
      <c r="P258" s="14">
        <f>P256+C258+H256</f>
        <v>732524.4019535908</v>
      </c>
      <c r="Q258" s="25">
        <f>(P258-(B158+SUM(H158:H256)))/(B158+SUM(H158:H256))</f>
        <v>6.6494370112888106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464243.51833251398</v>
      </c>
      <c r="C259" s="44">
        <f>(B259*required_return_fixed)</f>
        <v>13927.305549975419</v>
      </c>
      <c r="D259" s="18">
        <f>B259+C259</f>
        <v>478170.82388248941</v>
      </c>
      <c r="E259" s="14">
        <f>B259/3000</f>
        <v>154.74783944417132</v>
      </c>
      <c r="F259" s="14">
        <f>E259</f>
        <v>154.74783944417132</v>
      </c>
      <c r="G259" s="52">
        <f t="shared" ref="G259:G261" si="153">(D259-B259)/F259</f>
        <v>90.000000000000043</v>
      </c>
      <c r="H259" s="19"/>
      <c r="I259" s="19"/>
      <c r="J259" s="18">
        <f>D259+H259-I259</f>
        <v>478170.82388248941</v>
      </c>
      <c r="K259" s="55">
        <f t="shared" ref="K259:K261" si="154">E259*75/B259</f>
        <v>2.4999999999999998E-2</v>
      </c>
      <c r="L259" s="45"/>
      <c r="M259" s="19"/>
      <c r="N259" s="20">
        <f>IF(D259&gt;B259,D259*0.013,0)</f>
        <v>6216.220710472362</v>
      </c>
      <c r="O259" s="18"/>
      <c r="P259" s="14">
        <f>P258+C259+H258</f>
        <v>746451.70750356617</v>
      </c>
      <c r="Q259" s="25">
        <f>(P259-(B158+SUM(H158:H258)))/(B158+SUM(H158:H258))</f>
        <v>6.7948738680779979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471954.60317201703</v>
      </c>
      <c r="C260" s="44">
        <f>(B260*required_return_fixed)</f>
        <v>14158.63809516051</v>
      </c>
      <c r="D260" s="18">
        <f>B260+C260</f>
        <v>486113.24126717751</v>
      </c>
      <c r="E260" s="14">
        <f>B260/3000</f>
        <v>157.318201057339</v>
      </c>
      <c r="F260" s="14">
        <f>E260</f>
        <v>157.318201057339</v>
      </c>
      <c r="G260" s="52">
        <f t="shared" si="153"/>
        <v>89.999999999999815</v>
      </c>
      <c r="H260" s="19"/>
      <c r="I260" s="19"/>
      <c r="J260" s="18">
        <f>D260+H260-I260</f>
        <v>486113.24126717751</v>
      </c>
      <c r="K260" s="55">
        <f t="shared" si="154"/>
        <v>2.4999999999999998E-2</v>
      </c>
      <c r="L260" s="45"/>
      <c r="M260" s="19"/>
      <c r="N260" s="20">
        <f>IF(D260&gt;B260,D260*0.013,0)</f>
        <v>6319.4721364733077</v>
      </c>
      <c r="O260" s="18"/>
      <c r="P260" s="14">
        <f>P259+C260+H259</f>
        <v>760610.34559872665</v>
      </c>
      <c r="Q260" s="25">
        <f>(P260-(B158+SUM(H158:H259)))/(B158+SUM(H158:H259))</f>
        <v>6.9427264310584542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479793.76913070423</v>
      </c>
      <c r="C261" s="44">
        <f>(B261*required_return_fixed)</f>
        <v>14393.813073921126</v>
      </c>
      <c r="D261" s="18">
        <f>B261+C261</f>
        <v>494187.58220462536</v>
      </c>
      <c r="E261" s="14">
        <f>B261/3000</f>
        <v>159.93125637690142</v>
      </c>
      <c r="F261" s="14">
        <f>E261</f>
        <v>159.93125637690142</v>
      </c>
      <c r="G261" s="52">
        <f t="shared" si="153"/>
        <v>90.000000000000043</v>
      </c>
      <c r="H261" s="19"/>
      <c r="I261" s="19"/>
      <c r="J261" s="18">
        <f>D261+H261-I261</f>
        <v>494187.58220462536</v>
      </c>
      <c r="K261" s="55">
        <f t="shared" si="154"/>
        <v>2.5000000000000001E-2</v>
      </c>
      <c r="L261" s="45"/>
      <c r="M261" s="23"/>
      <c r="N261" s="20">
        <f>IF(D261&gt;B261,D261*0.013,0)</f>
        <v>6424.438568660129</v>
      </c>
      <c r="O261" s="18">
        <f>O256+SUM(N258:N261)</f>
        <v>286991.01503668271</v>
      </c>
      <c r="P261" s="14">
        <f>P260+C261+H260</f>
        <v>775004.15867264778</v>
      </c>
      <c r="Q261" s="25">
        <f>(P261-(B158+SUM(H158:H260)))/(B158+SUM(H158:H260))</f>
        <v>7.0930348251100162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487763.14363596524</v>
      </c>
      <c r="C263" s="44">
        <f>(B263*required_return_fixed)</f>
        <v>14632.894309078956</v>
      </c>
      <c r="D263" s="14">
        <f>B263+C263</f>
        <v>502396.03794504423</v>
      </c>
      <c r="E263" s="14">
        <f>B263/3000</f>
        <v>162.58771454532175</v>
      </c>
      <c r="F263" s="14">
        <f>E263</f>
        <v>162.58771454532175</v>
      </c>
      <c r="G263" s="53">
        <f>(D263-B263)/F263</f>
        <v>90.000000000000156</v>
      </c>
      <c r="H263" s="19"/>
      <c r="I263" s="19"/>
      <c r="J263" s="14">
        <f>D263+H263-I263</f>
        <v>502396.03794504423</v>
      </c>
      <c r="K263" s="55">
        <f>E263*75/B263</f>
        <v>2.5000000000000001E-2</v>
      </c>
      <c r="L263" s="45"/>
      <c r="M263" s="47"/>
      <c r="N263" s="20">
        <f>IF(D263&gt;B263,D263*0.013,0)</f>
        <v>6531.1484932855747</v>
      </c>
      <c r="O263" s="18"/>
      <c r="P263" s="14">
        <f>P261+C263+H261</f>
        <v>789637.05298172671</v>
      </c>
      <c r="Q263" s="25">
        <f>(P263-(B158+SUM(H158:H261)))/(B158+SUM(H158:H261))</f>
        <v>7.2458398415867746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495864.88945175865</v>
      </c>
      <c r="C264" s="44">
        <f>(B264*required_return_fixed)</f>
        <v>14875.946683552758</v>
      </c>
      <c r="D264" s="18">
        <f>B264+C264</f>
        <v>510740.8361353114</v>
      </c>
      <c r="E264" s="14">
        <f>B264/3000</f>
        <v>165.28829648391954</v>
      </c>
      <c r="F264" s="14">
        <f>E264</f>
        <v>165.28829648391954</v>
      </c>
      <c r="G264" s="52">
        <f t="shared" ref="G264:G266" si="156">(D264-B264)/F264</f>
        <v>89.999999999999986</v>
      </c>
      <c r="H264" s="19"/>
      <c r="I264" s="19"/>
      <c r="J264" s="18">
        <f>D264+H264-I264</f>
        <v>510740.8361353114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6639.6308697590475</v>
      </c>
      <c r="O264" s="18"/>
      <c r="P264" s="14">
        <f>P263+C264+H263</f>
        <v>804512.99966527952</v>
      </c>
      <c r="Q264" s="25">
        <f>(P264-(B158+SUM(H158:H263)))/(B158+SUM(H158:H263))</f>
        <v>7.4011829493872119</v>
      </c>
      <c r="R264" s="25">
        <f t="shared" ref="R264:R266" si="158">D264/B264-1</f>
        <v>3.0000000000000027E-2</v>
      </c>
    </row>
    <row r="265" spans="1:18">
      <c r="A265" s="1">
        <f>A264+7</f>
        <v>46082</v>
      </c>
      <c r="B265" s="17">
        <f>D264+H264-N264</f>
        <v>504101.20526555233</v>
      </c>
      <c r="C265" s="44">
        <f>(B265*required_return_fixed)</f>
        <v>15123.03615796657</v>
      </c>
      <c r="D265" s="18">
        <f>B265+C265</f>
        <v>519224.24142351892</v>
      </c>
      <c r="E265" s="14">
        <f>B265/3000</f>
        <v>168.03373508851743</v>
      </c>
      <c r="F265" s="14">
        <f>E265</f>
        <v>168.03373508851743</v>
      </c>
      <c r="G265" s="52">
        <f t="shared" si="156"/>
        <v>90.000000000000128</v>
      </c>
      <c r="H265" s="19"/>
      <c r="I265" s="19"/>
      <c r="J265" s="18">
        <f>D265+H265-I265</f>
        <v>519224.24142351892</v>
      </c>
      <c r="K265" s="55">
        <f t="shared" si="157"/>
        <v>2.4999999999999998E-2</v>
      </c>
      <c r="L265" s="45"/>
      <c r="M265" s="47"/>
      <c r="N265" s="20">
        <f>IF(D265&gt;B265,D265*0.013,0)</f>
        <v>6749.9151385057457</v>
      </c>
      <c r="O265" s="18"/>
      <c r="P265" s="14">
        <f>P264+C265+H264</f>
        <v>819636.03582324611</v>
      </c>
      <c r="Q265" s="25">
        <f>(P265-(B158+SUM(H158:H264)))/(B158+SUM(H158:H264))</f>
        <v>7.5591063062082151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512474.32628501317</v>
      </c>
      <c r="C266" s="44">
        <f>(B266*required_return_fixed)</f>
        <v>15374.229788550394</v>
      </c>
      <c r="D266" s="18">
        <f>B266+C266</f>
        <v>527848.55607356352</v>
      </c>
      <c r="E266" s="14">
        <f>B266/3000</f>
        <v>170.82477542833772</v>
      </c>
      <c r="F266" s="14">
        <f>E266</f>
        <v>170.82477542833772</v>
      </c>
      <c r="G266" s="52">
        <f t="shared" si="156"/>
        <v>89.999999999999744</v>
      </c>
      <c r="H266" s="19"/>
      <c r="I266" s="19"/>
      <c r="J266" s="18">
        <f>D266+H266-I266</f>
        <v>527848.55607356352</v>
      </c>
      <c r="K266" s="55">
        <f t="shared" si="157"/>
        <v>2.4999999999999998E-2</v>
      </c>
      <c r="L266" s="45"/>
      <c r="M266" s="48"/>
      <c r="N266" s="20">
        <f>IF(D266&gt;B266,D266*0.013,0)</f>
        <v>6862.0312289563253</v>
      </c>
      <c r="O266" s="18">
        <f>O261+SUM(N263:N266)</f>
        <v>313773.74076718942</v>
      </c>
      <c r="P266" s="14">
        <f>P265+C266+H265</f>
        <v>835010.26561179652</v>
      </c>
      <c r="Q266" s="25">
        <f>(P266-(B158+SUM(H158:H265)))/(B158+SUM(H158:H265))</f>
        <v>7.7196527699860145</v>
      </c>
      <c r="R266" s="25">
        <f t="shared" si="158"/>
        <v>2.9999999999999805E-2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G8:G11">
    <cfRule type="cellIs" dxfId="231" priority="329" operator="lessThan">
      <formula>0</formula>
    </cfRule>
    <cfRule type="cellIs" dxfId="230" priority="330" operator="greaterThan">
      <formula>0</formula>
    </cfRule>
  </conditionalFormatting>
  <conditionalFormatting sqref="R3 R5:R11">
    <cfRule type="cellIs" dxfId="229" priority="327" operator="greaterThan">
      <formula>0</formula>
    </cfRule>
    <cfRule type="cellIs" dxfId="228" priority="328" operator="lessThan">
      <formula>0</formula>
    </cfRule>
  </conditionalFormatting>
  <conditionalFormatting sqref="R12:R267">
    <cfRule type="cellIs" dxfId="227" priority="271" operator="greaterThan">
      <formula>0</formula>
    </cfRule>
    <cfRule type="cellIs" dxfId="226" priority="272" operator="lessThan">
      <formula>0</formula>
    </cfRule>
  </conditionalFormatting>
  <conditionalFormatting sqref="R4">
    <cfRule type="cellIs" dxfId="225" priority="269" operator="greaterThan">
      <formula>0</formula>
    </cfRule>
    <cfRule type="cellIs" dxfId="224" priority="270" operator="lessThan">
      <formula>0</formula>
    </cfRule>
  </conditionalFormatting>
  <conditionalFormatting sqref="G3:G6">
    <cfRule type="cellIs" dxfId="223" priority="267" operator="lessThan">
      <formula>0</formula>
    </cfRule>
    <cfRule type="cellIs" dxfId="222" priority="268" operator="greaterThan">
      <formula>0</formula>
    </cfRule>
  </conditionalFormatting>
  <conditionalFormatting sqref="G13:G16">
    <cfRule type="cellIs" dxfId="221" priority="105" operator="lessThan">
      <formula>0</formula>
    </cfRule>
    <cfRule type="cellIs" dxfId="220" priority="106" operator="greaterThan">
      <formula>0</formula>
    </cfRule>
  </conditionalFormatting>
  <conditionalFormatting sqref="G18:G21">
    <cfRule type="cellIs" dxfId="219" priority="103" operator="lessThan">
      <formula>0</formula>
    </cfRule>
    <cfRule type="cellIs" dxfId="218" priority="104" operator="greaterThan">
      <formula>0</formula>
    </cfRule>
  </conditionalFormatting>
  <conditionalFormatting sqref="G23:G26">
    <cfRule type="cellIs" dxfId="217" priority="101" operator="lessThan">
      <formula>0</formula>
    </cfRule>
    <cfRule type="cellIs" dxfId="216" priority="102" operator="greaterThan">
      <formula>0</formula>
    </cfRule>
  </conditionalFormatting>
  <conditionalFormatting sqref="G28:G31">
    <cfRule type="cellIs" dxfId="215" priority="99" operator="lessThan">
      <formula>0</formula>
    </cfRule>
    <cfRule type="cellIs" dxfId="214" priority="100" operator="greaterThan">
      <formula>0</formula>
    </cfRule>
  </conditionalFormatting>
  <conditionalFormatting sqref="G33:G36">
    <cfRule type="cellIs" dxfId="213" priority="97" operator="lessThan">
      <formula>0</formula>
    </cfRule>
    <cfRule type="cellIs" dxfId="212" priority="98" operator="greaterThan">
      <formula>0</formula>
    </cfRule>
  </conditionalFormatting>
  <conditionalFormatting sqref="G38:G41">
    <cfRule type="cellIs" dxfId="211" priority="95" operator="lessThan">
      <formula>0</formula>
    </cfRule>
    <cfRule type="cellIs" dxfId="210" priority="96" operator="greaterThan">
      <formula>0</formula>
    </cfRule>
  </conditionalFormatting>
  <conditionalFormatting sqref="G43:G46">
    <cfRule type="cellIs" dxfId="209" priority="93" operator="lessThan">
      <formula>0</formula>
    </cfRule>
    <cfRule type="cellIs" dxfId="208" priority="94" operator="greaterThan">
      <formula>0</formula>
    </cfRule>
  </conditionalFormatting>
  <conditionalFormatting sqref="G48:G51">
    <cfRule type="cellIs" dxfId="207" priority="91" operator="lessThan">
      <formula>0</formula>
    </cfRule>
    <cfRule type="cellIs" dxfId="206" priority="92" operator="greaterThan">
      <formula>0</formula>
    </cfRule>
  </conditionalFormatting>
  <conditionalFormatting sqref="G53:G56">
    <cfRule type="cellIs" dxfId="205" priority="89" operator="lessThan">
      <formula>0</formula>
    </cfRule>
    <cfRule type="cellIs" dxfId="204" priority="90" operator="greaterThan">
      <formula>0</formula>
    </cfRule>
  </conditionalFormatting>
  <conditionalFormatting sqref="G58:G61">
    <cfRule type="cellIs" dxfId="203" priority="87" operator="lessThan">
      <formula>0</formula>
    </cfRule>
    <cfRule type="cellIs" dxfId="202" priority="88" operator="greaterThan">
      <formula>0</formula>
    </cfRule>
  </conditionalFormatting>
  <conditionalFormatting sqref="G63:G66">
    <cfRule type="cellIs" dxfId="201" priority="85" operator="lessThan">
      <formula>0</formula>
    </cfRule>
    <cfRule type="cellIs" dxfId="200" priority="86" operator="greaterThan">
      <formula>0</formula>
    </cfRule>
  </conditionalFormatting>
  <conditionalFormatting sqref="G68:G71">
    <cfRule type="cellIs" dxfId="199" priority="83" operator="lessThan">
      <formula>0</formula>
    </cfRule>
    <cfRule type="cellIs" dxfId="198" priority="84" operator="greaterThan">
      <formula>0</formula>
    </cfRule>
  </conditionalFormatting>
  <conditionalFormatting sqref="G73:G76">
    <cfRule type="cellIs" dxfId="197" priority="81" operator="lessThan">
      <formula>0</formula>
    </cfRule>
    <cfRule type="cellIs" dxfId="196" priority="82" operator="greaterThan">
      <formula>0</formula>
    </cfRule>
  </conditionalFormatting>
  <conditionalFormatting sqref="G78:G81">
    <cfRule type="cellIs" dxfId="195" priority="79" operator="lessThan">
      <formula>0</formula>
    </cfRule>
    <cfRule type="cellIs" dxfId="194" priority="80" operator="greaterThan">
      <formula>0</formula>
    </cfRule>
  </conditionalFormatting>
  <conditionalFormatting sqref="G83:G86">
    <cfRule type="cellIs" dxfId="193" priority="77" operator="lessThan">
      <formula>0</formula>
    </cfRule>
    <cfRule type="cellIs" dxfId="192" priority="78" operator="greaterThan">
      <formula>0</formula>
    </cfRule>
  </conditionalFormatting>
  <conditionalFormatting sqref="G88:G91">
    <cfRule type="cellIs" dxfId="191" priority="75" operator="lessThan">
      <formula>0</formula>
    </cfRule>
    <cfRule type="cellIs" dxfId="190" priority="76" operator="greaterThan">
      <formula>0</formula>
    </cfRule>
  </conditionalFormatting>
  <conditionalFormatting sqref="G93:G96">
    <cfRule type="cellIs" dxfId="189" priority="73" operator="lessThan">
      <formula>0</formula>
    </cfRule>
    <cfRule type="cellIs" dxfId="188" priority="74" operator="greaterThan">
      <formula>0</formula>
    </cfRule>
  </conditionalFormatting>
  <conditionalFormatting sqref="G98:G101">
    <cfRule type="cellIs" dxfId="187" priority="71" operator="lessThan">
      <formula>0</formula>
    </cfRule>
    <cfRule type="cellIs" dxfId="186" priority="72" operator="greaterThan">
      <formula>0</formula>
    </cfRule>
  </conditionalFormatting>
  <conditionalFormatting sqref="G103:G106">
    <cfRule type="cellIs" dxfId="185" priority="69" operator="lessThan">
      <formula>0</formula>
    </cfRule>
    <cfRule type="cellIs" dxfId="184" priority="70" operator="greaterThan">
      <formula>0</formula>
    </cfRule>
  </conditionalFormatting>
  <conditionalFormatting sqref="G108:G111">
    <cfRule type="cellIs" dxfId="183" priority="67" operator="lessThan">
      <formula>0</formula>
    </cfRule>
    <cfRule type="cellIs" dxfId="182" priority="68" operator="greaterThan">
      <formula>0</formula>
    </cfRule>
  </conditionalFormatting>
  <conditionalFormatting sqref="G113:G116">
    <cfRule type="cellIs" dxfId="181" priority="65" operator="lessThan">
      <formula>0</formula>
    </cfRule>
    <cfRule type="cellIs" dxfId="180" priority="66" operator="greaterThan">
      <formula>0</formula>
    </cfRule>
  </conditionalFormatting>
  <conditionalFormatting sqref="G118:G121">
    <cfRule type="cellIs" dxfId="179" priority="63" operator="lessThan">
      <formula>0</formula>
    </cfRule>
    <cfRule type="cellIs" dxfId="178" priority="64" operator="greaterThan">
      <formula>0</formula>
    </cfRule>
  </conditionalFormatting>
  <conditionalFormatting sqref="G123:G126">
    <cfRule type="cellIs" dxfId="177" priority="61" operator="lessThan">
      <formula>0</formula>
    </cfRule>
    <cfRule type="cellIs" dxfId="176" priority="62" operator="greaterThan">
      <formula>0</formula>
    </cfRule>
  </conditionalFormatting>
  <conditionalFormatting sqref="G128:G131">
    <cfRule type="cellIs" dxfId="175" priority="59" operator="lessThan">
      <formula>0</formula>
    </cfRule>
    <cfRule type="cellIs" dxfId="174" priority="60" operator="greaterThan">
      <formula>0</formula>
    </cfRule>
  </conditionalFormatting>
  <conditionalFormatting sqref="G133:G136">
    <cfRule type="cellIs" dxfId="173" priority="57" operator="lessThan">
      <formula>0</formula>
    </cfRule>
    <cfRule type="cellIs" dxfId="172" priority="58" operator="greaterThan">
      <formula>0</formula>
    </cfRule>
  </conditionalFormatting>
  <conditionalFormatting sqref="G138:G141">
    <cfRule type="cellIs" dxfId="171" priority="55" operator="lessThan">
      <formula>0</formula>
    </cfRule>
    <cfRule type="cellIs" dxfId="170" priority="56" operator="greaterThan">
      <formula>0</formula>
    </cfRule>
  </conditionalFormatting>
  <conditionalFormatting sqref="G143:G146">
    <cfRule type="cellIs" dxfId="169" priority="53" operator="lessThan">
      <formula>0</formula>
    </cfRule>
    <cfRule type="cellIs" dxfId="168" priority="54" operator="greaterThan">
      <formula>0</formula>
    </cfRule>
  </conditionalFormatting>
  <conditionalFormatting sqref="G148:G151">
    <cfRule type="cellIs" dxfId="167" priority="51" operator="lessThan">
      <formula>0</formula>
    </cfRule>
    <cfRule type="cellIs" dxfId="166" priority="52" operator="greaterThan">
      <formula>0</formula>
    </cfRule>
  </conditionalFormatting>
  <conditionalFormatting sqref="G153:G156">
    <cfRule type="cellIs" dxfId="165" priority="49" operator="lessThan">
      <formula>0</formula>
    </cfRule>
    <cfRule type="cellIs" dxfId="164" priority="50" operator="greaterThan">
      <formula>0</formula>
    </cfRule>
  </conditionalFormatting>
  <conditionalFormatting sqref="G158:G161">
    <cfRule type="cellIs" dxfId="163" priority="47" operator="lessThan">
      <formula>0</formula>
    </cfRule>
    <cfRule type="cellIs" dxfId="162" priority="48" operator="greaterThan">
      <formula>0</formula>
    </cfRule>
  </conditionalFormatting>
  <conditionalFormatting sqref="G163:G166">
    <cfRule type="cellIs" dxfId="161" priority="45" operator="lessThan">
      <formula>0</formula>
    </cfRule>
    <cfRule type="cellIs" dxfId="160" priority="46" operator="greaterThan">
      <formula>0</formula>
    </cfRule>
  </conditionalFormatting>
  <conditionalFormatting sqref="G168:G171">
    <cfRule type="cellIs" dxfId="159" priority="43" operator="lessThan">
      <formula>0</formula>
    </cfRule>
    <cfRule type="cellIs" dxfId="158" priority="44" operator="greaterThan">
      <formula>0</formula>
    </cfRule>
  </conditionalFormatting>
  <conditionalFormatting sqref="G173:G176">
    <cfRule type="cellIs" dxfId="157" priority="41" operator="lessThan">
      <formula>0</formula>
    </cfRule>
    <cfRule type="cellIs" dxfId="156" priority="42" operator="greaterThan">
      <formula>0</formula>
    </cfRule>
  </conditionalFormatting>
  <conditionalFormatting sqref="G178:G181">
    <cfRule type="cellIs" dxfId="155" priority="39" operator="lessThan">
      <formula>0</formula>
    </cfRule>
    <cfRule type="cellIs" dxfId="154" priority="40" operator="greaterThan">
      <formula>0</formula>
    </cfRule>
  </conditionalFormatting>
  <conditionalFormatting sqref="G183:G186">
    <cfRule type="cellIs" dxfId="153" priority="37" operator="lessThan">
      <formula>0</formula>
    </cfRule>
    <cfRule type="cellIs" dxfId="152" priority="38" operator="greaterThan">
      <formula>0</formula>
    </cfRule>
  </conditionalFormatting>
  <conditionalFormatting sqref="G188:G191">
    <cfRule type="cellIs" dxfId="151" priority="35" operator="lessThan">
      <formula>0</formula>
    </cfRule>
    <cfRule type="cellIs" dxfId="150" priority="36" operator="greaterThan">
      <formula>0</formula>
    </cfRule>
  </conditionalFormatting>
  <conditionalFormatting sqref="G193:G196">
    <cfRule type="cellIs" dxfId="149" priority="33" operator="lessThan">
      <formula>0</formula>
    </cfRule>
    <cfRule type="cellIs" dxfId="148" priority="34" operator="greaterThan">
      <formula>0</formula>
    </cfRule>
  </conditionalFormatting>
  <conditionalFormatting sqref="G198:G201">
    <cfRule type="cellIs" dxfId="147" priority="31" operator="lessThan">
      <formula>0</formula>
    </cfRule>
    <cfRule type="cellIs" dxfId="146" priority="32" operator="greaterThan">
      <formula>0</formula>
    </cfRule>
  </conditionalFormatting>
  <conditionalFormatting sqref="G203:G206">
    <cfRule type="cellIs" dxfId="145" priority="29" operator="lessThan">
      <formula>0</formula>
    </cfRule>
    <cfRule type="cellIs" dxfId="144" priority="30" operator="greaterThan">
      <formula>0</formula>
    </cfRule>
  </conditionalFormatting>
  <conditionalFormatting sqref="G208:G211">
    <cfRule type="cellIs" dxfId="143" priority="27" operator="lessThan">
      <formula>0</formula>
    </cfRule>
    <cfRule type="cellIs" dxfId="142" priority="28" operator="greaterThan">
      <formula>0</formula>
    </cfRule>
  </conditionalFormatting>
  <conditionalFormatting sqref="G213:G216">
    <cfRule type="cellIs" dxfId="141" priority="25" operator="lessThan">
      <formula>0</formula>
    </cfRule>
    <cfRule type="cellIs" dxfId="140" priority="26" operator="greaterThan">
      <formula>0</formula>
    </cfRule>
  </conditionalFormatting>
  <conditionalFormatting sqref="G218:G221">
    <cfRule type="cellIs" dxfId="139" priority="23" operator="lessThan">
      <formula>0</formula>
    </cfRule>
    <cfRule type="cellIs" dxfId="138" priority="24" operator="greaterThan">
      <formula>0</formula>
    </cfRule>
  </conditionalFormatting>
  <conditionalFormatting sqref="G223:G226">
    <cfRule type="cellIs" dxfId="137" priority="21" operator="lessThan">
      <formula>0</formula>
    </cfRule>
    <cfRule type="cellIs" dxfId="136" priority="22" operator="greaterThan">
      <formula>0</formula>
    </cfRule>
  </conditionalFormatting>
  <conditionalFormatting sqref="G228:G231">
    <cfRule type="cellIs" dxfId="135" priority="19" operator="lessThan">
      <formula>0</formula>
    </cfRule>
    <cfRule type="cellIs" dxfId="134" priority="20" operator="greaterThan">
      <formula>0</formula>
    </cfRule>
  </conditionalFormatting>
  <conditionalFormatting sqref="G233:G236">
    <cfRule type="cellIs" dxfId="133" priority="17" operator="lessThan">
      <formula>0</formula>
    </cfRule>
    <cfRule type="cellIs" dxfId="132" priority="18" operator="greaterThan">
      <formula>0</formula>
    </cfRule>
  </conditionalFormatting>
  <conditionalFormatting sqref="G238:G241">
    <cfRule type="cellIs" dxfId="131" priority="15" operator="lessThan">
      <formula>0</formula>
    </cfRule>
    <cfRule type="cellIs" dxfId="130" priority="16" operator="greaterThan">
      <formula>0</formula>
    </cfRule>
  </conditionalFormatting>
  <conditionalFormatting sqref="G243:G246">
    <cfRule type="cellIs" dxfId="129" priority="13" operator="lessThan">
      <formula>0</formula>
    </cfRule>
    <cfRule type="cellIs" dxfId="128" priority="14" operator="greaterThan">
      <formula>0</formula>
    </cfRule>
  </conditionalFormatting>
  <conditionalFormatting sqref="G248:G251">
    <cfRule type="cellIs" dxfId="127" priority="11" operator="lessThan">
      <formula>0</formula>
    </cfRule>
    <cfRule type="cellIs" dxfId="126" priority="12" operator="greaterThan">
      <formula>0</formula>
    </cfRule>
  </conditionalFormatting>
  <conditionalFormatting sqref="G253:G256">
    <cfRule type="cellIs" dxfId="125" priority="9" operator="lessThan">
      <formula>0</formula>
    </cfRule>
    <cfRule type="cellIs" dxfId="124" priority="10" operator="greaterThan">
      <formula>0</formula>
    </cfRule>
  </conditionalFormatting>
  <conditionalFormatting sqref="G258:G261">
    <cfRule type="cellIs" dxfId="123" priority="7" operator="lessThan">
      <formula>0</formula>
    </cfRule>
    <cfRule type="cellIs" dxfId="122" priority="8" operator="greaterThan">
      <formula>0</formula>
    </cfRule>
  </conditionalFormatting>
  <conditionalFormatting sqref="G263:G266">
    <cfRule type="cellIs" dxfId="121" priority="5" operator="lessThan">
      <formula>0</formula>
    </cfRule>
    <cfRule type="cellIs" dxfId="120" priority="6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R267"/>
  <sheetViews>
    <sheetView zoomScale="60" zoomScaleNormal="60" workbookViewId="0">
      <pane ySplit="1" topLeftCell="A2" activePane="bottomLeft" state="frozen"/>
      <selection pane="bottomLeft" activeCell="A16" sqref="A16:XFD16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44">
        <f>(B3*required_return)</f>
        <v>60</v>
      </c>
      <c r="D3" s="56">
        <f>B3+C3</f>
        <v>2060</v>
      </c>
      <c r="E3" s="14">
        <f>B3/2200</f>
        <v>0.90909090909090906</v>
      </c>
      <c r="F3" s="14">
        <f>E3</f>
        <v>0.90909090909090906</v>
      </c>
      <c r="G3" s="53">
        <f>(D3-B3)/F3</f>
        <v>66</v>
      </c>
      <c r="H3" s="57"/>
      <c r="I3" s="57"/>
      <c r="J3" s="56">
        <f>D3+H3-I3</f>
        <v>2060</v>
      </c>
      <c r="K3" s="54">
        <f>E3*50/B3</f>
        <v>2.2727272727272728E-2</v>
      </c>
      <c r="L3" s="15"/>
      <c r="M3" s="46"/>
      <c r="N3" s="15"/>
      <c r="O3" s="14"/>
      <c r="P3" s="14">
        <f>B3+C3</f>
        <v>2060</v>
      </c>
      <c r="Q3" s="25">
        <f>(P3-B3)/B3</f>
        <v>0.03</v>
      </c>
      <c r="R3" s="35">
        <f>D3/B3-1</f>
        <v>3.0000000000000027E-2</v>
      </c>
    </row>
    <row r="4" spans="1:18" s="21" customFormat="1">
      <c r="A4" s="1">
        <f>A3+7</f>
        <v>44619</v>
      </c>
      <c r="B4" s="17">
        <f>J3+H3</f>
        <v>2060</v>
      </c>
      <c r="C4" s="44">
        <f>(B4*required_return)</f>
        <v>61.8</v>
      </c>
      <c r="D4" s="18">
        <f>B4+C4</f>
        <v>2121.8000000000002</v>
      </c>
      <c r="E4" s="14">
        <f>B4/2200</f>
        <v>0.9363636363636364</v>
      </c>
      <c r="F4" s="14">
        <f>E4</f>
        <v>0.9363636363636364</v>
      </c>
      <c r="G4" s="52">
        <f t="shared" ref="G4:G6" si="0">(D4-B4)/F4</f>
        <v>66.000000000000185</v>
      </c>
      <c r="H4" s="19"/>
      <c r="I4" s="19"/>
      <c r="J4" s="18">
        <f>D4+H4-I4</f>
        <v>2121.8000000000002</v>
      </c>
      <c r="K4" s="55">
        <f>E4*50/B4</f>
        <v>2.2727272727272728E-2</v>
      </c>
      <c r="L4" s="45"/>
      <c r="M4" s="47"/>
      <c r="N4" s="39"/>
      <c r="O4" s="18"/>
      <c r="P4" s="14">
        <f>P3+C4+H3</f>
        <v>2121.8000000000002</v>
      </c>
      <c r="Q4" s="25">
        <f>(P4-(B3+SUM(H3:H3)))/(B3+SUM(H3:H3))</f>
        <v>6.0900000000000093E-2</v>
      </c>
      <c r="R4" s="25">
        <f t="shared" ref="R4:R6" si="1">D4/B4-1</f>
        <v>3.0000000000000027E-2</v>
      </c>
    </row>
    <row r="5" spans="1:18" s="21" customFormat="1">
      <c r="A5" s="1">
        <f>A4+7</f>
        <v>44626</v>
      </c>
      <c r="B5" s="17">
        <f>D4+H4-N4</f>
        <v>2121.8000000000002</v>
      </c>
      <c r="C5" s="44">
        <f>(B5*required_return)</f>
        <v>63.654000000000003</v>
      </c>
      <c r="D5" s="18">
        <f>B5+C5</f>
        <v>2185.4540000000002</v>
      </c>
      <c r="E5" s="14">
        <f>B5/2200</f>
        <v>0.96445454545454556</v>
      </c>
      <c r="F5" s="14">
        <f>E5</f>
        <v>0.96445454545454556</v>
      </c>
      <c r="G5" s="52">
        <f t="shared" si="0"/>
        <v>65.999999999999986</v>
      </c>
      <c r="H5" s="19"/>
      <c r="I5" s="23"/>
      <c r="J5" s="18">
        <f>D5+H5-I5</f>
        <v>2185.4540000000002</v>
      </c>
      <c r="K5" s="55">
        <f t="shared" ref="K5:K6" si="2">E5*50/B5</f>
        <v>2.2727272727272728E-2</v>
      </c>
      <c r="L5" s="23"/>
      <c r="M5" s="19"/>
      <c r="N5" s="23"/>
      <c r="O5" s="18"/>
      <c r="P5" s="14">
        <f>P4+C5+H4</f>
        <v>2185.4540000000002</v>
      </c>
      <c r="Q5" s="25">
        <f>(P5-(B3+SUM(H3:H4)))/(B3+SUM(H3:H4))</f>
        <v>9.2727000000000087E-2</v>
      </c>
      <c r="R5" s="25">
        <f t="shared" si="1"/>
        <v>3.0000000000000027E-2</v>
      </c>
    </row>
    <row r="6" spans="1:18" s="21" customFormat="1" ht="15" thickBot="1">
      <c r="A6" s="1">
        <f>A5+7</f>
        <v>44633</v>
      </c>
      <c r="B6" s="17">
        <f>D5+H5-N5</f>
        <v>2185.4540000000002</v>
      </c>
      <c r="C6" s="44">
        <f>(B6*required_return)</f>
        <v>65.56362</v>
      </c>
      <c r="D6" s="18">
        <f>B6+C6</f>
        <v>2251.0176200000001</v>
      </c>
      <c r="E6" s="14">
        <f>B6/2200</f>
        <v>0.99338818181818189</v>
      </c>
      <c r="F6" s="14">
        <f>E6</f>
        <v>0.99338818181818189</v>
      </c>
      <c r="G6" s="52">
        <f t="shared" si="0"/>
        <v>65.999999999999901</v>
      </c>
      <c r="H6" s="19"/>
      <c r="I6" s="19"/>
      <c r="J6" s="18">
        <f>D6+H6-I6</f>
        <v>2251.0176200000001</v>
      </c>
      <c r="K6" s="55">
        <f t="shared" si="2"/>
        <v>2.2727272727272724E-2</v>
      </c>
      <c r="L6" s="23"/>
      <c r="M6" s="19"/>
      <c r="N6" s="23"/>
      <c r="O6" s="18"/>
      <c r="P6" s="14">
        <f>P5+C6+H5</f>
        <v>2251.0176200000001</v>
      </c>
      <c r="Q6" s="25">
        <f>(P6-(B3+SUM(H3:H5)))/(B3+SUM(H3:H5))</f>
        <v>0.12550881000000003</v>
      </c>
      <c r="R6" s="25">
        <f t="shared" si="1"/>
        <v>3.0000000000000027E-2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2251.0176200000001</v>
      </c>
      <c r="C8" s="44">
        <f>(B8*required_return)</f>
        <v>67.530528599999997</v>
      </c>
      <c r="D8" s="14">
        <f>B8+C8</f>
        <v>2318.5481485999999</v>
      </c>
      <c r="E8" s="14">
        <f>B8/3000</f>
        <v>0.75033920666666665</v>
      </c>
      <c r="F8" s="14">
        <f>E8</f>
        <v>0.75033920666666665</v>
      </c>
      <c r="G8" s="53">
        <f>(D8-B8)/F8</f>
        <v>89.99999999999973</v>
      </c>
      <c r="H8" s="19">
        <v>600</v>
      </c>
      <c r="I8" s="19"/>
      <c r="J8" s="14">
        <f>D8+H8-I8</f>
        <v>2918.5481485999999</v>
      </c>
      <c r="K8" s="55">
        <f>E8*75/B8</f>
        <v>2.5000000000000001E-2</v>
      </c>
      <c r="L8" s="45"/>
      <c r="M8" s="47"/>
      <c r="N8" s="39"/>
      <c r="O8" s="18"/>
      <c r="P8" s="14">
        <f>P6+C8+H6</f>
        <v>2318.5481485999999</v>
      </c>
      <c r="Q8" s="25">
        <f>(P8-(B3+SUM(H3:H6)))/(B3+SUM(H3:H6))</f>
        <v>0.15927407429999993</v>
      </c>
      <c r="R8" s="25">
        <f>D8/B8-1</f>
        <v>2.9999999999999805E-2</v>
      </c>
    </row>
    <row r="9" spans="1:18" s="21" customFormat="1">
      <c r="A9" s="1">
        <f>A8+7</f>
        <v>44647</v>
      </c>
      <c r="B9" s="17">
        <f>D8+H8-N8</f>
        <v>2918.5481485999999</v>
      </c>
      <c r="C9" s="44">
        <f>(B9*required_return)</f>
        <v>87.556444457999987</v>
      </c>
      <c r="D9" s="18">
        <f>B9+C9</f>
        <v>3006.1045930579999</v>
      </c>
      <c r="E9" s="14">
        <f>B9/3000</f>
        <v>0.97284938286666667</v>
      </c>
      <c r="F9" s="14">
        <f>E9</f>
        <v>0.97284938286666667</v>
      </c>
      <c r="G9" s="52">
        <f t="shared" ref="G9:G11" si="3">(D9-B9)/F9</f>
        <v>89.999999999999986</v>
      </c>
      <c r="H9" s="19">
        <v>1000</v>
      </c>
      <c r="I9" s="19"/>
      <c r="J9" s="18">
        <f>D9+H9-I9</f>
        <v>4006.1045930579999</v>
      </c>
      <c r="K9" s="55">
        <f t="shared" ref="K9:K11" si="4">E9*75/B9</f>
        <v>2.4999999999999998E-2</v>
      </c>
      <c r="L9" s="45"/>
      <c r="M9" s="47"/>
      <c r="N9" s="39">
        <v>250</v>
      </c>
      <c r="O9" s="18"/>
      <c r="P9" s="14">
        <f>P8+C9+H8</f>
        <v>3006.1045930579999</v>
      </c>
      <c r="Q9" s="25">
        <f>(P9-(B3+SUM(H3:H8)))/(B3+SUM(H3:H8))</f>
        <v>0.15619407425307688</v>
      </c>
      <c r="R9" s="25">
        <f t="shared" ref="R9:R11" si="5">D9/B9-1</f>
        <v>3.0000000000000027E-2</v>
      </c>
    </row>
    <row r="10" spans="1:18" s="21" customFormat="1">
      <c r="A10" s="1">
        <f>A9+7</f>
        <v>44654</v>
      </c>
      <c r="B10" s="17">
        <f>D9+H9-N9</f>
        <v>3756.1045930579999</v>
      </c>
      <c r="C10" s="44">
        <f>(B10*required_return)</f>
        <v>112.68313779173999</v>
      </c>
      <c r="D10" s="18">
        <f>B10+C10</f>
        <v>3868.78773084974</v>
      </c>
      <c r="E10" s="14">
        <f>B10/3000</f>
        <v>1.2520348643526666</v>
      </c>
      <c r="F10" s="14">
        <f>E10</f>
        <v>1.2520348643526666</v>
      </c>
      <c r="G10" s="52">
        <f t="shared" si="3"/>
        <v>90.000000000000114</v>
      </c>
      <c r="H10" s="19"/>
      <c r="I10" s="19"/>
      <c r="J10" s="18">
        <f>D10+H10-I10</f>
        <v>3868.78773084974</v>
      </c>
      <c r="K10" s="55">
        <f t="shared" si="4"/>
        <v>2.5000000000000001E-2</v>
      </c>
      <c r="L10" s="45"/>
      <c r="M10" s="47"/>
      <c r="N10" s="39"/>
      <c r="O10" s="18"/>
      <c r="P10" s="14">
        <f>P9+C10+H9</f>
        <v>4118.78773084974</v>
      </c>
      <c r="Q10" s="77">
        <f>(P10-(B3+SUM(H3:H9)))/(B3+SUM(H3:H9))</f>
        <v>0.14410770301381667</v>
      </c>
      <c r="R10" s="25">
        <f t="shared" si="5"/>
        <v>3.0000000000000027E-2</v>
      </c>
    </row>
    <row r="11" spans="1:18" s="21" customFormat="1" ht="15" thickBot="1">
      <c r="A11" s="1">
        <f>A10+7</f>
        <v>44661</v>
      </c>
      <c r="B11" s="17">
        <f>D10+H10-N10</f>
        <v>3868.78773084974</v>
      </c>
      <c r="C11" s="44">
        <f>(B11*required_return)</f>
        <v>116.06363192549219</v>
      </c>
      <c r="D11" s="18">
        <f>B11+C11</f>
        <v>3984.8513627752322</v>
      </c>
      <c r="E11" s="14">
        <f>B11/3000</f>
        <v>1.2895959102832466</v>
      </c>
      <c r="F11" s="14">
        <f>E11</f>
        <v>1.2895959102832466</v>
      </c>
      <c r="G11" s="52">
        <f t="shared" si="3"/>
        <v>90.000000000000043</v>
      </c>
      <c r="H11" s="19"/>
      <c r="I11" s="19"/>
      <c r="J11" s="18">
        <f>D11+H11-I11</f>
        <v>3984.8513627752322</v>
      </c>
      <c r="K11" s="55">
        <f t="shared" si="4"/>
        <v>2.5000000000000001E-2</v>
      </c>
      <c r="L11" s="45"/>
      <c r="M11" s="47"/>
      <c r="N11" s="39"/>
      <c r="O11" s="18"/>
      <c r="P11" s="14">
        <f>P10+C11+H10</f>
        <v>4234.8513627752318</v>
      </c>
      <c r="Q11" s="25">
        <f>(P11-(B3+SUM(H3:H10)))/(B3+SUM(H3:H10))</f>
        <v>0.17634760077089773</v>
      </c>
      <c r="R11" s="25">
        <f t="shared" si="5"/>
        <v>3.0000000000000027E-2</v>
      </c>
    </row>
    <row r="12" spans="1:18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3984.8513627752322</v>
      </c>
      <c r="C13" s="44">
        <f>(B13*required_return)</f>
        <v>119.54554088325696</v>
      </c>
      <c r="D13" s="14">
        <f>B13+C13</f>
        <v>4104.3969036584895</v>
      </c>
      <c r="E13" s="14">
        <f>B13/3000</f>
        <v>1.3282837875917441</v>
      </c>
      <c r="F13" s="14">
        <f>E13</f>
        <v>1.3282837875917441</v>
      </c>
      <c r="G13" s="53">
        <f>(D13-B13)/F13</f>
        <v>90.000000000000185</v>
      </c>
      <c r="H13" s="19"/>
      <c r="I13" s="19"/>
      <c r="J13" s="14">
        <f>D13+H13-I13</f>
        <v>4104.3969036584895</v>
      </c>
      <c r="K13" s="55">
        <f>E13*75/B13</f>
        <v>2.5000000000000001E-2</v>
      </c>
      <c r="L13" s="45"/>
      <c r="M13" s="47"/>
      <c r="N13" s="39"/>
      <c r="O13" s="18"/>
      <c r="P13" s="14">
        <f>P11+C13+H11</f>
        <v>4354.3969036584886</v>
      </c>
      <c r="Q13" s="25">
        <f>(P13-(B3+SUM(H3:H11)))/(B3+SUM(H3:H11))</f>
        <v>0.20955469546069128</v>
      </c>
      <c r="R13" s="25">
        <f>D13/B13-1</f>
        <v>3.0000000000000027E-2</v>
      </c>
    </row>
    <row r="14" spans="1:18" s="21" customFormat="1">
      <c r="A14" s="1">
        <f>A13+7</f>
        <v>44675</v>
      </c>
      <c r="B14" s="17">
        <f>D13+H13-N13</f>
        <v>4104.3969036584895</v>
      </c>
      <c r="C14" s="44">
        <f>(B14*required_return)</f>
        <v>123.13190710975468</v>
      </c>
      <c r="D14" s="18">
        <f>B14+C14</f>
        <v>4227.5288107682445</v>
      </c>
      <c r="E14" s="14">
        <f>B14/3000</f>
        <v>1.3681323012194966</v>
      </c>
      <c r="F14" s="14">
        <f>E14</f>
        <v>1.3681323012194966</v>
      </c>
      <c r="G14" s="52">
        <f t="shared" ref="G14:G16" si="6">(D14-B14)/F14</f>
        <v>90.000000000000256</v>
      </c>
      <c r="H14" s="19"/>
      <c r="I14" s="19"/>
      <c r="J14" s="18">
        <f>D14+H14-I14</f>
        <v>4227.5288107682445</v>
      </c>
      <c r="K14" s="55">
        <f t="shared" ref="K14:K16" si="7">E14*75/B14</f>
        <v>2.5000000000000001E-2</v>
      </c>
      <c r="L14" s="45"/>
      <c r="M14" s="47"/>
      <c r="N14" s="39"/>
      <c r="O14" s="18"/>
      <c r="P14" s="14">
        <f>P13+C14+H13</f>
        <v>4477.5288107682436</v>
      </c>
      <c r="Q14" s="25">
        <f>(P14-(B3+SUM(H3:H13)))/(B3+SUM(H3:H13))</f>
        <v>0.24375800299117878</v>
      </c>
      <c r="R14" s="25">
        <f t="shared" ref="R14:R16" si="8">D14/B14-1</f>
        <v>3.0000000000000027E-2</v>
      </c>
    </row>
    <row r="15" spans="1:18" s="21" customFormat="1">
      <c r="A15" s="1">
        <f>A14+7</f>
        <v>44682</v>
      </c>
      <c r="B15" s="17">
        <f>D14+H14-N14</f>
        <v>4227.5288107682445</v>
      </c>
      <c r="C15" s="44">
        <f>(B15*required_return)</f>
        <v>126.82586432304733</v>
      </c>
      <c r="D15" s="18">
        <f>B15+C15</f>
        <v>4354.3546750912919</v>
      </c>
      <c r="E15" s="14">
        <f>B15/3000</f>
        <v>1.4091762702560815</v>
      </c>
      <c r="F15" s="14">
        <f>E15</f>
        <v>1.4091762702560815</v>
      </c>
      <c r="G15" s="52">
        <f t="shared" si="6"/>
        <v>90.000000000000071</v>
      </c>
      <c r="H15" s="19"/>
      <c r="I15" s="19"/>
      <c r="J15" s="18">
        <f>D15+H15-I15</f>
        <v>4354.3546750912919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4604.354675091291</v>
      </c>
      <c r="Q15" s="25">
        <f>(P15-(B3+SUM(H3:H14)))/(B3+SUM(H3:H14))</f>
        <v>0.27898740974758085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4354.3546750912919</v>
      </c>
      <c r="C16" s="44">
        <f>(B16*required_return)</f>
        <v>130.63064025273874</v>
      </c>
      <c r="D16" s="18">
        <f>B16+C16</f>
        <v>4484.9853153440308</v>
      </c>
      <c r="E16" s="14">
        <f>B16/3000</f>
        <v>1.4514515583637639</v>
      </c>
      <c r="F16" s="14">
        <f>E16</f>
        <v>1.4514515583637639</v>
      </c>
      <c r="G16" s="52">
        <f t="shared" si="6"/>
        <v>90.000000000000085</v>
      </c>
      <c r="H16" s="19"/>
      <c r="I16" s="19"/>
      <c r="J16" s="18">
        <f>D16+H16-I16</f>
        <v>4484.9853153440308</v>
      </c>
      <c r="K16" s="55">
        <f t="shared" si="7"/>
        <v>2.4999999999999998E-2</v>
      </c>
      <c r="L16" s="45"/>
      <c r="M16" s="47"/>
      <c r="N16" s="39"/>
      <c r="O16" s="18"/>
      <c r="P16" s="14">
        <f>P15+C16+H15</f>
        <v>4734.9853153440299</v>
      </c>
      <c r="Q16" s="25">
        <f>(P16-(B3+SUM(H3:H15)))/(B3+SUM(H3:H15))</f>
        <v>0.31527369870667499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73">
        <f>A16+7</f>
        <v>44696</v>
      </c>
      <c r="B18" s="74">
        <f>D16+H16-N16</f>
        <v>4484.9853153440308</v>
      </c>
      <c r="C18" s="44">
        <f>(B18*required_return)</f>
        <v>134.54955946032092</v>
      </c>
      <c r="D18" s="14">
        <f>B18+C18</f>
        <v>4619.5348748043516</v>
      </c>
      <c r="E18" s="14">
        <f>B18/3000</f>
        <v>1.494995105114677</v>
      </c>
      <c r="F18" s="14">
        <f>E18</f>
        <v>1.494995105114677</v>
      </c>
      <c r="G18" s="53">
        <f>(D18-B18)/F18</f>
        <v>89.999999999999901</v>
      </c>
      <c r="H18" s="19"/>
      <c r="I18" s="19"/>
      <c r="J18" s="14">
        <f>D18+H18-I18</f>
        <v>4619.5348748043516</v>
      </c>
      <c r="K18" s="55">
        <f>E18*75/B18</f>
        <v>2.5000000000000001E-2</v>
      </c>
      <c r="L18" s="45"/>
      <c r="M18" s="47"/>
      <c r="N18" s="39"/>
      <c r="O18" s="18"/>
      <c r="P18" s="14">
        <f>P16+C18+H16</f>
        <v>4869.5348748043507</v>
      </c>
      <c r="Q18" s="25">
        <f>(P18-(B3+SUM(H3:H16)))/(B3+SUM(H3:H16))</f>
        <v>0.35264857633454189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4619.5348748043516</v>
      </c>
      <c r="C19" s="44">
        <f>(B19*required_return)</f>
        <v>138.58604624413053</v>
      </c>
      <c r="D19" s="18">
        <f>B19+C19</f>
        <v>4758.1209210484822</v>
      </c>
      <c r="E19" s="14">
        <f>B19/3000</f>
        <v>1.5398449582681173</v>
      </c>
      <c r="F19" s="14">
        <f>E19</f>
        <v>1.5398449582681173</v>
      </c>
      <c r="G19" s="52">
        <f t="shared" ref="G19:G21" si="9">(D19-B19)/F19</f>
        <v>90</v>
      </c>
      <c r="H19" s="19"/>
      <c r="I19" s="19"/>
      <c r="J19" s="18">
        <f>D19+H19-I19</f>
        <v>4758.1209210484822</v>
      </c>
      <c r="K19" s="55">
        <f t="shared" ref="K19:K21" si="10">E19*75/B19</f>
        <v>2.5000000000000001E-2</v>
      </c>
      <c r="L19" s="45"/>
      <c r="M19" s="47"/>
      <c r="N19" s="39"/>
      <c r="O19" s="18"/>
      <c r="P19" s="14">
        <f>P18+C19+H18</f>
        <v>5008.1209210484813</v>
      </c>
      <c r="Q19" s="25">
        <f>(P19-(B3+SUM(H3:H18)))/(B3+SUM(H3:H18))</f>
        <v>0.39114470029124482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4758.1209210484822</v>
      </c>
      <c r="C20" s="44">
        <f>(B20*required_return)</f>
        <v>142.74362763145447</v>
      </c>
      <c r="D20" s="18">
        <f>B20+C20</f>
        <v>4900.8645486799369</v>
      </c>
      <c r="E20" s="14">
        <f>B20/3000</f>
        <v>1.5860403070161606</v>
      </c>
      <c r="F20" s="14">
        <f>E20</f>
        <v>1.5860403070161606</v>
      </c>
      <c r="G20" s="52">
        <f t="shared" si="9"/>
        <v>90.000000000000171</v>
      </c>
      <c r="H20" s="19"/>
      <c r="I20" s="19"/>
      <c r="J20" s="18">
        <f>D20+H20-I20</f>
        <v>4900.8645486799369</v>
      </c>
      <c r="K20" s="55">
        <f t="shared" si="10"/>
        <v>2.4999999999999998E-2</v>
      </c>
      <c r="L20" s="45"/>
      <c r="M20" s="47"/>
      <c r="N20" s="39"/>
      <c r="O20" s="18"/>
      <c r="P20" s="14">
        <f>P19+C20+H19</f>
        <v>5150.864548679936</v>
      </c>
      <c r="Q20" s="25">
        <f>(P20-(B3+SUM(H3:H19)))/(B3+SUM(H3:H19))</f>
        <v>0.4307957079666489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4900.8645486799369</v>
      </c>
      <c r="C21" s="44">
        <f>(B21*required_return)</f>
        <v>147.0259364603981</v>
      </c>
      <c r="D21" s="18">
        <f>B21+C21</f>
        <v>5047.8904851403349</v>
      </c>
      <c r="E21" s="14">
        <f>B21/3000</f>
        <v>1.6336215162266456</v>
      </c>
      <c r="F21" s="14">
        <f>E21</f>
        <v>1.6336215162266456</v>
      </c>
      <c r="G21" s="52">
        <f t="shared" si="9"/>
        <v>89.999999999999957</v>
      </c>
      <c r="H21" s="19"/>
      <c r="I21" s="19"/>
      <c r="J21" s="18">
        <f>D21+H21-I21</f>
        <v>5047.8904851403349</v>
      </c>
      <c r="K21" s="55">
        <f t="shared" si="10"/>
        <v>2.4999999999999998E-2</v>
      </c>
      <c r="L21" s="45"/>
      <c r="M21" s="47"/>
      <c r="N21" s="39"/>
      <c r="O21" s="18"/>
      <c r="P21" s="14">
        <f>P20+C21+H20</f>
        <v>5297.890485140334</v>
      </c>
      <c r="Q21" s="25">
        <f>(P21-(B3+SUM(H3:H20)))/(B3+SUM(H3:H20))</f>
        <v>0.47163624587231501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5047.8904851403349</v>
      </c>
      <c r="C23" s="44">
        <f>(B23*required_return)</f>
        <v>151.43671455421006</v>
      </c>
      <c r="D23" s="14">
        <f>B23+C23</f>
        <v>5199.327199694545</v>
      </c>
      <c r="E23" s="14">
        <f>B23/3000</f>
        <v>1.6826301617134449</v>
      </c>
      <c r="F23" s="14">
        <f>E23</f>
        <v>1.6826301617134449</v>
      </c>
      <c r="G23" s="53">
        <f>(D23-B23)/F23</f>
        <v>90.000000000000028</v>
      </c>
      <c r="H23" s="19"/>
      <c r="I23" s="19"/>
      <c r="J23" s="14">
        <f>D23+H23-I23</f>
        <v>5199.327199694545</v>
      </c>
      <c r="K23" s="55">
        <f>E23*75/B23</f>
        <v>2.4999999999999998E-2</v>
      </c>
      <c r="L23" s="45"/>
      <c r="M23" s="47"/>
      <c r="N23" s="39"/>
      <c r="O23" s="18"/>
      <c r="P23" s="14">
        <f>P21+C23+H21</f>
        <v>5449.3271996945441</v>
      </c>
      <c r="Q23" s="25">
        <f>(P23-(B3+SUM(H3:H21)))/(B3+SUM(H3:H21))</f>
        <v>0.51370199991515109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5199.327199694545</v>
      </c>
      <c r="C24" s="44">
        <f>(B24*required_return)</f>
        <v>155.97981599083636</v>
      </c>
      <c r="D24" s="18">
        <f>B24+C24</f>
        <v>5355.307015685381</v>
      </c>
      <c r="E24" s="14">
        <f>B24/3000</f>
        <v>1.7331090665648483</v>
      </c>
      <c r="F24" s="14">
        <f>E24</f>
        <v>1.7331090665648483</v>
      </c>
      <c r="G24" s="52">
        <f t="shared" ref="G24:G26" si="12">(D24-B24)/F24</f>
        <v>89.999999999999773</v>
      </c>
      <c r="H24" s="19"/>
      <c r="I24" s="19"/>
      <c r="J24" s="18">
        <f>D24+H24-I24</f>
        <v>5355.307015685381</v>
      </c>
      <c r="K24" s="55">
        <f t="shared" ref="K24:K26" si="13">E24*75/B24</f>
        <v>2.5000000000000001E-2</v>
      </c>
      <c r="L24" s="45"/>
      <c r="M24" s="47"/>
      <c r="N24" s="39"/>
      <c r="O24" s="18"/>
      <c r="P24" s="14">
        <f>P23+C24+H23</f>
        <v>5605.3070156853801</v>
      </c>
      <c r="Q24" s="25">
        <f>(P24-(B3+SUM(H3:H23)))/(B3+SUM(H3:H23))</f>
        <v>0.55702972657927219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5355.307015685381</v>
      </c>
      <c r="C25" s="44">
        <f>(B25*required_return)</f>
        <v>160.65921047056142</v>
      </c>
      <c r="D25" s="18">
        <f>B25+C25</f>
        <v>5515.9662261559424</v>
      </c>
      <c r="E25" s="14">
        <f>B25/3000</f>
        <v>1.7851023385617937</v>
      </c>
      <c r="F25" s="14">
        <f>E25</f>
        <v>1.7851023385617937</v>
      </c>
      <c r="G25" s="52">
        <f t="shared" si="12"/>
        <v>90.000000000000014</v>
      </c>
      <c r="H25" s="19"/>
      <c r="I25" s="19"/>
      <c r="J25" s="18">
        <f>D25+H25-I25</f>
        <v>5515.9662261559424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5765.9662261559415</v>
      </c>
      <c r="Q25" s="25">
        <f>(P25-(B3+SUM(H3:H24)))/(B3+SUM(H3:H24))</f>
        <v>0.60165728504331706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5515.9662261559424</v>
      </c>
      <c r="C26" s="44">
        <f>(B26*required_return)</f>
        <v>165.47898678467826</v>
      </c>
      <c r="D26" s="18">
        <f>B26+C26</f>
        <v>5681.4452129406209</v>
      </c>
      <c r="E26" s="14">
        <f>B26/3000</f>
        <v>1.8386554087186475</v>
      </c>
      <c r="F26" s="14">
        <f>E26</f>
        <v>1.8386554087186475</v>
      </c>
      <c r="G26" s="52">
        <f t="shared" si="12"/>
        <v>90.000000000000099</v>
      </c>
      <c r="H26" s="19"/>
      <c r="I26" s="19"/>
      <c r="J26" s="18">
        <f>D26+H26-I26</f>
        <v>5681.4452129406209</v>
      </c>
      <c r="K26" s="55">
        <f t="shared" si="13"/>
        <v>2.5000000000000001E-2</v>
      </c>
      <c r="L26" s="45"/>
      <c r="M26" s="47"/>
      <c r="N26" s="20"/>
      <c r="O26" s="18"/>
      <c r="P26" s="14">
        <f>P25+C26+H25</f>
        <v>5931.44521294062</v>
      </c>
      <c r="Q26" s="25">
        <f>(P26-(B3+SUM(H3:H25)))/(B3+SUM(H3:H25))</f>
        <v>0.64762367026128331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5681.4452129406209</v>
      </c>
      <c r="C28" s="44">
        <f>(B28*required_return)</f>
        <v>170.44335638821863</v>
      </c>
      <c r="D28" s="14">
        <f>B28+C28</f>
        <v>5851.8885693288394</v>
      </c>
      <c r="E28" s="14">
        <f>B28/3000</f>
        <v>1.8938150709802068</v>
      </c>
      <c r="F28" s="14">
        <f>E28</f>
        <v>1.8938150709802068</v>
      </c>
      <c r="G28" s="53">
        <f>(D28-B28)/F28</f>
        <v>89.999999999999929</v>
      </c>
      <c r="H28" s="19"/>
      <c r="I28" s="19"/>
      <c r="J28" s="14">
        <f>D28+H28-I28</f>
        <v>5851.8885693288394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6101.8885693288385</v>
      </c>
      <c r="Q28" s="25">
        <f>(P28-(B3+SUM(H3:H26)))/(B3+SUM(H3:H26))</f>
        <v>0.69496904703578843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5851.8885693288394</v>
      </c>
      <c r="C29" s="44">
        <f>(B29*required_return)</f>
        <v>175.55665707986518</v>
      </c>
      <c r="D29" s="18">
        <f>B29+C29</f>
        <v>6027.4452264087049</v>
      </c>
      <c r="E29" s="14">
        <f>B29/3000</f>
        <v>1.9506295231096131</v>
      </c>
      <c r="F29" s="14">
        <f>E29</f>
        <v>1.9506295231096131</v>
      </c>
      <c r="G29" s="52">
        <f t="shared" ref="G29:G31" si="15">(D29-B29)/F29</f>
        <v>90.000000000000185</v>
      </c>
      <c r="H29" s="19"/>
      <c r="I29" s="19"/>
      <c r="J29" s="18">
        <f>D29+H29-I29</f>
        <v>6027.4452264087049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6277.445226408704</v>
      </c>
      <c r="Q29" s="25">
        <f>(P29-(B3+SUM(H3:H28)))/(B3+SUM(H3:H28))</f>
        <v>0.74373478511352886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6027.4452264087049</v>
      </c>
      <c r="C30" s="44">
        <f>(B30*required_return)</f>
        <v>180.82335679226114</v>
      </c>
      <c r="D30" s="18">
        <f>B30+C30</f>
        <v>6208.2685832009656</v>
      </c>
      <c r="E30" s="14">
        <f>B30/3000</f>
        <v>2.0091484088029015</v>
      </c>
      <c r="F30" s="14">
        <f>E30</f>
        <v>2.0091484088029015</v>
      </c>
      <c r="G30" s="52">
        <f t="shared" si="15"/>
        <v>89.999999999999787</v>
      </c>
      <c r="H30" s="19"/>
      <c r="I30" s="19"/>
      <c r="J30" s="18">
        <f>D30+H30-I30</f>
        <v>6208.2685832009656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6458.2685832009647</v>
      </c>
      <c r="Q30" s="25">
        <f>(P30-(B3+SUM(H3:H29)))/(B3+SUM(H3:H29))</f>
        <v>0.79396349533360133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6208.2685832009656</v>
      </c>
      <c r="C31" s="44">
        <f>(B31*required_return)</f>
        <v>186.24805749602896</v>
      </c>
      <c r="D31" s="18">
        <f>B31+C31</f>
        <v>6394.5166406969947</v>
      </c>
      <c r="E31" s="14">
        <f>B31/3000</f>
        <v>2.0694228610669887</v>
      </c>
      <c r="F31" s="14">
        <f>E31</f>
        <v>2.0694228610669887</v>
      </c>
      <c r="G31" s="52">
        <f t="shared" si="15"/>
        <v>90.000000000000057</v>
      </c>
      <c r="H31" s="19"/>
      <c r="I31" s="19"/>
      <c r="J31" s="18">
        <f>D31+H31-I31</f>
        <v>6394.5166406969947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6644.5166406969938</v>
      </c>
      <c r="Q31" s="25">
        <f>(P31-(B3+SUM(H3:H30)))/(B3+SUM(H3:H30))</f>
        <v>0.84569906686027607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6394.5166406969947</v>
      </c>
      <c r="C33" s="44">
        <f>(B33*required_return)</f>
        <v>191.83549922090984</v>
      </c>
      <c r="D33" s="14">
        <f>B33+C33</f>
        <v>6586.3521399179044</v>
      </c>
      <c r="E33" s="14">
        <f>B33/3000</f>
        <v>2.1315055468989983</v>
      </c>
      <c r="F33" s="14">
        <f>E33</f>
        <v>2.1315055468989983</v>
      </c>
      <c r="G33" s="53">
        <f>(D33-B33)/F33</f>
        <v>89.999999999999929</v>
      </c>
      <c r="H33" s="19"/>
      <c r="I33" s="19"/>
      <c r="J33" s="14">
        <f>D33+H33-I33</f>
        <v>6586.3521399179044</v>
      </c>
      <c r="K33" s="55">
        <f>E33*75/B33</f>
        <v>2.5000000000000001E-2</v>
      </c>
      <c r="L33" s="45"/>
      <c r="M33" s="47"/>
      <c r="N33" s="20"/>
      <c r="O33" s="18"/>
      <c r="P33" s="14">
        <f>P31+C33+H31</f>
        <v>6836.3521399179035</v>
      </c>
      <c r="Q33" s="25">
        <f>(P33-(B3+SUM(H3:H31)))/(B3+SUM(H3:H31))</f>
        <v>0.89898670553275095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6586.3521399179044</v>
      </c>
      <c r="C34" s="44">
        <f>(B34*required_return)</f>
        <v>197.59056419753713</v>
      </c>
      <c r="D34" s="18">
        <f>B34+C34</f>
        <v>6783.9427041154413</v>
      </c>
      <c r="E34" s="14">
        <f>B34/3000</f>
        <v>2.1954507133059682</v>
      </c>
      <c r="F34" s="14">
        <f>E34</f>
        <v>2.1954507133059682</v>
      </c>
      <c r="G34" s="52">
        <f t="shared" ref="G34:G36" si="18">(D34-B34)/F34</f>
        <v>89.999999999999886</v>
      </c>
      <c r="H34" s="19"/>
      <c r="I34" s="19"/>
      <c r="J34" s="18">
        <f>D34+H34-I34</f>
        <v>6783.9427041154413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7033.9427041154404</v>
      </c>
      <c r="Q34" s="25">
        <f>(P34-(B3+SUM(H3:H33)))/(B3+SUM(H3:H33))</f>
        <v>0.95387297336540011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6783.9427041154413</v>
      </c>
      <c r="C35" s="44">
        <f>(B35*required_return)</f>
        <v>203.51828112346323</v>
      </c>
      <c r="D35" s="18">
        <f>B35+C35</f>
        <v>6987.4609852389049</v>
      </c>
      <c r="E35" s="14">
        <f>B35/3000</f>
        <v>2.2613142347051469</v>
      </c>
      <c r="F35" s="14">
        <f>E35</f>
        <v>2.2613142347051469</v>
      </c>
      <c r="G35" s="52">
        <f t="shared" si="18"/>
        <v>90.000000000000156</v>
      </c>
      <c r="H35" s="19"/>
      <c r="I35" s="19"/>
      <c r="J35" s="18">
        <f>D35+H35-I35</f>
        <v>6987.4609852389049</v>
      </c>
      <c r="K35" s="55">
        <f t="shared" si="19"/>
        <v>2.4999999999999998E-2</v>
      </c>
      <c r="L35" s="45"/>
      <c r="M35" s="47"/>
      <c r="N35" s="20"/>
      <c r="O35" s="18"/>
      <c r="P35" s="14">
        <f>P34+C35+H34</f>
        <v>7237.460985238904</v>
      </c>
      <c r="Q35" s="25">
        <f>(P35-(B3+SUM(H3:H34)))/(B3+SUM(H3:H34))</f>
        <v>1.0104058292330289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6987.4609852389049</v>
      </c>
      <c r="C36" s="44">
        <f>(B36*required_return)</f>
        <v>209.62382955716714</v>
      </c>
      <c r="D36" s="18">
        <f>B36+C36</f>
        <v>7197.0848147960724</v>
      </c>
      <c r="E36" s="14">
        <f>B36/3000</f>
        <v>2.3291536617463016</v>
      </c>
      <c r="F36" s="14">
        <f>E36</f>
        <v>2.3291536617463016</v>
      </c>
      <c r="G36" s="52">
        <f t="shared" si="18"/>
        <v>90.000000000000142</v>
      </c>
      <c r="H36" s="19"/>
      <c r="I36" s="19"/>
      <c r="J36" s="18">
        <f>D36+H36-I36</f>
        <v>7197.0848147960724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7447.0848147960714</v>
      </c>
      <c r="Q36" s="25">
        <f>(P36-(B3+SUM(H3:H35)))/(B3+SUM(H3:H35))</f>
        <v>1.0686346707766865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7197.0848147960724</v>
      </c>
      <c r="C38" s="44">
        <f>(B38*required_return)</f>
        <v>215.91254444388215</v>
      </c>
      <c r="D38" s="14">
        <f>B38+C38</f>
        <v>7412.9973592399547</v>
      </c>
      <c r="E38" s="14">
        <f>B38/3000</f>
        <v>2.3990282715986906</v>
      </c>
      <c r="F38" s="14">
        <f>E38</f>
        <v>2.3990282715986906</v>
      </c>
      <c r="G38" s="53">
        <f>(D38-B38)/F38</f>
        <v>90.000000000000071</v>
      </c>
      <c r="H38" s="19"/>
      <c r="I38" s="19"/>
      <c r="J38" s="14">
        <f>D38+H38-I38</f>
        <v>7412.9973592399547</v>
      </c>
      <c r="K38" s="55">
        <f>E38*75/B38</f>
        <v>2.4999999999999998E-2</v>
      </c>
      <c r="L38" s="45"/>
      <c r="M38" s="47"/>
      <c r="N38" s="20"/>
      <c r="O38" s="18"/>
      <c r="P38" s="14">
        <f>P36+C38+H36</f>
        <v>7662.9973592399538</v>
      </c>
      <c r="Q38" s="25">
        <f>(P38-(B3+SUM(H3:H36)))/(B3+SUM(H3:H36))</f>
        <v>1.1286103775666538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7412.9973592399547</v>
      </c>
      <c r="C39" s="44">
        <f>(B39*required_return)</f>
        <v>222.38992077719863</v>
      </c>
      <c r="D39" s="18">
        <f>B39+C39</f>
        <v>7635.387280017153</v>
      </c>
      <c r="E39" s="14">
        <f>B39/3000</f>
        <v>2.4709991197466517</v>
      </c>
      <c r="F39" s="14">
        <f>E39</f>
        <v>2.4709991197466517</v>
      </c>
      <c r="G39" s="52">
        <f t="shared" ref="G39:G41" si="21">(D39-B39)/F39</f>
        <v>89.999999999999858</v>
      </c>
      <c r="H39" s="19"/>
      <c r="I39" s="19"/>
      <c r="J39" s="18">
        <f>D39+H39-I39</f>
        <v>7635.387280017153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7885.3872800171521</v>
      </c>
      <c r="Q39" s="25">
        <f>(P39-(B3+SUM(H3:H38)))/(B3+SUM(H3:H38))</f>
        <v>1.1903853555603201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7635.387280017153</v>
      </c>
      <c r="C40" s="44">
        <f>(B40*required_return)</f>
        <v>229.06161840051459</v>
      </c>
      <c r="D40" s="18">
        <f>B40+C40</f>
        <v>7864.4488984176678</v>
      </c>
      <c r="E40" s="14">
        <f>B40/3000</f>
        <v>2.5451290933390509</v>
      </c>
      <c r="F40" s="14">
        <f>E40</f>
        <v>2.5451290933390509</v>
      </c>
      <c r="G40" s="52">
        <f t="shared" si="21"/>
        <v>90.000000000000099</v>
      </c>
      <c r="H40" s="19"/>
      <c r="I40" s="19"/>
      <c r="J40" s="18">
        <f>D40+H40-I40</f>
        <v>7864.4488984176678</v>
      </c>
      <c r="K40" s="55">
        <f t="shared" si="22"/>
        <v>2.5000000000000001E-2</v>
      </c>
      <c r="L40" s="45"/>
      <c r="M40" s="47"/>
      <c r="N40" s="20"/>
      <c r="O40" s="18"/>
      <c r="P40" s="14">
        <f>P39+C40+H39</f>
        <v>8114.4488984176669</v>
      </c>
      <c r="Q40" s="25">
        <f>(P40-(B3+SUM(H3:H39)))/(B3+SUM(H3:H39))</f>
        <v>1.2540135828937964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7864.4488984176678</v>
      </c>
      <c r="C41" s="44">
        <f>(B41*required_return)</f>
        <v>235.93346695253001</v>
      </c>
      <c r="D41" s="18">
        <f>B41+C41</f>
        <v>8100.3823653701975</v>
      </c>
      <c r="E41" s="14">
        <f>B41/3000</f>
        <v>2.6214829661392227</v>
      </c>
      <c r="F41" s="14">
        <f>E41</f>
        <v>2.6214829661392227</v>
      </c>
      <c r="G41" s="52">
        <f t="shared" si="21"/>
        <v>89.999999999999858</v>
      </c>
      <c r="H41" s="19"/>
      <c r="I41" s="19"/>
      <c r="J41" s="18">
        <f>D41+H41-I41</f>
        <v>8100.3823653701975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8350.3823653701966</v>
      </c>
      <c r="Q41" s="25">
        <f>(P41-(B3+SUM(H3:H40)))/(B3+SUM(H3:H40))</f>
        <v>1.3195506570472768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8100.3823653701975</v>
      </c>
      <c r="C43" s="44">
        <f>(B43*required_return)</f>
        <v>243.01147096110591</v>
      </c>
      <c r="D43" s="14">
        <f>B43+C43</f>
        <v>8343.3938363313027</v>
      </c>
      <c r="E43" s="14">
        <f>B43/3000</f>
        <v>2.7001274551233991</v>
      </c>
      <c r="F43" s="14">
        <f>E43</f>
        <v>2.7001274551233991</v>
      </c>
      <c r="G43" s="53">
        <f>(D43-B43)/F43</f>
        <v>89.999999999999758</v>
      </c>
      <c r="H43" s="19"/>
      <c r="I43" s="19"/>
      <c r="J43" s="14">
        <f>D43+H43-I43</f>
        <v>8343.3938363313027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8593.3938363313027</v>
      </c>
      <c r="Q43" s="25">
        <f>(P43-(B3+SUM(H3:H41)))/(B3+SUM(H3:H41))</f>
        <v>1.3870538434253619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8343.3938363313027</v>
      </c>
      <c r="C44" s="44">
        <f>(B44*required_return)</f>
        <v>250.30181508993908</v>
      </c>
      <c r="D44" s="18">
        <f>B44+C44</f>
        <v>8593.6956514212416</v>
      </c>
      <c r="E44" s="14">
        <f>B44/3000</f>
        <v>2.7811312787771008</v>
      </c>
      <c r="F44" s="14">
        <f>E44</f>
        <v>2.7811312787771008</v>
      </c>
      <c r="G44" s="52">
        <f t="shared" ref="G44:G46" si="24">(D44-B44)/F44</f>
        <v>89.999999999999915</v>
      </c>
      <c r="H44" s="19"/>
      <c r="I44" s="19"/>
      <c r="J44" s="18">
        <f>D44+H44-I44</f>
        <v>8593.6956514212416</v>
      </c>
      <c r="K44" s="55">
        <f t="shared" ref="K44:K46" si="25">E44*75/B44</f>
        <v>2.4999999999999998E-2</v>
      </c>
      <c r="L44" s="45"/>
      <c r="M44" s="47"/>
      <c r="N44" s="20"/>
      <c r="O44" s="18"/>
      <c r="P44" s="14">
        <f>P43+C44+H43</f>
        <v>8843.6956514212416</v>
      </c>
      <c r="Q44" s="25">
        <f>(P44-(B3+SUM(H3:H43)))/(B3+SUM(H3:H43))</f>
        <v>1.4565821253947893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8593.6956514212416</v>
      </c>
      <c r="C45" s="44">
        <f>(B45*required_return)</f>
        <v>257.81086954263725</v>
      </c>
      <c r="D45" s="18">
        <f>B45+C45</f>
        <v>8851.5065209638797</v>
      </c>
      <c r="E45" s="14">
        <f>B45/3000</f>
        <v>2.8645652171404139</v>
      </c>
      <c r="F45" s="14">
        <f>E45</f>
        <v>2.8645652171404139</v>
      </c>
      <c r="G45" s="52">
        <f t="shared" si="24"/>
        <v>90.000000000000298</v>
      </c>
      <c r="H45" s="19"/>
      <c r="I45" s="19"/>
      <c r="J45" s="18">
        <f>D45+H45-I45</f>
        <v>8851.5065209638797</v>
      </c>
      <c r="K45" s="55">
        <f t="shared" si="25"/>
        <v>2.5000000000000001E-2</v>
      </c>
      <c r="L45" s="45"/>
      <c r="M45" s="47"/>
      <c r="N45" s="20"/>
      <c r="O45" s="18"/>
      <c r="P45" s="14">
        <f>P44+C45+H44</f>
        <v>9101.5065209638797</v>
      </c>
      <c r="Q45" s="25">
        <f>(P45-(B3+SUM(H3:H44)))/(B3+SUM(H3:H44))</f>
        <v>1.5281962558233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8851.5065209638797</v>
      </c>
      <c r="C46" s="44">
        <f>(B46*required_return)</f>
        <v>265.54519562891636</v>
      </c>
      <c r="D46" s="18">
        <f>B46+C46</f>
        <v>9117.0517165927959</v>
      </c>
      <c r="E46" s="14">
        <f>B46/3000</f>
        <v>2.9505021736546264</v>
      </c>
      <c r="F46" s="14">
        <f>E46</f>
        <v>2.9505021736546264</v>
      </c>
      <c r="G46" s="52">
        <f t="shared" si="24"/>
        <v>89.999999999999943</v>
      </c>
      <c r="H46" s="19"/>
      <c r="I46" s="19"/>
      <c r="J46" s="18">
        <f>D46+H46-I46</f>
        <v>9117.0517165927959</v>
      </c>
      <c r="K46" s="55">
        <f t="shared" si="25"/>
        <v>2.4999999999999998E-2</v>
      </c>
      <c r="L46" s="45"/>
      <c r="M46" s="47"/>
      <c r="N46" s="20"/>
      <c r="O46" s="18"/>
      <c r="P46" s="14">
        <f>P45+C46+H45</f>
        <v>9367.0517165927959</v>
      </c>
      <c r="Q46" s="25">
        <f>(P46-(B3+SUM(H3:H45)))/(B3+SUM(H3:H45))</f>
        <v>1.6019588101646656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9117.0517165927959</v>
      </c>
      <c r="C48" s="44">
        <f>(B48*required_return)</f>
        <v>273.51155149778384</v>
      </c>
      <c r="D48" s="14">
        <f>B48+C48</f>
        <v>9390.5632680905801</v>
      </c>
      <c r="E48" s="14">
        <f>B48/3000</f>
        <v>3.0390172388642651</v>
      </c>
      <c r="F48" s="14">
        <f>E48</f>
        <v>3.0390172388642651</v>
      </c>
      <c r="G48" s="53">
        <f>(D48-B48)/F48</f>
        <v>90.000000000000128</v>
      </c>
      <c r="H48" s="19"/>
      <c r="I48" s="19"/>
      <c r="J48" s="14">
        <f>D48+H48-I48</f>
        <v>9390.5632680905801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9640.5632680905801</v>
      </c>
      <c r="Q48" s="25">
        <f>(P48-(B3+SUM(H3:H46)))/(B3+SUM(H3:H46))</f>
        <v>1.6779342411362723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9390.5632680905801</v>
      </c>
      <c r="C49" s="44">
        <f>(B49*required_return)</f>
        <v>281.71689804271739</v>
      </c>
      <c r="D49" s="18">
        <f>B49+C49</f>
        <v>9672.2801661332978</v>
      </c>
      <c r="E49" s="14">
        <f>B49/3000</f>
        <v>3.1301877560301934</v>
      </c>
      <c r="F49" s="14">
        <f>E49</f>
        <v>3.1301877560301934</v>
      </c>
      <c r="G49" s="52">
        <f t="shared" ref="G49:G51" si="27">(D49-B49)/F49</f>
        <v>90.000000000000099</v>
      </c>
      <c r="H49" s="19"/>
      <c r="I49" s="19"/>
      <c r="J49" s="18">
        <f>D49+H49-I49</f>
        <v>9672.2801661332978</v>
      </c>
      <c r="K49" s="55">
        <f t="shared" ref="K49:K51" si="28">E49*75/B49</f>
        <v>2.4999999999999998E-2</v>
      </c>
      <c r="L49" s="45"/>
      <c r="M49" s="47"/>
      <c r="N49" s="20"/>
      <c r="O49" s="18"/>
      <c r="P49" s="14">
        <f>P48+C49+H48</f>
        <v>9922.2801661332978</v>
      </c>
      <c r="Q49" s="25">
        <f>(P49-(B3+SUM(H3:H48)))/(B3+SUM(H3:H48))</f>
        <v>1.7561889350370272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9672.2801661332978</v>
      </c>
      <c r="C50" s="44">
        <f>(B50*required_return)</f>
        <v>290.16840498399893</v>
      </c>
      <c r="D50" s="18">
        <f>B50+C50</f>
        <v>9962.4485711172965</v>
      </c>
      <c r="E50" s="14">
        <f>B50/3000</f>
        <v>3.2240933887110992</v>
      </c>
      <c r="F50" s="14">
        <f>E50</f>
        <v>3.2240933887110992</v>
      </c>
      <c r="G50" s="52">
        <f t="shared" si="27"/>
        <v>89.999999999999929</v>
      </c>
      <c r="H50" s="19"/>
      <c r="I50" s="19"/>
      <c r="J50" s="18">
        <f>D50+H50-I50</f>
        <v>9962.4485711172965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10212.448571117297</v>
      </c>
      <c r="Q50" s="25">
        <f>(P50-(B3+SUM(H3:H49)))/(B3+SUM(H3:H49))</f>
        <v>1.8367912697548046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9962.4485711172965</v>
      </c>
      <c r="C51" s="44">
        <f>(B51*required_return)</f>
        <v>298.87345713351891</v>
      </c>
      <c r="D51" s="18">
        <f>B51+C51</f>
        <v>10261.322028250815</v>
      </c>
      <c r="E51" s="14">
        <f>B51/3000</f>
        <v>3.3208161903724323</v>
      </c>
      <c r="F51" s="14">
        <f>E51</f>
        <v>3.3208161903724323</v>
      </c>
      <c r="G51" s="52">
        <f t="shared" si="27"/>
        <v>90.000000000000014</v>
      </c>
      <c r="H51" s="19"/>
      <c r="I51" s="19"/>
      <c r="J51" s="18">
        <f>D51+H51-I51</f>
        <v>10261.322028250815</v>
      </c>
      <c r="K51" s="55">
        <f t="shared" si="28"/>
        <v>2.4999999999999998E-2</v>
      </c>
      <c r="L51" s="45"/>
      <c r="M51" s="48"/>
      <c r="N51" s="20"/>
      <c r="O51" s="18"/>
      <c r="P51" s="14">
        <f>P50+C51+H50</f>
        <v>10511.322028250815</v>
      </c>
      <c r="Q51" s="25">
        <f>(P51-(B3+SUM(H3:H50)))/(B3+SUM(H3:H50))</f>
        <v>1.9198116745141154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10261.322028250815</v>
      </c>
      <c r="C53" s="44">
        <f>(B53*required_return)</f>
        <v>307.83966084752444</v>
      </c>
      <c r="D53" s="14">
        <f>B53+C53</f>
        <v>10569.161689098341</v>
      </c>
      <c r="E53" s="14">
        <f>B53/3000</f>
        <v>3.4204406760836052</v>
      </c>
      <c r="F53" s="14">
        <f>E53</f>
        <v>3.4204406760836052</v>
      </c>
      <c r="G53" s="53">
        <f>(D53-B53)/F53</f>
        <v>90.000000000000156</v>
      </c>
      <c r="H53" s="19"/>
      <c r="I53" s="19"/>
      <c r="J53" s="14">
        <f>D53+H53-I53</f>
        <v>10569.161689098341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10819.161689098341</v>
      </c>
      <c r="Q53" s="25">
        <f>(P53-(B3+SUM(H3:H51)))/(B3+SUM(H3:H51))</f>
        <v>2.0053226914162057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10569.161689098341</v>
      </c>
      <c r="C54" s="44">
        <f>(B54*required_return)</f>
        <v>317.07485067295022</v>
      </c>
      <c r="D54" s="18">
        <f>B54+C54</f>
        <v>10886.236539771291</v>
      </c>
      <c r="E54" s="14">
        <f>B54/3000</f>
        <v>3.5230538963661133</v>
      </c>
      <c r="F54" s="14">
        <f>E54</f>
        <v>3.5230538963661133</v>
      </c>
      <c r="G54" s="52">
        <f t="shared" ref="G54:G56" si="30">(D54-B54)/F54</f>
        <v>90.000000000000099</v>
      </c>
      <c r="H54" s="19"/>
      <c r="I54" s="19"/>
      <c r="J54" s="18">
        <f>D54+H54-I54</f>
        <v>10886.236539771291</v>
      </c>
      <c r="K54" s="55">
        <f t="shared" ref="K54:K56" si="31">E54*75/B54</f>
        <v>2.4999999999999998E-2</v>
      </c>
      <c r="L54" s="45"/>
      <c r="M54" s="47"/>
      <c r="N54" s="20"/>
      <c r="O54" s="18"/>
      <c r="P54" s="14">
        <f>P53+C54+H53</f>
        <v>11136.236539771291</v>
      </c>
      <c r="Q54" s="25">
        <f>(P54-(B3+SUM(H3:H53)))/(B3+SUM(H3:H53))</f>
        <v>2.0933990388253587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10886.236539771291</v>
      </c>
      <c r="C55" s="44">
        <f>(B55*required_return)</f>
        <v>326.58709619313873</v>
      </c>
      <c r="D55" s="18">
        <f>B55+C55</f>
        <v>11212.823635964431</v>
      </c>
      <c r="E55" s="14">
        <f>B55/3000</f>
        <v>3.6287455132570972</v>
      </c>
      <c r="F55" s="14">
        <f>E55</f>
        <v>3.6287455132570972</v>
      </c>
      <c r="G55" s="52">
        <f t="shared" si="30"/>
        <v>90.000000000000227</v>
      </c>
      <c r="H55" s="19"/>
      <c r="I55" s="19"/>
      <c r="J55" s="18">
        <f>D55+H55-I55</f>
        <v>11212.823635964431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11462.823635964431</v>
      </c>
      <c r="Q55" s="25">
        <f>(P55-(B3+SUM(H3:H54)))/(B3+SUM(H3:H54))</f>
        <v>2.1841176766567862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11212.823635964431</v>
      </c>
      <c r="C56" s="44">
        <f>(B56*required_return)</f>
        <v>336.38470907893293</v>
      </c>
      <c r="D56" s="18">
        <f>B56+C56</f>
        <v>11549.208345043364</v>
      </c>
      <c r="E56" s="14">
        <f>B56/3000</f>
        <v>3.7376078786548104</v>
      </c>
      <c r="F56" s="14">
        <f>E56</f>
        <v>3.7376078786548104</v>
      </c>
      <c r="G56" s="52">
        <f t="shared" si="30"/>
        <v>90.000000000000057</v>
      </c>
      <c r="H56" s="19"/>
      <c r="I56" s="19"/>
      <c r="J56" s="18">
        <f>D56+H56-I56</f>
        <v>11549.208345043364</v>
      </c>
      <c r="K56" s="55">
        <f t="shared" si="31"/>
        <v>2.4999999999999998E-2</v>
      </c>
      <c r="L56" s="45"/>
      <c r="M56" s="48"/>
      <c r="N56" s="20"/>
      <c r="O56" s="18"/>
      <c r="P56" s="14">
        <f>P55+C56+H55</f>
        <v>11799.208345043364</v>
      </c>
      <c r="Q56" s="25">
        <f>(P56-(B3+SUM(H3:H55)))/(B3+SUM(H3:H55))</f>
        <v>2.2775578736231568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80">
        <f>A56+7</f>
        <v>44920</v>
      </c>
      <c r="B58" s="81">
        <f>D56+H56-N56</f>
        <v>11549.208345043364</v>
      </c>
      <c r="C58" s="82">
        <v>0</v>
      </c>
      <c r="D58" s="83">
        <f>B58+C58</f>
        <v>11549.208345043364</v>
      </c>
      <c r="E58" s="83">
        <f>B58/3000</f>
        <v>3.8497361150144545</v>
      </c>
      <c r="F58" s="83">
        <f>E58</f>
        <v>3.8497361150144545</v>
      </c>
      <c r="G58" s="84">
        <f>(D58-B58)/F58</f>
        <v>0</v>
      </c>
      <c r="H58" s="85"/>
      <c r="I58" s="85"/>
      <c r="J58" s="83">
        <f>D58+H58-I58</f>
        <v>11549.208345043364</v>
      </c>
      <c r="K58" s="86">
        <f>E58*75/B58</f>
        <v>2.5000000000000001E-2</v>
      </c>
      <c r="L58" s="83"/>
      <c r="M58" s="85"/>
      <c r="N58" s="81"/>
      <c r="O58" s="85"/>
      <c r="P58" s="83">
        <f>P56+C58+H56</f>
        <v>11799.208345043364</v>
      </c>
      <c r="Q58" s="87">
        <f>(P58-(B3+SUM(H3:H56)))/(B3+SUM(H3:H56))</f>
        <v>2.2775578736231568</v>
      </c>
      <c r="R58" s="87">
        <f>D58/B58-1</f>
        <v>0</v>
      </c>
    </row>
    <row r="59" spans="1:18" s="21" customFormat="1">
      <c r="A59" s="1">
        <f>A58+7</f>
        <v>44927</v>
      </c>
      <c r="B59" s="17">
        <f>D58+H58-N58</f>
        <v>11549.208345043364</v>
      </c>
      <c r="C59" s="44">
        <f>(B59*required_return)</f>
        <v>346.47625035130091</v>
      </c>
      <c r="D59" s="18">
        <f>B59+C59</f>
        <v>11895.684595394665</v>
      </c>
      <c r="E59" s="14">
        <f>B59/3000</f>
        <v>3.8497361150144545</v>
      </c>
      <c r="F59" s="14">
        <f>E59</f>
        <v>3.8497361150144545</v>
      </c>
      <c r="G59" s="52">
        <f t="shared" ref="G59:G61" si="33">(D59-B59)/F59</f>
        <v>90.000000000000057</v>
      </c>
      <c r="H59" s="19"/>
      <c r="I59" s="19"/>
      <c r="J59" s="18">
        <f>D59+H59-I59</f>
        <v>11895.684595394665</v>
      </c>
      <c r="K59" s="55">
        <f t="shared" ref="K59:K61" si="34">E59*75/B59</f>
        <v>2.5000000000000001E-2</v>
      </c>
      <c r="L59" s="45"/>
      <c r="M59" s="47"/>
      <c r="N59" s="20"/>
      <c r="O59" s="18"/>
      <c r="P59" s="14">
        <f>P58+C59+H58</f>
        <v>12145.684595394665</v>
      </c>
      <c r="Q59" s="25">
        <f>(P59-(B3+SUM(H3:H58)))/(B3+SUM(H3:H58))</f>
        <v>2.3738012764985181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11895.684595394665</v>
      </c>
      <c r="C60" s="44">
        <f>(B60*required_return)</f>
        <v>356.87053786183992</v>
      </c>
      <c r="D60" s="18">
        <f>B60+C60</f>
        <v>12252.555133256505</v>
      </c>
      <c r="E60" s="14">
        <f>B60/3000</f>
        <v>3.9652281984648883</v>
      </c>
      <c r="F60" s="14">
        <f>E60</f>
        <v>3.9652281984648883</v>
      </c>
      <c r="G60" s="52">
        <f t="shared" si="33"/>
        <v>89.999999999999943</v>
      </c>
      <c r="H60" s="19"/>
      <c r="I60" s="19"/>
      <c r="J60" s="18">
        <f>D60+H60-I60</f>
        <v>12252.555133256505</v>
      </c>
      <c r="K60" s="55">
        <f t="shared" si="34"/>
        <v>2.4999999999999998E-2</v>
      </c>
      <c r="L60" s="45"/>
      <c r="M60" s="47"/>
      <c r="N60" s="20"/>
      <c r="O60" s="18"/>
      <c r="P60" s="14">
        <f>P59+C60+H59</f>
        <v>12502.555133256505</v>
      </c>
      <c r="Q60" s="25">
        <f>(P60-(B3+SUM(H3:H59)))/(B3+SUM(H3:H59))</f>
        <v>2.4729319814601403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12252.555133256505</v>
      </c>
      <c r="C61" s="44">
        <f>(B61*required_return)</f>
        <v>367.57665399769513</v>
      </c>
      <c r="D61" s="18">
        <f>B61+C61</f>
        <v>12620.1317872542</v>
      </c>
      <c r="E61" s="14">
        <f>B61/3000</f>
        <v>4.0841850444188346</v>
      </c>
      <c r="F61" s="14">
        <f>E61</f>
        <v>4.0841850444188346</v>
      </c>
      <c r="G61" s="52">
        <f t="shared" si="33"/>
        <v>90.000000000000156</v>
      </c>
      <c r="H61" s="19"/>
      <c r="I61" s="19"/>
      <c r="J61" s="18">
        <f>D61+H61-I61</f>
        <v>12620.1317872542</v>
      </c>
      <c r="K61" s="55">
        <f t="shared" si="34"/>
        <v>2.4999999999999998E-2</v>
      </c>
      <c r="L61" s="45"/>
      <c r="M61" s="48"/>
      <c r="N61" s="20"/>
      <c r="O61" s="18"/>
      <c r="P61" s="14">
        <f>P60+C61+H60</f>
        <v>12870.1317872542</v>
      </c>
      <c r="Q61" s="25">
        <f>(P61-(B3+SUM(H3:H60)))/(B3+SUM(H3:H60))</f>
        <v>2.575036607570611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12620.1317872542</v>
      </c>
      <c r="C63" s="44">
        <f>(B63*required_return)</f>
        <v>378.60395361762602</v>
      </c>
      <c r="D63" s="14">
        <f>B63+C63</f>
        <v>12998.735740871827</v>
      </c>
      <c r="E63" s="14">
        <f>B63/3000</f>
        <v>4.2067105957514004</v>
      </c>
      <c r="F63" s="14">
        <f>E63</f>
        <v>4.2067105957514004</v>
      </c>
      <c r="G63" s="53">
        <f>(D63-B63)/F63</f>
        <v>90.000000000000171</v>
      </c>
      <c r="H63" s="19"/>
      <c r="I63" s="19"/>
      <c r="J63" s="14">
        <f>D63+H63-I63</f>
        <v>12998.735740871827</v>
      </c>
      <c r="K63" s="55">
        <f>E63*75/B63</f>
        <v>2.5000000000000001E-2</v>
      </c>
      <c r="L63" s="45"/>
      <c r="M63" s="47"/>
      <c r="N63" s="20"/>
      <c r="O63" s="18"/>
      <c r="P63" s="14">
        <f>P61+C63+H61</f>
        <v>13248.735740871827</v>
      </c>
      <c r="Q63" s="25">
        <f>(P63-(B3+SUM(H3:H61)))/(B3+SUM(H3:H61))</f>
        <v>2.6802043724643965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12998.735740871827</v>
      </c>
      <c r="C64" s="44">
        <f>(B64*required_return)</f>
        <v>389.96207222615482</v>
      </c>
      <c r="D64" s="18">
        <f>B64+C64</f>
        <v>13388.697813097982</v>
      </c>
      <c r="E64" s="14">
        <f>B64/3000</f>
        <v>4.332911913623942</v>
      </c>
      <c r="F64" s="14">
        <f>E64</f>
        <v>4.332911913623942</v>
      </c>
      <c r="G64" s="52">
        <f t="shared" ref="G64:G66" si="36">(D64-B64)/F64</f>
        <v>90.000000000000099</v>
      </c>
      <c r="H64" s="19"/>
      <c r="I64" s="19"/>
      <c r="J64" s="18">
        <f>D64+H64-I64</f>
        <v>13388.697813097982</v>
      </c>
      <c r="K64" s="55">
        <f t="shared" ref="K64:K66" si="37">E64*75/B64</f>
        <v>2.4999999999999998E-2</v>
      </c>
      <c r="L64" s="45"/>
      <c r="M64" s="47"/>
      <c r="N64" s="20"/>
      <c r="O64" s="18"/>
      <c r="P64" s="14">
        <f>P63+C64+H63</f>
        <v>13638.697813097982</v>
      </c>
      <c r="Q64" s="25">
        <f>(P64-(B3+SUM(H3:H63)))/(B3+SUM(H3:H63))</f>
        <v>2.7885271703049952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13388.697813097982</v>
      </c>
      <c r="C65" s="44">
        <f>(B65*required_return)</f>
        <v>401.66093439293945</v>
      </c>
      <c r="D65" s="18">
        <f>B65+C65</f>
        <v>13790.358747490922</v>
      </c>
      <c r="E65" s="14">
        <f>B65/3000</f>
        <v>4.4628992710326605</v>
      </c>
      <c r="F65" s="14">
        <f>E65</f>
        <v>4.4628992710326605</v>
      </c>
      <c r="G65" s="52">
        <f t="shared" si="36"/>
        <v>90</v>
      </c>
      <c r="H65" s="19"/>
      <c r="I65" s="19"/>
      <c r="J65" s="18">
        <f>D65+H65-I65</f>
        <v>13790.358747490922</v>
      </c>
      <c r="K65" s="55">
        <f t="shared" si="37"/>
        <v>2.4999999999999998E-2</v>
      </c>
      <c r="L65" s="45"/>
      <c r="M65" s="47"/>
      <c r="N65" s="20"/>
      <c r="O65" s="18"/>
      <c r="P65" s="14">
        <f>P64+C65+H64</f>
        <v>14040.358747490922</v>
      </c>
      <c r="Q65" s="25">
        <f>(P65-(B3+SUM(H3:H64)))/(B3+SUM(H3:H64))</f>
        <v>2.9000996520808116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13790.358747490922</v>
      </c>
      <c r="C66" s="44">
        <f>(B66*required_return)</f>
        <v>413.71076242472765</v>
      </c>
      <c r="D66" s="18">
        <f>B66+C66</f>
        <v>14204.069509915649</v>
      </c>
      <c r="E66" s="14">
        <f>B66/3000</f>
        <v>4.5967862491636406</v>
      </c>
      <c r="F66" s="14">
        <f>E66</f>
        <v>4.5967862491636406</v>
      </c>
      <c r="G66" s="52">
        <f t="shared" si="36"/>
        <v>89.999999999999929</v>
      </c>
      <c r="H66" s="19"/>
      <c r="I66" s="19"/>
      <c r="J66" s="18">
        <f>D66+H66-I66</f>
        <v>14204.069509915649</v>
      </c>
      <c r="K66" s="55">
        <f t="shared" si="37"/>
        <v>2.5000000000000001E-2</v>
      </c>
      <c r="L66" s="45"/>
      <c r="M66" s="48"/>
      <c r="N66" s="20"/>
      <c r="O66" s="18"/>
      <c r="P66" s="14">
        <f>P65+C66+H65</f>
        <v>14454.069509915649</v>
      </c>
      <c r="Q66" s="25">
        <f>(P66-(B3+SUM(H3:H65)))/(B3+SUM(H3:H65))</f>
        <v>3.0150193083099026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14204.069509915649</v>
      </c>
      <c r="C68" s="44">
        <f>(B68*required_return)</f>
        <v>426.12208529746948</v>
      </c>
      <c r="D68" s="14">
        <f>B68+C68</f>
        <v>14630.191595213118</v>
      </c>
      <c r="E68" s="14">
        <f>B68/3000</f>
        <v>4.7346898366385499</v>
      </c>
      <c r="F68" s="14">
        <f>E68</f>
        <v>4.7346898366385499</v>
      </c>
      <c r="G68" s="53">
        <f>(D68-B68)/F68</f>
        <v>89.999999999999957</v>
      </c>
      <c r="H68" s="19"/>
      <c r="I68" s="19"/>
      <c r="J68" s="14">
        <f>D68+H68-I68</f>
        <v>14630.191595213118</v>
      </c>
      <c r="K68" s="55">
        <f>E68*75/B68</f>
        <v>2.5000000000000001E-2</v>
      </c>
      <c r="L68" s="45"/>
      <c r="M68" s="47"/>
      <c r="N68" s="20"/>
      <c r="O68" s="18"/>
      <c r="P68" s="14">
        <f>P66+C68+H66</f>
        <v>14880.191595213118</v>
      </c>
      <c r="Q68" s="25">
        <f>(P68-(B3+SUM(H3:H66)))/(B3+SUM(H3:H66))</f>
        <v>3.1333865542258663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14630.191595213118</v>
      </c>
      <c r="C69" s="44">
        <f>(B69*required_return)</f>
        <v>438.90574785639353</v>
      </c>
      <c r="D69" s="18">
        <f>B69+C69</f>
        <v>15069.097343069512</v>
      </c>
      <c r="E69" s="14">
        <f>B69/3000</f>
        <v>4.8767305317377065</v>
      </c>
      <c r="F69" s="14">
        <f>E69</f>
        <v>4.8767305317377065</v>
      </c>
      <c r="G69" s="52">
        <f t="shared" ref="G69:G71" si="39">(D69-B69)/F69</f>
        <v>90.000000000000014</v>
      </c>
      <c r="H69" s="19"/>
      <c r="I69" s="19"/>
      <c r="J69" s="18">
        <f>D69+H69-I69</f>
        <v>15069.097343069512</v>
      </c>
      <c r="K69" s="55">
        <f t="shared" ref="K69:K71" si="40">E69*75/B69</f>
        <v>2.5000000000000001E-2</v>
      </c>
      <c r="L69" s="45"/>
      <c r="M69" s="47"/>
      <c r="N69" s="20"/>
      <c r="O69" s="18"/>
      <c r="P69" s="14">
        <f>P68+C69+H68</f>
        <v>15319.097343069512</v>
      </c>
      <c r="Q69" s="25">
        <f>(P69-(B3+SUM(H3:H68)))/(B3+SUM(H3:H68))</f>
        <v>3.2553048175193089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15069.097343069512</v>
      </c>
      <c r="C70" s="44">
        <f>(B70*required_return)</f>
        <v>452.07292029208537</v>
      </c>
      <c r="D70" s="18">
        <f>B70+C70</f>
        <v>15521.170263361597</v>
      </c>
      <c r="E70" s="14">
        <f>B70/3000</f>
        <v>5.0230324476898378</v>
      </c>
      <c r="F70" s="14">
        <f>E70</f>
        <v>5.0230324476898378</v>
      </c>
      <c r="G70" s="52">
        <f t="shared" si="39"/>
        <v>89.999999999999872</v>
      </c>
      <c r="H70" s="19"/>
      <c r="I70" s="19"/>
      <c r="J70" s="18">
        <f>D70+H70-I70</f>
        <v>15521.170263361597</v>
      </c>
      <c r="K70" s="55">
        <f t="shared" si="40"/>
        <v>2.5000000000000001E-2</v>
      </c>
      <c r="L70" s="45"/>
      <c r="M70" s="47"/>
      <c r="N70" s="20"/>
      <c r="O70" s="18"/>
      <c r="P70" s="14">
        <f>P69+C70+H69</f>
        <v>15771.170263361597</v>
      </c>
      <c r="Q70" s="25">
        <f>(P70-(B3+SUM(H3:H69)))/(B3+SUM(H3:H69))</f>
        <v>3.3808806287115547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15521.170263361597</v>
      </c>
      <c r="C71" s="44">
        <f>(B71*required_return)</f>
        <v>465.63510790084791</v>
      </c>
      <c r="D71" s="18">
        <f>B71+C71</f>
        <v>15986.805371262444</v>
      </c>
      <c r="E71" s="14">
        <f>B71/3000</f>
        <v>5.1737234211205321</v>
      </c>
      <c r="F71" s="14">
        <f>E71</f>
        <v>5.1737234211205321</v>
      </c>
      <c r="G71" s="52">
        <f t="shared" si="39"/>
        <v>89.999999999999886</v>
      </c>
      <c r="H71" s="19"/>
      <c r="I71" s="19"/>
      <c r="J71" s="18">
        <f>D71+H71-I71</f>
        <v>15986.805371262444</v>
      </c>
      <c r="K71" s="55">
        <f t="shared" si="40"/>
        <v>2.4999999999999998E-2</v>
      </c>
      <c r="L71" s="45"/>
      <c r="M71" s="48"/>
      <c r="N71" s="20"/>
      <c r="O71" s="18"/>
      <c r="P71" s="14">
        <f>P70+C71+H70</f>
        <v>16236.805371262444</v>
      </c>
      <c r="Q71" s="25">
        <f>(P71-(B3+SUM(H3:H70)))/(B3+SUM(H3:H70))</f>
        <v>3.5102237142395678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15986.805371262444</v>
      </c>
      <c r="C73" s="44">
        <f>(B73*required_return)</f>
        <v>479.60416113787329</v>
      </c>
      <c r="D73" s="14">
        <f>B73+C73</f>
        <v>16466.409532400317</v>
      </c>
      <c r="E73" s="14">
        <f>B73/3000</f>
        <v>5.3289351237541478</v>
      </c>
      <c r="F73" s="14">
        <f>E73</f>
        <v>5.3289351237541478</v>
      </c>
      <c r="G73" s="53">
        <f>(D73-B73)/F73</f>
        <v>89.999999999999986</v>
      </c>
      <c r="H73" s="19"/>
      <c r="I73" s="19"/>
      <c r="J73" s="14">
        <f>D73+H73-I73</f>
        <v>16466.409532400317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16716.409532400317</v>
      </c>
      <c r="Q73" s="25">
        <f>(P73-(B3+SUM(H3:H71)))/(B3+SUM(H3:H71))</f>
        <v>3.6434470923334215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16466.409532400317</v>
      </c>
      <c r="C74" s="44">
        <f>(B74*required_return)</f>
        <v>493.99228597200948</v>
      </c>
      <c r="D74" s="18">
        <f>B74+C74</f>
        <v>16960.401818372327</v>
      </c>
      <c r="E74" s="14">
        <f>B74/3000</f>
        <v>5.4888031774667727</v>
      </c>
      <c r="F74" s="14">
        <f>E74</f>
        <v>5.4888031774667727</v>
      </c>
      <c r="G74" s="52">
        <f t="shared" ref="G74:G76" si="42">(D74-B74)/F74</f>
        <v>90.000000000000085</v>
      </c>
      <c r="H74" s="19"/>
      <c r="I74" s="19"/>
      <c r="J74" s="18">
        <f>D74+H74-I74</f>
        <v>16960.401818372327</v>
      </c>
      <c r="K74" s="55">
        <f t="shared" ref="K74:K76" si="43">E74*75/B74</f>
        <v>2.5000000000000001E-2</v>
      </c>
      <c r="L74" s="45"/>
      <c r="M74" s="47"/>
      <c r="N74" s="20"/>
      <c r="O74" s="18"/>
      <c r="P74" s="14">
        <f>P73+C74+H73</f>
        <v>17210.401818372327</v>
      </c>
      <c r="Q74" s="25">
        <f>(P74-(B3+SUM(H3:H73)))/(B3+SUM(H3:H73))</f>
        <v>3.7806671717700908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16960.401818372327</v>
      </c>
      <c r="C75" s="44">
        <f>(B75*required_return)</f>
        <v>508.81205455116981</v>
      </c>
      <c r="D75" s="18">
        <f>B75+C75</f>
        <v>17469.213872923498</v>
      </c>
      <c r="E75" s="14">
        <f>B75/3000</f>
        <v>5.6534672727907758</v>
      </c>
      <c r="F75" s="14">
        <f>E75</f>
        <v>5.6534672727907758</v>
      </c>
      <c r="G75" s="52">
        <f t="shared" si="42"/>
        <v>90.000000000000057</v>
      </c>
      <c r="H75" s="19"/>
      <c r="I75" s="19"/>
      <c r="J75" s="18">
        <f>D75+H75-I75</f>
        <v>17469.213872923498</v>
      </c>
      <c r="K75" s="55">
        <f t="shared" si="43"/>
        <v>2.4999999999999998E-2</v>
      </c>
      <c r="L75" s="45"/>
      <c r="M75" s="47"/>
      <c r="N75" s="20"/>
      <c r="O75" s="18"/>
      <c r="P75" s="14">
        <f>P74+C75+H74</f>
        <v>17719.213872923498</v>
      </c>
      <c r="Q75" s="25">
        <f>(P75-(B3+SUM(H3:H74)))/(B3+SUM(H3:H74))</f>
        <v>3.9220038535898603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17469.213872923498</v>
      </c>
      <c r="C76" s="44">
        <f>(B76*required_return)</f>
        <v>524.07641618770492</v>
      </c>
      <c r="D76" s="18">
        <f>B76+C76</f>
        <v>17993.290289111203</v>
      </c>
      <c r="E76" s="14">
        <f>B76/3000</f>
        <v>5.8230712909744993</v>
      </c>
      <c r="F76" s="14">
        <f>E76</f>
        <v>5.8230712909744993</v>
      </c>
      <c r="G76" s="52">
        <f t="shared" si="42"/>
        <v>90.000000000000014</v>
      </c>
      <c r="H76" s="19"/>
      <c r="I76" s="19"/>
      <c r="J76" s="18">
        <f>D76+H76-I76</f>
        <v>17993.290289111203</v>
      </c>
      <c r="K76" s="55">
        <f t="shared" si="43"/>
        <v>2.5000000000000001E-2</v>
      </c>
      <c r="L76" s="45"/>
      <c r="M76" s="48"/>
      <c r="N76" s="20"/>
      <c r="O76" s="18"/>
      <c r="P76" s="14">
        <f>P75+C76+H75</f>
        <v>18243.290289111203</v>
      </c>
      <c r="Q76" s="25">
        <f>(P76-(B3+SUM(H3:H75)))/(B3+SUM(H3:H75))</f>
        <v>4.067580635864223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17993.290289111203</v>
      </c>
      <c r="C78" s="44">
        <f>(B78*required_return)</f>
        <v>539.79870867333602</v>
      </c>
      <c r="D78" s="14">
        <f>B78+C78</f>
        <v>18533.08899778454</v>
      </c>
      <c r="E78" s="14">
        <f>B78/3000</f>
        <v>5.9977634297037339</v>
      </c>
      <c r="F78" s="14">
        <f>E78</f>
        <v>5.9977634297037339</v>
      </c>
      <c r="G78" s="53">
        <f>(D78-B78)/F78</f>
        <v>90.000000000000227</v>
      </c>
      <c r="H78" s="19"/>
      <c r="I78" s="19"/>
      <c r="J78" s="14">
        <f>D78+H78-I78</f>
        <v>18533.08899778454</v>
      </c>
      <c r="K78" s="55">
        <f>E78*75/B78</f>
        <v>2.4999999999999998E-2</v>
      </c>
      <c r="L78" s="45"/>
      <c r="M78" s="47"/>
      <c r="N78" s="20"/>
      <c r="O78" s="18"/>
      <c r="P78" s="14">
        <f>P76+C78+H76</f>
        <v>18783.08899778454</v>
      </c>
      <c r="Q78" s="25">
        <f>(P78-(B3+SUM(H3:H76)))/(B3+SUM(H3:H76))</f>
        <v>4.217524721606817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18533.08899778454</v>
      </c>
      <c r="C79" s="44">
        <f>(B79*required_return)</f>
        <v>555.99266993353615</v>
      </c>
      <c r="D79" s="18">
        <f>B79+C79</f>
        <v>19089.081667718077</v>
      </c>
      <c r="E79" s="14">
        <f>B79/3000</f>
        <v>6.1776963325948469</v>
      </c>
      <c r="F79" s="14">
        <f>E79</f>
        <v>6.1776963325948469</v>
      </c>
      <c r="G79" s="52">
        <f t="shared" ref="G79:G81" si="45">(D79-B79)/F79</f>
        <v>90.000000000000185</v>
      </c>
      <c r="H79" s="19"/>
      <c r="I79" s="19"/>
      <c r="J79" s="18">
        <f>D79+H79-I79</f>
        <v>19089.081667718077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19339.081667718077</v>
      </c>
      <c r="Q79" s="25">
        <f>(P79-(B3+SUM(H3:H78)))/(B3+SUM(H3:H78))</f>
        <v>4.3719671299216882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19089.081667718077</v>
      </c>
      <c r="C80" s="44">
        <f>(B80*required_return)</f>
        <v>572.67245003154233</v>
      </c>
      <c r="D80" s="18">
        <f>B80+C80</f>
        <v>19661.75411774962</v>
      </c>
      <c r="E80" s="14">
        <f>B80/3000</f>
        <v>6.3630272225726925</v>
      </c>
      <c r="F80" s="14">
        <f>E80</f>
        <v>6.3630272225726925</v>
      </c>
      <c r="G80" s="52">
        <f t="shared" si="45"/>
        <v>90.000000000000128</v>
      </c>
      <c r="H80" s="19"/>
      <c r="I80" s="19"/>
      <c r="J80" s="18">
        <f>D80+H80-I80</f>
        <v>19661.75411774962</v>
      </c>
      <c r="K80" s="55">
        <f t="shared" si="46"/>
        <v>2.5000000000000001E-2</v>
      </c>
      <c r="L80" s="45"/>
      <c r="M80" s="47"/>
      <c r="N80" s="20"/>
      <c r="O80" s="18"/>
      <c r="P80" s="14">
        <f>P79+C80+H79</f>
        <v>19911.75411774962</v>
      </c>
      <c r="Q80" s="25">
        <f>(P80-(B3+SUM(H3:H79)))/(B3+SUM(H3:H79))</f>
        <v>4.5310428104860057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19661.75411774962</v>
      </c>
      <c r="C81" s="44">
        <f>(B81*required_return)</f>
        <v>589.85262353248856</v>
      </c>
      <c r="D81" s="18">
        <f>B81+C81</f>
        <v>20251.60674128211</v>
      </c>
      <c r="E81" s="14">
        <f>B81/3000</f>
        <v>6.5539180392498739</v>
      </c>
      <c r="F81" s="14">
        <f>E81</f>
        <v>6.5539180392498739</v>
      </c>
      <c r="G81" s="52">
        <f t="shared" si="45"/>
        <v>90.000000000000171</v>
      </c>
      <c r="H81" s="19"/>
      <c r="I81" s="19"/>
      <c r="J81" s="18">
        <f>D81+H81-I81</f>
        <v>20251.60674128211</v>
      </c>
      <c r="K81" s="55">
        <f t="shared" si="46"/>
        <v>2.5000000000000001E-2</v>
      </c>
      <c r="L81" s="45"/>
      <c r="M81" s="48"/>
      <c r="N81" s="20"/>
      <c r="O81" s="18"/>
      <c r="P81" s="14">
        <f>P80+C81+H80</f>
        <v>20501.60674128211</v>
      </c>
      <c r="Q81" s="25">
        <f>(P81-(B3+SUM(H3:H80)))/(B3+SUM(H3:H80))</f>
        <v>4.6948907614672528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20251.60674128211</v>
      </c>
      <c r="C83" s="44">
        <f>(B83*required_return)</f>
        <v>607.54820223846332</v>
      </c>
      <c r="D83" s="14">
        <f>B83+C83</f>
        <v>20859.154943520574</v>
      </c>
      <c r="E83" s="14">
        <f>B83/3000</f>
        <v>6.7505355804273703</v>
      </c>
      <c r="F83" s="14">
        <f>E83</f>
        <v>6.7505355804273703</v>
      </c>
      <c r="G83" s="53">
        <f>(D83-B83)/F83</f>
        <v>90.000000000000099</v>
      </c>
      <c r="H83" s="19"/>
      <c r="I83" s="19"/>
      <c r="J83" s="14">
        <f>D83+H83-I83</f>
        <v>20859.154943520574</v>
      </c>
      <c r="K83" s="55">
        <f>E83*75/B83</f>
        <v>2.5000000000000001E-2</v>
      </c>
      <c r="L83" s="45"/>
      <c r="M83" s="47"/>
      <c r="N83" s="20"/>
      <c r="O83" s="18"/>
      <c r="P83" s="14">
        <f>P81+C83+H81</f>
        <v>21109.154943520574</v>
      </c>
      <c r="Q83" s="25">
        <f>(P83-(B3+SUM(H3:H81)))/(B3+SUM(H3:H81))</f>
        <v>4.8636541509779372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20859.154943520574</v>
      </c>
      <c r="C84" s="44">
        <f>(B84*required_return)</f>
        <v>625.77464830561723</v>
      </c>
      <c r="D84" s="18">
        <f>B84+C84</f>
        <v>21484.929591826192</v>
      </c>
      <c r="E84" s="14">
        <f>B84/3000</f>
        <v>6.9530516478401916</v>
      </c>
      <c r="F84" s="14">
        <f>E84</f>
        <v>6.9530516478401916</v>
      </c>
      <c r="G84" s="52">
        <f t="shared" ref="G84:G86" si="48">(D84-B84)/F84</f>
        <v>90.000000000000114</v>
      </c>
      <c r="H84" s="19"/>
      <c r="I84" s="19"/>
      <c r="J84" s="18">
        <f>D84+H84-I84</f>
        <v>21484.929591826192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21734.929591826192</v>
      </c>
      <c r="Q84" s="25">
        <f>(P84-(B3+SUM(H3:H83)))/(B3+SUM(H3:H83))</f>
        <v>5.0374804421739423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21484.929591826192</v>
      </c>
      <c r="C85" s="44">
        <f>(B85*required_return)</f>
        <v>644.54788775478573</v>
      </c>
      <c r="D85" s="18">
        <f>B85+C85</f>
        <v>22129.477479580979</v>
      </c>
      <c r="E85" s="14">
        <f>B85/3000</f>
        <v>7.1616431972753976</v>
      </c>
      <c r="F85" s="14">
        <f>E85</f>
        <v>7.1616431972753976</v>
      </c>
      <c r="G85" s="52">
        <f t="shared" si="48"/>
        <v>90.000000000000114</v>
      </c>
      <c r="H85" s="19"/>
      <c r="I85" s="19"/>
      <c r="J85" s="18">
        <f>D85+H85-I85</f>
        <v>22129.477479580979</v>
      </c>
      <c r="K85" s="55">
        <f t="shared" si="49"/>
        <v>2.5000000000000001E-2</v>
      </c>
      <c r="L85" s="45"/>
      <c r="M85" s="47"/>
      <c r="N85" s="20"/>
      <c r="O85" s="18"/>
      <c r="P85" s="14">
        <f>P84+C85+H84</f>
        <v>22379.477479580979</v>
      </c>
      <c r="Q85" s="25">
        <f>(P85-(B3+SUM(H3:H84)))/(B3+SUM(H3:H84))</f>
        <v>5.2165215221058272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22129.477479580979</v>
      </c>
      <c r="C86" s="44">
        <f>(B86*required_return)</f>
        <v>663.88432438742939</v>
      </c>
      <c r="D86" s="18">
        <f>B86+C86</f>
        <v>22793.361803968408</v>
      </c>
      <c r="E86" s="14">
        <f>B86/3000</f>
        <v>7.37649249319366</v>
      </c>
      <c r="F86" s="14">
        <f>E86</f>
        <v>7.37649249319366</v>
      </c>
      <c r="G86" s="52">
        <f t="shared" si="48"/>
        <v>89.999999999999943</v>
      </c>
      <c r="H86" s="19"/>
      <c r="I86" s="19"/>
      <c r="J86" s="18">
        <f>D86+H86-I86</f>
        <v>22793.361803968408</v>
      </c>
      <c r="K86" s="55">
        <f t="shared" si="49"/>
        <v>2.4999999999999998E-2</v>
      </c>
      <c r="L86" s="45"/>
      <c r="M86" s="48"/>
      <c r="N86" s="20"/>
      <c r="O86" s="18"/>
      <c r="P86" s="14">
        <f>P85+C86+H85</f>
        <v>23043.361803968408</v>
      </c>
      <c r="Q86" s="25">
        <f>(P86-(B3+SUM(H3:H85)))/(B3+SUM(H3:H85))</f>
        <v>5.4009338344356692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22793.361803968408</v>
      </c>
      <c r="C88" s="44">
        <f>(B88*required_return)</f>
        <v>683.80085411905225</v>
      </c>
      <c r="D88" s="14">
        <f>B88+C88</f>
        <v>23477.162658087462</v>
      </c>
      <c r="E88" s="14">
        <f>B88/3000</f>
        <v>7.5977872679894691</v>
      </c>
      <c r="F88" s="14">
        <f>E88</f>
        <v>7.5977872679894691</v>
      </c>
      <c r="G88" s="53">
        <f>(D88-B88)/F88</f>
        <v>90.000000000000213</v>
      </c>
      <c r="H88" s="19"/>
      <c r="I88" s="19"/>
      <c r="J88" s="14">
        <f>D88+H88-I88</f>
        <v>23477.162658087462</v>
      </c>
      <c r="K88" s="55">
        <f>E88*75/B88</f>
        <v>2.4999999999999998E-2</v>
      </c>
      <c r="L88" s="45"/>
      <c r="M88" s="47"/>
      <c r="N88" s="20"/>
      <c r="O88" s="18"/>
      <c r="P88" s="14">
        <f>P86+C88+H86</f>
        <v>23727.162658087462</v>
      </c>
      <c r="Q88" s="25">
        <f>(P88-(B3+SUM(H3:H86)))/(B3+SUM(H3:H86))</f>
        <v>5.5908785161354064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23477.162658087462</v>
      </c>
      <c r="C89" s="44">
        <f>(B89*required_return)</f>
        <v>704.31487974262382</v>
      </c>
      <c r="D89" s="18">
        <f>B89+C89</f>
        <v>24181.477537830084</v>
      </c>
      <c r="E89" s="14">
        <f>B89/3000</f>
        <v>7.8257208860291536</v>
      </c>
      <c r="F89" s="14">
        <f>E89</f>
        <v>7.8257208860291536</v>
      </c>
      <c r="G89" s="52">
        <f t="shared" ref="G89:G91" si="51">(D89-B89)/F89</f>
        <v>89.999999999999773</v>
      </c>
      <c r="H89" s="19"/>
      <c r="I89" s="19"/>
      <c r="J89" s="18">
        <f>D89+H89-I89</f>
        <v>24181.477537830084</v>
      </c>
      <c r="K89" s="55">
        <f t="shared" ref="K89:K91" si="52">E89*75/B89</f>
        <v>2.4999999999999998E-2</v>
      </c>
      <c r="L89" s="45"/>
      <c r="M89" s="47"/>
      <c r="N89" s="20"/>
      <c r="O89" s="18"/>
      <c r="P89" s="14">
        <f>P88+C89+H88</f>
        <v>24431.477537830084</v>
      </c>
      <c r="Q89" s="25">
        <f>(P89-(B3+SUM(H3:H88)))/(B3+SUM(H3:H88))</f>
        <v>5.7865215382861344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24181.477537830084</v>
      </c>
      <c r="C90" s="44">
        <f>(B90*required_return)</f>
        <v>725.44432613490244</v>
      </c>
      <c r="D90" s="18">
        <f>B90+C90</f>
        <v>24906.921863964984</v>
      </c>
      <c r="E90" s="14">
        <f>B90/3000</f>
        <v>8.0604925126100273</v>
      </c>
      <c r="F90" s="14">
        <f>E90</f>
        <v>8.0604925126100273</v>
      </c>
      <c r="G90" s="52">
        <f t="shared" si="51"/>
        <v>89.999999999999773</v>
      </c>
      <c r="H90" s="19"/>
      <c r="I90" s="19"/>
      <c r="J90" s="18">
        <f>D90+H90-I90</f>
        <v>24906.921863964984</v>
      </c>
      <c r="K90" s="55">
        <f t="shared" si="52"/>
        <v>2.4999999999999998E-2</v>
      </c>
      <c r="L90" s="45"/>
      <c r="M90" s="47"/>
      <c r="N90" s="20"/>
      <c r="O90" s="18"/>
      <c r="P90" s="14">
        <f>P89+C90+H89</f>
        <v>25156.921863964984</v>
      </c>
      <c r="Q90" s="25">
        <f>(P90-(B3+SUM(H3:H89)))/(B3+SUM(H3:H89))</f>
        <v>5.9880338511013846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24906.921863964984</v>
      </c>
      <c r="C91" s="44">
        <f>(B91*required_return)</f>
        <v>747.20765591894951</v>
      </c>
      <c r="D91" s="18">
        <f>B91+C91</f>
        <v>25654.129519883933</v>
      </c>
      <c r="E91" s="14">
        <f>B91/3000</f>
        <v>8.3023072879883273</v>
      </c>
      <c r="F91" s="14">
        <f>E91</f>
        <v>8.3023072879883273</v>
      </c>
      <c r="G91" s="52">
        <f t="shared" si="51"/>
        <v>89.999999999999844</v>
      </c>
      <c r="H91" s="19"/>
      <c r="I91" s="19"/>
      <c r="J91" s="18">
        <f>D91+H91-I91</f>
        <v>25654.129519883933</v>
      </c>
      <c r="K91" s="55">
        <f t="shared" si="52"/>
        <v>2.4999999999999998E-2</v>
      </c>
      <c r="L91" s="45"/>
      <c r="M91" s="48"/>
      <c r="N91" s="20"/>
      <c r="O91" s="18"/>
      <c r="P91" s="14">
        <f>P90+C91+H90</f>
        <v>25904.129519883933</v>
      </c>
      <c r="Q91" s="25">
        <f>(P91-(B3+SUM(H3:H90)))/(B3+SUM(H3:H90))</f>
        <v>6.1955915333010925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25654.129519883933</v>
      </c>
      <c r="C93" s="44">
        <f>(B93*required_return)</f>
        <v>769.62388559651799</v>
      </c>
      <c r="D93" s="14">
        <f>B93+C93</f>
        <v>26423.753405480449</v>
      </c>
      <c r="E93" s="14">
        <f>B93/3000</f>
        <v>8.5513765066279781</v>
      </c>
      <c r="F93" s="14">
        <f>E93</f>
        <v>8.5513765066279781</v>
      </c>
      <c r="G93" s="53">
        <f>(D93-B93)/F93</f>
        <v>89.999999999999829</v>
      </c>
      <c r="H93" s="19"/>
      <c r="I93" s="19"/>
      <c r="J93" s="14">
        <f>D93+H93-I93</f>
        <v>26423.753405480449</v>
      </c>
      <c r="K93" s="55">
        <f>E93*75/B93</f>
        <v>2.5000000000000005E-2</v>
      </c>
      <c r="L93" s="45"/>
      <c r="M93" s="47"/>
      <c r="N93" s="20"/>
      <c r="O93" s="18"/>
      <c r="P93" s="14">
        <f>P91+C93+H91</f>
        <v>26673.753405480449</v>
      </c>
      <c r="Q93" s="25">
        <f>(P93-(B3+SUM(H3:H91)))/(B3+SUM(H3:H91))</f>
        <v>6.4093759459667918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26423.753405480449</v>
      </c>
      <c r="C94" s="44">
        <f>(B94*required_return)</f>
        <v>792.7126021644134</v>
      </c>
      <c r="D94" s="18">
        <f>B94+C94</f>
        <v>27216.466007644864</v>
      </c>
      <c r="E94" s="14">
        <f>B94/3000</f>
        <v>8.8079178018268163</v>
      </c>
      <c r="F94" s="14">
        <f>E94</f>
        <v>8.8079178018268163</v>
      </c>
      <c r="G94" s="52">
        <f t="shared" ref="G94:G96" si="54">(D94-B94)/F94</f>
        <v>90.000000000000114</v>
      </c>
      <c r="H94" s="19"/>
      <c r="I94" s="19"/>
      <c r="J94" s="18">
        <f>D94+H94-I94</f>
        <v>27216.466007644864</v>
      </c>
      <c r="K94" s="55">
        <f t="shared" ref="K94:K96" si="55">E94*75/B94</f>
        <v>2.4999999999999998E-2</v>
      </c>
      <c r="L94" s="45"/>
      <c r="M94" s="47"/>
      <c r="N94" s="20"/>
      <c r="O94" s="18"/>
      <c r="P94" s="14">
        <f>P93+C94+H93</f>
        <v>27466.466007644864</v>
      </c>
      <c r="Q94" s="25">
        <f>(P94-(B3+SUM(H3:H93)))/(B3+SUM(H3:H93))</f>
        <v>6.6295738910124618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27216.466007644864</v>
      </c>
      <c r="C95" s="44">
        <f>(B95*required_return)</f>
        <v>816.49398022934588</v>
      </c>
      <c r="D95" s="18">
        <f>B95+C95</f>
        <v>28032.959987874208</v>
      </c>
      <c r="E95" s="14">
        <f>B95/3000</f>
        <v>9.0721553358816216</v>
      </c>
      <c r="F95" s="14">
        <f>E95</f>
        <v>9.0721553358816216</v>
      </c>
      <c r="G95" s="52">
        <f t="shared" si="54"/>
        <v>89.999999999999872</v>
      </c>
      <c r="H95" s="19"/>
      <c r="I95" s="19"/>
      <c r="J95" s="18">
        <f>D95+H95-I95</f>
        <v>28032.959987874208</v>
      </c>
      <c r="K95" s="55">
        <f t="shared" si="55"/>
        <v>2.4999999999999998E-2</v>
      </c>
      <c r="L95" s="45"/>
      <c r="M95" s="47"/>
      <c r="N95" s="20"/>
      <c r="O95" s="18"/>
      <c r="P95" s="14">
        <f>P94+C95+H94</f>
        <v>28282.959987874208</v>
      </c>
      <c r="Q95" s="25">
        <f>(P95-(B3+SUM(H3:H94)))/(B3+SUM(H3:H94))</f>
        <v>6.856377774409502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28032.959987874208</v>
      </c>
      <c r="C96" s="44">
        <f>(B96*required_return)</f>
        <v>840.98879963622619</v>
      </c>
      <c r="D96" s="18">
        <f>B96+C96</f>
        <v>28873.948787510435</v>
      </c>
      <c r="E96" s="14">
        <f>B96/3000</f>
        <v>9.3443199959580703</v>
      </c>
      <c r="F96" s="14">
        <f>E96</f>
        <v>9.3443199959580703</v>
      </c>
      <c r="G96" s="52">
        <f t="shared" si="54"/>
        <v>90.000000000000043</v>
      </c>
      <c r="H96" s="19"/>
      <c r="I96" s="19"/>
      <c r="J96" s="18">
        <f>D96+H96-I96</f>
        <v>28873.948787510435</v>
      </c>
      <c r="K96" s="55">
        <f t="shared" si="55"/>
        <v>2.5000000000000001E-2</v>
      </c>
      <c r="L96" s="45"/>
      <c r="M96" s="48"/>
      <c r="N96" s="20"/>
      <c r="O96" s="18"/>
      <c r="P96" s="14">
        <f>P95+C96+H95</f>
        <v>29123.948787510435</v>
      </c>
      <c r="Q96" s="25">
        <f>(P96-(B3+SUM(H3:H95)))/(B3+SUM(H3:H95))</f>
        <v>7.0899857743084542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28873.948787510435</v>
      </c>
      <c r="C98" s="44">
        <f>(B98*required_return)</f>
        <v>866.21846362531301</v>
      </c>
      <c r="D98" s="14">
        <f>B98+C98</f>
        <v>29740.167251135746</v>
      </c>
      <c r="E98" s="14">
        <f>B98/3000</f>
        <v>9.6246495958368126</v>
      </c>
      <c r="F98" s="14">
        <f>E98</f>
        <v>9.6246495958368126</v>
      </c>
      <c r="G98" s="53">
        <f>(D98-B98)/F98</f>
        <v>89.999999999999815</v>
      </c>
      <c r="H98" s="19"/>
      <c r="I98" s="19"/>
      <c r="J98" s="14">
        <f>D98+H98-I98</f>
        <v>29740.167251135746</v>
      </c>
      <c r="K98" s="55">
        <f>E98*75/B98</f>
        <v>2.5000000000000005E-2</v>
      </c>
      <c r="L98" s="45"/>
      <c r="M98" s="47"/>
      <c r="N98" s="20"/>
      <c r="O98" s="18"/>
      <c r="P98" s="14">
        <f>P96+C98+H96</f>
        <v>29990.167251135746</v>
      </c>
      <c r="Q98" s="25">
        <f>(P98-(B3+SUM(H3:H96)))/(B3+SUM(H3:H96))</f>
        <v>7.3306020142043744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29740.167251135746</v>
      </c>
      <c r="C99" s="44">
        <f>(B99*required_return)</f>
        <v>892.20501753407234</v>
      </c>
      <c r="D99" s="18">
        <f>B99+C99</f>
        <v>30632.37226866982</v>
      </c>
      <c r="E99" s="14">
        <f>B99/3000</f>
        <v>9.9133890837119161</v>
      </c>
      <c r="F99" s="14">
        <f>E99</f>
        <v>9.9133890837119161</v>
      </c>
      <c r="G99" s="52">
        <f t="shared" ref="G99:G101" si="57">(D99-B99)/F99</f>
        <v>90.000000000000128</v>
      </c>
      <c r="H99" s="19"/>
      <c r="I99" s="19"/>
      <c r="J99" s="18">
        <f>D99+H99-I99</f>
        <v>30632.37226866982</v>
      </c>
      <c r="K99" s="55">
        <f t="shared" ref="K99:K101" si="58">E99*75/B99</f>
        <v>2.5000000000000001E-2</v>
      </c>
      <c r="L99" s="45"/>
      <c r="M99" s="47"/>
      <c r="N99" s="20"/>
      <c r="O99" s="18"/>
      <c r="P99" s="14">
        <f>P98+C99+H98</f>
        <v>30882.37226866982</v>
      </c>
      <c r="Q99" s="25">
        <f>(P99-(B3+SUM(H3:H98)))/(B3+SUM(H3:H98))</f>
        <v>7.578436741297172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30632.37226866982</v>
      </c>
      <c r="C100" s="44">
        <f>(B100*required_return)</f>
        <v>918.97116806009456</v>
      </c>
      <c r="D100" s="18">
        <f>B100+C100</f>
        <v>31551.343436729916</v>
      </c>
      <c r="E100" s="14">
        <f>B100/3000</f>
        <v>10.210790756223274</v>
      </c>
      <c r="F100" s="14">
        <f>E100</f>
        <v>10.210790756223274</v>
      </c>
      <c r="G100" s="52">
        <f t="shared" si="57"/>
        <v>90.000000000000114</v>
      </c>
      <c r="H100" s="19"/>
      <c r="I100" s="19"/>
      <c r="J100" s="18">
        <f>D100+H100-I100</f>
        <v>31551.343436729916</v>
      </c>
      <c r="K100" s="55">
        <f t="shared" si="58"/>
        <v>2.4999999999999998E-2</v>
      </c>
      <c r="L100" s="45"/>
      <c r="M100" s="47"/>
      <c r="N100" s="20"/>
      <c r="O100" s="18"/>
      <c r="P100" s="14">
        <f>P99+C100+H99</f>
        <v>31801.343436729916</v>
      </c>
      <c r="Q100" s="25">
        <f>(P100-(B3+SUM(H3:H99)))/(B3+SUM(H3:H99))</f>
        <v>7.8337065102027541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31551.343436729916</v>
      </c>
      <c r="C101" s="44">
        <f>(B101*required_return)</f>
        <v>946.54030310189739</v>
      </c>
      <c r="D101" s="18">
        <f>B101+C101</f>
        <v>32497.883739831814</v>
      </c>
      <c r="E101" s="14">
        <f>B101/3000</f>
        <v>10.517114478909972</v>
      </c>
      <c r="F101" s="14">
        <f>E101</f>
        <v>10.517114478909972</v>
      </c>
      <c r="G101" s="52">
        <f t="shared" si="57"/>
        <v>90.000000000000014</v>
      </c>
      <c r="H101" s="19"/>
      <c r="I101" s="19"/>
      <c r="J101" s="18">
        <f>D101+H101-I101</f>
        <v>32497.883739831814</v>
      </c>
      <c r="K101" s="55">
        <f t="shared" si="58"/>
        <v>2.5000000000000001E-2</v>
      </c>
      <c r="L101" s="45"/>
      <c r="M101" s="48"/>
      <c r="N101" s="20"/>
      <c r="O101" s="18"/>
      <c r="P101" s="14">
        <f>P100+C101+H100</f>
        <v>32747.883739831814</v>
      </c>
      <c r="Q101" s="25">
        <f>(P101-(B3+SUM(H3:H100)))/(B3+SUM(H3:H100))</f>
        <v>8.0966343721755045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32497.883739831814</v>
      </c>
      <c r="C103" s="44">
        <f>(B103*required_return)</f>
        <v>974.93651219495439</v>
      </c>
      <c r="D103" s="14">
        <f>B103+C103</f>
        <v>33472.820252026766</v>
      </c>
      <c r="E103" s="14">
        <f>B103/3000</f>
        <v>10.832627913277271</v>
      </c>
      <c r="F103" s="14">
        <f>E103</f>
        <v>10.832627913277271</v>
      </c>
      <c r="G103" s="53">
        <f>(D103-B103)/F103</f>
        <v>89.999999999999801</v>
      </c>
      <c r="H103" s="19"/>
      <c r="I103" s="19"/>
      <c r="J103" s="14">
        <f>D103+H103-I103</f>
        <v>33472.820252026766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33722.820252026766</v>
      </c>
      <c r="Q103" s="25">
        <f>(P103-(B3+SUM(H3:H101)))/(B3+SUM(H3:H101))</f>
        <v>8.3674500700074343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33472.820252026766</v>
      </c>
      <c r="C104" s="44">
        <f>(B104*required_return)</f>
        <v>1004.184607560803</v>
      </c>
      <c r="D104" s="18">
        <f>B104+C104</f>
        <v>34477.004859587571</v>
      </c>
      <c r="E104" s="14">
        <f>B104/3000</f>
        <v>11.157606750675589</v>
      </c>
      <c r="F104" s="14">
        <f>E104</f>
        <v>11.157606750675589</v>
      </c>
      <c r="G104" s="52">
        <f t="shared" ref="G104:G106" si="60">(D104-B104)/F104</f>
        <v>90.000000000000142</v>
      </c>
      <c r="H104" s="19"/>
      <c r="I104" s="19"/>
      <c r="J104" s="18">
        <f>D104+H104-I104</f>
        <v>34477.004859587571</v>
      </c>
      <c r="K104" s="55">
        <f t="shared" ref="K104:K106" si="61">E104*75/B104</f>
        <v>2.5000000000000001E-2</v>
      </c>
      <c r="L104" s="45"/>
      <c r="M104" s="19"/>
      <c r="N104" s="20"/>
      <c r="O104" s="18"/>
      <c r="P104" s="14">
        <f>P103+C104+H103</f>
        <v>34727.004859587571</v>
      </c>
      <c r="Q104" s="25">
        <f>(P104-(B3+SUM(H3:H103)))/(B3+SUM(H3:H103))</f>
        <v>8.646390238774325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34477.004859587571</v>
      </c>
      <c r="C105" s="44">
        <f>(B105*required_return)</f>
        <v>1034.3101457876271</v>
      </c>
      <c r="D105" s="18">
        <f>B105+C105</f>
        <v>35511.315005375196</v>
      </c>
      <c r="E105" s="14">
        <f>B105/3000</f>
        <v>11.492334953195856</v>
      </c>
      <c r="F105" s="14">
        <f>E105</f>
        <v>11.492334953195856</v>
      </c>
      <c r="G105" s="52">
        <f t="shared" si="60"/>
        <v>89.999999999999872</v>
      </c>
      <c r="H105" s="19"/>
      <c r="I105" s="19"/>
      <c r="J105" s="18">
        <f>D105+H105-I105</f>
        <v>35511.315005375196</v>
      </c>
      <c r="K105" s="55">
        <f t="shared" si="61"/>
        <v>2.4999999999999998E-2</v>
      </c>
      <c r="L105" s="45"/>
      <c r="M105" s="19"/>
      <c r="N105" s="20"/>
      <c r="O105" s="18"/>
      <c r="P105" s="14">
        <f>P104+C105+H104</f>
        <v>35761.315005375196</v>
      </c>
      <c r="Q105" s="25">
        <f>(P105-(B3+SUM(H3:H104)))/(B3+SUM(H3:H104))</f>
        <v>8.9336986126042213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35511.315005375196</v>
      </c>
      <c r="C106" s="44">
        <f>(B106*required_return)</f>
        <v>1065.3394501612559</v>
      </c>
      <c r="D106" s="18">
        <f>B106+C106</f>
        <v>36576.654455536453</v>
      </c>
      <c r="E106" s="14">
        <f>B106/3000</f>
        <v>11.837105001791732</v>
      </c>
      <c r="F106" s="14">
        <f>E106</f>
        <v>11.837105001791732</v>
      </c>
      <c r="G106" s="52">
        <f t="shared" si="60"/>
        <v>90.000000000000057</v>
      </c>
      <c r="H106" s="19"/>
      <c r="I106" s="19"/>
      <c r="J106" s="18">
        <f>D106+H106-I106</f>
        <v>36576.654455536453</v>
      </c>
      <c r="K106" s="55">
        <f t="shared" si="61"/>
        <v>2.4999999999999998E-2</v>
      </c>
      <c r="L106" s="45"/>
      <c r="M106" s="23"/>
      <c r="N106" s="20"/>
      <c r="O106" s="18"/>
      <c r="P106" s="14">
        <f>P105+C106+H105</f>
        <v>36826.654455536453</v>
      </c>
      <c r="Q106" s="25">
        <f>(P106-(B3+SUM(H3:H105)))/(B3+SUM(H3:H105))</f>
        <v>9.2296262376490148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36576.654455536453</v>
      </c>
      <c r="C108" s="44">
        <f>(B108*required_return)</f>
        <v>1097.2996336660935</v>
      </c>
      <c r="D108" s="14">
        <f>B108+C108</f>
        <v>37673.954089202547</v>
      </c>
      <c r="E108" s="14">
        <f>B108/3000</f>
        <v>12.192218151845484</v>
      </c>
      <c r="F108" s="14">
        <f>E108</f>
        <v>12.192218151845484</v>
      </c>
      <c r="G108" s="53">
        <f>(D108-B108)/F108</f>
        <v>90.000000000000071</v>
      </c>
      <c r="H108" s="19"/>
      <c r="I108" s="19"/>
      <c r="J108" s="14">
        <f>D108+H108-I108</f>
        <v>37673.954089202547</v>
      </c>
      <c r="K108" s="55">
        <f>E108*75/B108</f>
        <v>2.5000000000000001E-2</v>
      </c>
      <c r="L108" s="45"/>
      <c r="M108" s="47"/>
      <c r="N108" s="20"/>
      <c r="O108" s="18"/>
      <c r="P108" s="14">
        <f>P106+C108+H106</f>
        <v>37923.954089202547</v>
      </c>
      <c r="Q108" s="25">
        <f>(P108-(B3+SUM(H3:H106)))/(B3+SUM(H3:H106))</f>
        <v>9.5344316914451515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37673.954089202547</v>
      </c>
      <c r="C109" s="44">
        <f>(B109*required_return)</f>
        <v>1130.2186226760764</v>
      </c>
      <c r="D109" s="18">
        <f>B109+C109</f>
        <v>38804.172711878622</v>
      </c>
      <c r="E109" s="14">
        <f>B109/3000</f>
        <v>12.557984696400849</v>
      </c>
      <c r="F109" s="14">
        <f>E109</f>
        <v>12.557984696400849</v>
      </c>
      <c r="G109" s="52">
        <f t="shared" ref="G109:G111" si="63">(D109-B109)/F109</f>
        <v>89.999999999999886</v>
      </c>
      <c r="H109" s="19"/>
      <c r="I109" s="19"/>
      <c r="J109" s="18">
        <f>D109+H109-I109</f>
        <v>38804.172711878622</v>
      </c>
      <c r="K109" s="55">
        <f t="shared" ref="K109:K111" si="64">E109*75/B109</f>
        <v>2.5000000000000001E-2</v>
      </c>
      <c r="L109" s="45"/>
      <c r="M109" s="47"/>
      <c r="N109" s="20"/>
      <c r="O109" s="18"/>
      <c r="P109" s="14">
        <f>P108+C109+H108</f>
        <v>39054.172711878622</v>
      </c>
      <c r="Q109" s="25">
        <f>(P109-(B3+SUM(H3:H108)))/(B3+SUM(H3:H108))</f>
        <v>9.8483813088551724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38804.172711878622</v>
      </c>
      <c r="C110" s="44">
        <f>(B110*required_return)</f>
        <v>1164.1251813563586</v>
      </c>
      <c r="D110" s="18">
        <f>B110+C110</f>
        <v>39968.29789323498</v>
      </c>
      <c r="E110" s="14">
        <f>B110/3000</f>
        <v>12.934724237292874</v>
      </c>
      <c r="F110" s="14">
        <f>E110</f>
        <v>12.934724237292874</v>
      </c>
      <c r="G110" s="52">
        <f t="shared" si="63"/>
        <v>89.999999999999915</v>
      </c>
      <c r="H110" s="19"/>
      <c r="I110" s="19"/>
      <c r="J110" s="18">
        <f>D110+H110-I110</f>
        <v>39968.29789323498</v>
      </c>
      <c r="K110" s="55">
        <f t="shared" si="64"/>
        <v>2.5000000000000001E-2</v>
      </c>
      <c r="L110" s="45"/>
      <c r="M110" s="47"/>
      <c r="N110" s="20"/>
      <c r="O110" s="18"/>
      <c r="P110" s="14">
        <f>P109+C110+H109</f>
        <v>40218.29789323498</v>
      </c>
      <c r="Q110" s="25">
        <f>(P110-(B3+SUM(H3:H109)))/(B3+SUM(H3:H109))</f>
        <v>10.171749414787495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39968.29789323498</v>
      </c>
      <c r="C111" s="44">
        <f>(B111*required_return)</f>
        <v>1199.0489367970492</v>
      </c>
      <c r="D111" s="18">
        <f>B111+C111</f>
        <v>41167.346830032031</v>
      </c>
      <c r="E111" s="14">
        <f>B111/3000</f>
        <v>13.32276596441166</v>
      </c>
      <c r="F111" s="14">
        <f>E111</f>
        <v>13.32276596441166</v>
      </c>
      <c r="G111" s="52">
        <f t="shared" si="63"/>
        <v>90.000000000000142</v>
      </c>
      <c r="H111" s="19"/>
      <c r="I111" s="19"/>
      <c r="J111" s="18">
        <f>D111+H111-I111</f>
        <v>41167.346830032031</v>
      </c>
      <c r="K111" s="55">
        <f t="shared" si="64"/>
        <v>2.5000000000000001E-2</v>
      </c>
      <c r="L111" s="45"/>
      <c r="M111" s="48"/>
      <c r="N111" s="20"/>
      <c r="O111" s="18"/>
      <c r="P111" s="14">
        <f>P110+C111+H110</f>
        <v>41417.346830032031</v>
      </c>
      <c r="Q111" s="25">
        <f>(P111-(B3+SUM(H3:H110)))/(B3+SUM(H3:H110))</f>
        <v>10.504818563897786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41167.346830032031</v>
      </c>
      <c r="C113" s="44">
        <f>(B113*required_return)</f>
        <v>1235.0204049009608</v>
      </c>
      <c r="D113" s="14">
        <f>B113+C113</f>
        <v>42402.367234932994</v>
      </c>
      <c r="E113" s="14">
        <f>B113/3000</f>
        <v>13.722448943344011</v>
      </c>
      <c r="F113" s="14">
        <f>E113</f>
        <v>13.722448943344011</v>
      </c>
      <c r="G113" s="53">
        <f>(D113-B113)/F113</f>
        <v>90.000000000000114</v>
      </c>
      <c r="H113" s="19"/>
      <c r="I113" s="19"/>
      <c r="J113" s="14">
        <f>D113+H113-I113</f>
        <v>42402.367234932994</v>
      </c>
      <c r="K113" s="55">
        <f>E113*75/B113</f>
        <v>2.4999999999999998E-2</v>
      </c>
      <c r="L113" s="45"/>
      <c r="M113" s="47"/>
      <c r="N113" s="20"/>
      <c r="O113" s="18"/>
      <c r="P113" s="14">
        <f>P111+C113+H111</f>
        <v>42652.367234932994</v>
      </c>
      <c r="Q113" s="25">
        <f>(P113-(B3+SUM(H3:H111)))/(B3+SUM(H3:H111))</f>
        <v>10.847879787481387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42402.367234932994</v>
      </c>
      <c r="C114" s="44">
        <f>(B114*required_return)</f>
        <v>1272.0710170479897</v>
      </c>
      <c r="D114" s="18">
        <f>B114+C114</f>
        <v>43674.438251980981</v>
      </c>
      <c r="E114" s="14">
        <f>B114/3000</f>
        <v>14.134122411644331</v>
      </c>
      <c r="F114" s="14">
        <f>E114</f>
        <v>14.134122411644331</v>
      </c>
      <c r="G114" s="52">
        <f t="shared" ref="G114:G116" si="66">(D114-B114)/F114</f>
        <v>89.999999999999801</v>
      </c>
      <c r="H114" s="19"/>
      <c r="I114" s="19"/>
      <c r="J114" s="18">
        <f>D114+H114-I114</f>
        <v>43674.438251980981</v>
      </c>
      <c r="K114" s="55">
        <f t="shared" ref="K114:K116" si="67">E114*75/B114</f>
        <v>2.4999999999999998E-2</v>
      </c>
      <c r="L114" s="45"/>
      <c r="M114" s="47"/>
      <c r="N114" s="20"/>
      <c r="O114" s="18"/>
      <c r="P114" s="14">
        <f>P113+C114+H113</f>
        <v>43924.438251980981</v>
      </c>
      <c r="Q114" s="25">
        <f>(P114-(B3+SUM(H3:H113)))/(B3+SUM(H3:H113))</f>
        <v>11.201232847772495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43674.438251980981</v>
      </c>
      <c r="C115" s="44">
        <f>(B115*required_return)</f>
        <v>1310.2331475594294</v>
      </c>
      <c r="D115" s="18">
        <f>B115+C115</f>
        <v>44984.671399540413</v>
      </c>
      <c r="E115" s="14">
        <f>B115/3000</f>
        <v>14.558146083993661</v>
      </c>
      <c r="F115" s="14">
        <f>E115</f>
        <v>14.558146083993661</v>
      </c>
      <c r="G115" s="52">
        <f t="shared" si="66"/>
        <v>90.000000000000227</v>
      </c>
      <c r="H115" s="19"/>
      <c r="I115" s="19"/>
      <c r="J115" s="18">
        <f>D115+H115-I115</f>
        <v>44984.671399540413</v>
      </c>
      <c r="K115" s="55">
        <f t="shared" si="67"/>
        <v>2.5000000000000001E-2</v>
      </c>
      <c r="L115" s="45"/>
      <c r="M115" s="47"/>
      <c r="N115" s="20"/>
      <c r="O115" s="18"/>
      <c r="P115" s="14">
        <f>P114+C115+H114</f>
        <v>45234.671399540413</v>
      </c>
      <c r="Q115" s="25">
        <f>(P115-(B3+SUM(H3:H114)))/(B3+SUM(H3:H114))</f>
        <v>11.565186499872338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44984.671399540413</v>
      </c>
      <c r="C116" s="44">
        <f>(B116*required_return)</f>
        <v>1349.5401419862123</v>
      </c>
      <c r="D116" s="18">
        <f>B116+C116</f>
        <v>46334.211541526623</v>
      </c>
      <c r="E116" s="14">
        <f>B116/3000</f>
        <v>14.994890466513471</v>
      </c>
      <c r="F116" s="14">
        <f>E116</f>
        <v>14.994890466513471</v>
      </c>
      <c r="G116" s="52">
        <f t="shared" si="66"/>
        <v>89.999999999999844</v>
      </c>
      <c r="H116" s="19"/>
      <c r="I116" s="19"/>
      <c r="J116" s="18">
        <f>D116+H116-I116</f>
        <v>46334.211541526623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46584.211541526623</v>
      </c>
      <c r="Q116" s="25">
        <f>(P116-(B3+SUM(H3:H115)))/(B3+SUM(H3:H115))</f>
        <v>11.940058761535173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46334.211541526623</v>
      </c>
      <c r="C118" s="44">
        <f>(B118*required_return)</f>
        <v>1390.0263462457985</v>
      </c>
      <c r="D118" s="14">
        <f>B118+C118</f>
        <v>47724.237887772419</v>
      </c>
      <c r="E118" s="14">
        <f>B118/3000</f>
        <v>15.444737180508875</v>
      </c>
      <c r="F118" s="14">
        <f>E118</f>
        <v>15.444737180508875</v>
      </c>
      <c r="G118" s="53">
        <f>(D118-B118)/F118</f>
        <v>89.999999999999758</v>
      </c>
      <c r="H118" s="19"/>
      <c r="I118" s="19"/>
      <c r="J118" s="14">
        <f>D118+H118-I118</f>
        <v>47724.237887772419</v>
      </c>
      <c r="K118" s="55">
        <f>E118*75/B118</f>
        <v>2.5000000000000001E-2</v>
      </c>
      <c r="L118" s="50"/>
      <c r="M118" s="49"/>
      <c r="N118" s="31"/>
      <c r="O118" s="32"/>
      <c r="P118" s="30">
        <f>P116+C118+H116</f>
        <v>47974.237887772419</v>
      </c>
      <c r="Q118" s="35">
        <f>(P118-(B3+SUM(H3:H116)))/(B3+SUM(H3:H116))</f>
        <v>12.326177191047893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47724.237887772419</v>
      </c>
      <c r="C119" s="44">
        <f>(B119*required_return)</f>
        <v>1431.7271366331724</v>
      </c>
      <c r="D119" s="18">
        <f>B119+C119</f>
        <v>49155.965024405588</v>
      </c>
      <c r="E119" s="14">
        <f>B119/3000</f>
        <v>15.908079295924139</v>
      </c>
      <c r="F119" s="14">
        <f>E119</f>
        <v>15.908079295924139</v>
      </c>
      <c r="G119" s="52">
        <f t="shared" ref="G119:G121" si="69">(D119-B119)/F119</f>
        <v>89.999999999999829</v>
      </c>
      <c r="H119" s="19"/>
      <c r="I119" s="19"/>
      <c r="J119" s="18">
        <f>D119+H119-I119</f>
        <v>49155.965024405588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49405.965024405588</v>
      </c>
      <c r="Q119" s="25">
        <f>(P119-(B3+SUM(H3:H118)))/(B3+SUM(H3:H118))</f>
        <v>12.723879173445997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49155.965024405588</v>
      </c>
      <c r="C120" s="44">
        <f>(B120*required_return)</f>
        <v>1474.6789507321676</v>
      </c>
      <c r="D120" s="18">
        <f>B120+C120</f>
        <v>50630.643975137755</v>
      </c>
      <c r="E120" s="14">
        <f>B120/3000</f>
        <v>16.385321674801862</v>
      </c>
      <c r="F120" s="14">
        <f>E120</f>
        <v>16.385321674801862</v>
      </c>
      <c r="G120" s="52">
        <f t="shared" si="69"/>
        <v>89.999999999999929</v>
      </c>
      <c r="H120" s="19"/>
      <c r="I120" s="19"/>
      <c r="J120" s="18">
        <f>D120+H120-I120</f>
        <v>50630.643975137755</v>
      </c>
      <c r="K120" s="55">
        <f t="shared" si="70"/>
        <v>2.4999999999999998E-2</v>
      </c>
      <c r="L120" s="45"/>
      <c r="M120" s="47"/>
      <c r="N120" s="20"/>
      <c r="O120" s="18"/>
      <c r="P120" s="14">
        <f>P119+C120+H119</f>
        <v>50880.643975137755</v>
      </c>
      <c r="Q120" s="25">
        <f>(P120-(B3+SUM(H3:H119)))/(B3+SUM(H3:H119))</f>
        <v>13.133512215316044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50630.643975137755</v>
      </c>
      <c r="C121" s="44">
        <f>(B121*required_return)</f>
        <v>1518.9193192541327</v>
      </c>
      <c r="D121" s="18">
        <f>B121+C121</f>
        <v>52149.56329439189</v>
      </c>
      <c r="E121" s="14">
        <f>B121/3000</f>
        <v>16.876881325045918</v>
      </c>
      <c r="F121" s="14">
        <f>E121</f>
        <v>16.876881325045918</v>
      </c>
      <c r="G121" s="52">
        <f t="shared" si="69"/>
        <v>90.000000000000156</v>
      </c>
      <c r="H121" s="19"/>
      <c r="I121" s="19"/>
      <c r="J121" s="18">
        <f>D121+H121-I121</f>
        <v>52149.56329439189</v>
      </c>
      <c r="K121" s="55">
        <f t="shared" si="70"/>
        <v>2.5000000000000001E-2</v>
      </c>
      <c r="L121" s="51"/>
      <c r="M121" s="48"/>
      <c r="N121" s="22"/>
      <c r="O121" s="34"/>
      <c r="P121" s="36">
        <f>P120+C121+H120</f>
        <v>52399.56329439189</v>
      </c>
      <c r="Q121" s="37">
        <f>(P121-(B3+SUM(H3:H120)))/(B3+SUM(H3:H120))</f>
        <v>13.555434248442191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52149.56329439189</v>
      </c>
      <c r="C123" s="44">
        <f>(B123*required_return)</f>
        <v>1564.4868988317567</v>
      </c>
      <c r="D123" s="14">
        <f>B123+C123</f>
        <v>53714.050193223644</v>
      </c>
      <c r="E123" s="14">
        <f>B123/3000</f>
        <v>17.383187764797295</v>
      </c>
      <c r="F123" s="14">
        <f>E123</f>
        <v>17.383187764797295</v>
      </c>
      <c r="G123" s="53">
        <f>(D123-B123)/F123</f>
        <v>89.999999999999844</v>
      </c>
      <c r="H123" s="19"/>
      <c r="I123" s="19"/>
      <c r="J123" s="14">
        <f>D123+H123-I123</f>
        <v>53714.050193223644</v>
      </c>
      <c r="K123" s="55">
        <f>E123*75/B123</f>
        <v>2.4999999999999998E-2</v>
      </c>
      <c r="L123" s="45"/>
      <c r="M123" s="47"/>
      <c r="N123" s="20"/>
      <c r="O123" s="18"/>
      <c r="P123" s="14">
        <f>P121+C123+H121</f>
        <v>53964.050193223644</v>
      </c>
      <c r="Q123" s="25">
        <f>(P123-(B108+SUM(H108:H121)))/(B108+SUM(H108:H121))</f>
        <v>0.47536867426800256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53714.050193223644</v>
      </c>
      <c r="C124" s="44">
        <f>(B124*required_return)</f>
        <v>1611.4215057967092</v>
      </c>
      <c r="D124" s="18">
        <f>B124+C124</f>
        <v>55325.471699020352</v>
      </c>
      <c r="E124" s="14">
        <f>B124/3000</f>
        <v>17.904683397741216</v>
      </c>
      <c r="F124" s="14">
        <f>E124</f>
        <v>17.904683397741216</v>
      </c>
      <c r="G124" s="52">
        <f t="shared" ref="G124:G126" si="72">(D124-B124)/F124</f>
        <v>89.999999999999943</v>
      </c>
      <c r="H124" s="19"/>
      <c r="I124" s="19"/>
      <c r="J124" s="18">
        <f>D124+H124-I124</f>
        <v>55325.471699020352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55575.471699020352</v>
      </c>
      <c r="Q124" s="25">
        <f>(P124-(B108+SUM(H108:H123)))/(B108+SUM(H108:H123))</f>
        <v>0.51942468567154942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55325.471699020352</v>
      </c>
      <c r="C125" s="44">
        <f>(B125*required_return)</f>
        <v>1659.7641509706104</v>
      </c>
      <c r="D125" s="18">
        <f>B125+C125</f>
        <v>56985.235849990961</v>
      </c>
      <c r="E125" s="14">
        <f>B125/3000</f>
        <v>18.441823899673452</v>
      </c>
      <c r="F125" s="14">
        <f>E125</f>
        <v>18.441823899673452</v>
      </c>
      <c r="G125" s="52">
        <f t="shared" si="72"/>
        <v>89.999999999999872</v>
      </c>
      <c r="H125" s="19"/>
      <c r="I125" s="19"/>
      <c r="J125" s="18">
        <f>D125+H125-I125</f>
        <v>56985.235849990961</v>
      </c>
      <c r="K125" s="55">
        <f t="shared" si="73"/>
        <v>2.5000000000000001E-2</v>
      </c>
      <c r="L125" s="45"/>
      <c r="M125" s="47"/>
      <c r="N125" s="20"/>
      <c r="O125" s="18"/>
      <c r="P125" s="14">
        <f>P124+C125+H124</f>
        <v>57235.235849990961</v>
      </c>
      <c r="Q125" s="25">
        <f>(P125-(B108+SUM(H108:H124)))/(B108+SUM(H108:H124))</f>
        <v>0.56480237741720274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56985.235849990961</v>
      </c>
      <c r="C126" s="44">
        <f>(B126*required_return)</f>
        <v>1709.5570754997289</v>
      </c>
      <c r="D126" s="18">
        <f>B126+C126</f>
        <v>58694.792925490692</v>
      </c>
      <c r="E126" s="14">
        <f>B126/3000</f>
        <v>18.995078616663655</v>
      </c>
      <c r="F126" s="14">
        <f>E126</f>
        <v>18.995078616663655</v>
      </c>
      <c r="G126" s="52">
        <f t="shared" si="72"/>
        <v>90.000000000000142</v>
      </c>
      <c r="H126" s="19"/>
      <c r="I126" s="19"/>
      <c r="J126" s="18">
        <f>D126+H126-I126</f>
        <v>58694.792925490692</v>
      </c>
      <c r="K126" s="55">
        <f t="shared" si="73"/>
        <v>2.5000000000000005E-2</v>
      </c>
      <c r="L126" s="45"/>
      <c r="M126" s="47"/>
      <c r="N126" s="20"/>
      <c r="O126" s="18"/>
      <c r="P126" s="14">
        <f>P125+C126+H125</f>
        <v>58944.792925490692</v>
      </c>
      <c r="Q126" s="25">
        <f>(P126-(B108+SUM(H108:H125)))/(B108+SUM(H108:H125))</f>
        <v>0.61154139991522571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58694.792925490692</v>
      </c>
      <c r="C128" s="44">
        <f>(B128*required_return)</f>
        <v>1760.8437877647207</v>
      </c>
      <c r="D128" s="14">
        <f>B128+C128</f>
        <v>60455.636713255415</v>
      </c>
      <c r="E128" s="14">
        <f>B128/3000</f>
        <v>19.564930975163563</v>
      </c>
      <c r="F128" s="14">
        <f>E128</f>
        <v>19.564930975163563</v>
      </c>
      <c r="G128" s="53">
        <f>(D128-B128)/F128</f>
        <v>90.000000000000114</v>
      </c>
      <c r="H128" s="19"/>
      <c r="I128" s="19"/>
      <c r="J128" s="14">
        <f>D128+H128-I128</f>
        <v>60455.636713255415</v>
      </c>
      <c r="K128" s="55">
        <f>E128*75/B128</f>
        <v>2.5000000000000001E-2</v>
      </c>
      <c r="L128" s="45"/>
      <c r="M128" s="47"/>
      <c r="N128" s="20"/>
      <c r="O128" s="18"/>
      <c r="P128" s="14">
        <f>P126+C128+H126</f>
        <v>60705.636713255415</v>
      </c>
      <c r="Q128" s="25">
        <f>(P128-(B108+SUM(H108:H126)))/(B108+SUM(H108:H126))</f>
        <v>0.65968259308818933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60455.636713255415</v>
      </c>
      <c r="C129" s="44">
        <f>(B129*required_return)</f>
        <v>1813.6691013976624</v>
      </c>
      <c r="D129" s="18">
        <f>B129+C129</f>
        <v>62269.305814653075</v>
      </c>
      <c r="E129" s="14">
        <f>B129/3000</f>
        <v>20.151878904418471</v>
      </c>
      <c r="F129" s="14">
        <f>E129</f>
        <v>20.151878904418471</v>
      </c>
      <c r="G129" s="52">
        <f t="shared" ref="G129:G131" si="75">(D129-B129)/F129</f>
        <v>89.999999999999872</v>
      </c>
      <c r="H129" s="19"/>
      <c r="I129" s="19"/>
      <c r="J129" s="18">
        <f>D129+H129-I129</f>
        <v>62269.305814653075</v>
      </c>
      <c r="K129" s="55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62519.305814653075</v>
      </c>
      <c r="Q129" s="25">
        <f>(P129-(B108+SUM(H108:H128)))/(B108+SUM(H108:H128))</f>
        <v>0.70926802205634187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62269.305814653075</v>
      </c>
      <c r="C130" s="44">
        <f>(B130*required_return)</f>
        <v>1868.0791744395922</v>
      </c>
      <c r="D130" s="18">
        <f>B130+C130</f>
        <v>64137.384989092665</v>
      </c>
      <c r="E130" s="14">
        <f>B130/3000</f>
        <v>20.756435271551023</v>
      </c>
      <c r="F130" s="14">
        <f>E130</f>
        <v>20.756435271551023</v>
      </c>
      <c r="G130" s="52">
        <f t="shared" si="75"/>
        <v>89.999999999999901</v>
      </c>
      <c r="H130" s="19"/>
      <c r="I130" s="19"/>
      <c r="J130" s="18">
        <f>D130+H130-I130</f>
        <v>64137.384989092665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64387.384989092665</v>
      </c>
      <c r="Q130" s="25">
        <f>(P130-(B108+SUM(H108:H129)))/(B108+SUM(H108:H129))</f>
        <v>0.76034101389353892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64137.384989092665</v>
      </c>
      <c r="C131" s="44">
        <f>(B131*required_return)</f>
        <v>1924.1215496727798</v>
      </c>
      <c r="D131" s="18">
        <f>B131+C131</f>
        <v>66061.506538765447</v>
      </c>
      <c r="E131" s="14">
        <f>B131/3000</f>
        <v>21.379128329697554</v>
      </c>
      <c r="F131" s="14">
        <f>E131</f>
        <v>21.379128329697554</v>
      </c>
      <c r="G131" s="52">
        <f t="shared" si="75"/>
        <v>90.000000000000085</v>
      </c>
      <c r="H131" s="19"/>
      <c r="I131" s="19"/>
      <c r="J131" s="18">
        <f>D131+H131-I131</f>
        <v>66061.506538765447</v>
      </c>
      <c r="K131" s="55">
        <f t="shared" si="76"/>
        <v>2.4999999999999998E-2</v>
      </c>
      <c r="L131" s="45"/>
      <c r="M131" s="47"/>
      <c r="N131" s="20"/>
      <c r="O131" s="18"/>
      <c r="P131" s="14">
        <f>P130+C131+H130</f>
        <v>66311.506538765447</v>
      </c>
      <c r="Q131" s="25">
        <f>(P131-(B108+SUM(H108:H130)))/(B108+SUM(H108:H130))</f>
        <v>0.8129461954858519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66061.506538765447</v>
      </c>
      <c r="C133" s="44">
        <f>(B133*required_return)</f>
        <v>1981.8451961629632</v>
      </c>
      <c r="D133" s="14">
        <f>B133+C133</f>
        <v>68043.351734928408</v>
      </c>
      <c r="E133" s="14">
        <f>B133/3000</f>
        <v>22.020502179588483</v>
      </c>
      <c r="F133" s="14">
        <f>E133</f>
        <v>22.020502179588483</v>
      </c>
      <c r="G133" s="53">
        <f>(D133-B133)/F133</f>
        <v>89.999999999999915</v>
      </c>
      <c r="H133" s="19"/>
      <c r="I133" s="19"/>
      <c r="J133" s="14">
        <f>D133+H133-I133</f>
        <v>68043.351734928408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68293.351734928408</v>
      </c>
      <c r="Q133" s="25">
        <f>(P133-(B108+SUM(H108:H131)))/(B108+SUM(H108:H131))</f>
        <v>0.86712953252593428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68043.351734928408</v>
      </c>
      <c r="C134" s="44">
        <f>(B134*required_return)</f>
        <v>2041.3005520478521</v>
      </c>
      <c r="D134" s="18">
        <f>B134+C134</f>
        <v>70084.652286976256</v>
      </c>
      <c r="E134" s="14">
        <f>B134/3000</f>
        <v>22.681117244976136</v>
      </c>
      <c r="F134" s="14">
        <f>E134</f>
        <v>22.681117244976136</v>
      </c>
      <c r="G134" s="52">
        <f t="shared" ref="G134:G136" si="78">(D134-B134)/F134</f>
        <v>89.999999999999787</v>
      </c>
      <c r="H134" s="19"/>
      <c r="I134" s="19"/>
      <c r="J134" s="18">
        <f>D134+H134-I134</f>
        <v>70084.652286976256</v>
      </c>
      <c r="K134" s="55">
        <f t="shared" ref="K134:K136" si="79">E134*75/B134</f>
        <v>2.5000000000000001E-2</v>
      </c>
      <c r="L134" s="45"/>
      <c r="M134" s="47"/>
      <c r="N134" s="20"/>
      <c r="O134" s="18"/>
      <c r="P134" s="14">
        <f>P133+C134+H133</f>
        <v>70334.652286976256</v>
      </c>
      <c r="Q134" s="25">
        <f>(P134-(B108+SUM(H108:H133)))/(B108+SUM(H108:H133))</f>
        <v>0.92293836967721898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70084.652286976256</v>
      </c>
      <c r="C135" s="44">
        <f>(B135*required_return)</f>
        <v>2102.5395686092875</v>
      </c>
      <c r="D135" s="18">
        <f>B135+C135</f>
        <v>72187.191855585537</v>
      </c>
      <c r="E135" s="14">
        <f>B135/3000</f>
        <v>23.361550762325418</v>
      </c>
      <c r="F135" s="14">
        <f>E135</f>
        <v>23.361550762325418</v>
      </c>
      <c r="G135" s="52">
        <f t="shared" si="78"/>
        <v>89.999999999999744</v>
      </c>
      <c r="H135" s="19"/>
      <c r="I135" s="19"/>
      <c r="J135" s="18">
        <f>D135+H135-I135</f>
        <v>72187.191855585537</v>
      </c>
      <c r="K135" s="55">
        <f t="shared" si="79"/>
        <v>2.4999999999999998E-2</v>
      </c>
      <c r="L135" s="45"/>
      <c r="M135" s="47"/>
      <c r="N135" s="20"/>
      <c r="O135" s="18"/>
      <c r="P135" s="14">
        <f>P134+C135+H134</f>
        <v>72437.191855585537</v>
      </c>
      <c r="Q135" s="25">
        <f>(P135-(B108+SUM(H108:H134)))/(B108+SUM(H108:H134))</f>
        <v>0.9804214719430423</v>
      </c>
      <c r="R135" s="25">
        <f t="shared" si="80"/>
        <v>2.9999999999999805E-2</v>
      </c>
    </row>
    <row r="136" spans="1:18" ht="15" thickBot="1">
      <c r="A136" s="1">
        <f>A135+7</f>
        <v>45361</v>
      </c>
      <c r="B136" s="17">
        <f>D135+H135-N135</f>
        <v>72187.191855585537</v>
      </c>
      <c r="C136" s="44">
        <f>(B136*required_return)</f>
        <v>2165.6157556675662</v>
      </c>
      <c r="D136" s="18">
        <f>B136+C136</f>
        <v>74352.807611253098</v>
      </c>
      <c r="E136" s="14">
        <f>B136/3000</f>
        <v>24.062397285195178</v>
      </c>
      <c r="F136" s="14">
        <f>E136</f>
        <v>24.062397285195178</v>
      </c>
      <c r="G136" s="52">
        <f t="shared" si="78"/>
        <v>89.999999999999773</v>
      </c>
      <c r="H136" s="19"/>
      <c r="I136" s="19"/>
      <c r="J136" s="18">
        <f>D136+H136-I136</f>
        <v>74352.807611253098</v>
      </c>
      <c r="K136" s="55">
        <f t="shared" si="79"/>
        <v>2.4999999999999998E-2</v>
      </c>
      <c r="L136" s="45"/>
      <c r="M136" s="47"/>
      <c r="N136" s="20"/>
      <c r="O136" s="18"/>
      <c r="P136" s="14">
        <f>P135+C136+H135</f>
        <v>74602.807611253098</v>
      </c>
      <c r="Q136" s="25">
        <f>(P136-(B108+SUM(H108:H135)))/(B108+SUM(H108:H135))</f>
        <v>1.0396290672768402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74352.807611253098</v>
      </c>
      <c r="C138" s="44">
        <f>(B138*required_return)</f>
        <v>2230.5842283375928</v>
      </c>
      <c r="D138" s="14">
        <f>B138+C138</f>
        <v>76583.391839590695</v>
      </c>
      <c r="E138" s="14">
        <f>B138/3000</f>
        <v>24.784269203751034</v>
      </c>
      <c r="F138" s="14">
        <f>E138</f>
        <v>24.784269203751034</v>
      </c>
      <c r="G138" s="53">
        <f>(D138-B138)/F138</f>
        <v>90.000000000000156</v>
      </c>
      <c r="H138" s="19"/>
      <c r="I138" s="19"/>
      <c r="J138" s="14">
        <f>D138+H138-I138</f>
        <v>76583.391839590695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76833.391839590695</v>
      </c>
      <c r="Q138" s="25">
        <f>(P138-(B108+SUM(H108:H136)))/(B108+SUM(H108:H136))</f>
        <v>1.1006128904706525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76583.391839590695</v>
      </c>
      <c r="C139" s="44">
        <f>(B139*required_return)</f>
        <v>2297.5017551877208</v>
      </c>
      <c r="D139" s="18">
        <f>B139+C139</f>
        <v>78880.893594778419</v>
      </c>
      <c r="E139" s="14">
        <f>B139/3000</f>
        <v>25.527797279863567</v>
      </c>
      <c r="F139" s="14">
        <f>E139</f>
        <v>25.527797279863567</v>
      </c>
      <c r="G139" s="52">
        <f t="shared" ref="G139:G141" si="81">(D139-B139)/F139</f>
        <v>90.000000000000142</v>
      </c>
      <c r="H139" s="19"/>
      <c r="I139" s="19"/>
      <c r="J139" s="18">
        <f>D139+H139-I139</f>
        <v>78880.893594778419</v>
      </c>
      <c r="K139" s="55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79130.893594778419</v>
      </c>
      <c r="Q139" s="25">
        <f>(P139-(B108+SUM(H108:H138)))/(B108+SUM(H108:H138))</f>
        <v>1.163426228360279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78880.893594778419</v>
      </c>
      <c r="C140" s="44">
        <f>(B140*required_return)</f>
        <v>2366.4268078433524</v>
      </c>
      <c r="D140" s="18">
        <f>B140+C140</f>
        <v>81247.320402621772</v>
      </c>
      <c r="E140" s="14">
        <f>B140/3000</f>
        <v>26.293631198259472</v>
      </c>
      <c r="F140" s="14">
        <f>E140</f>
        <v>26.293631198259472</v>
      </c>
      <c r="G140" s="52">
        <f t="shared" si="81"/>
        <v>90</v>
      </c>
      <c r="H140" s="19"/>
      <c r="I140" s="19"/>
      <c r="J140" s="18">
        <f>D140+H140-I140</f>
        <v>81247.320402621772</v>
      </c>
      <c r="K140" s="55">
        <f t="shared" si="82"/>
        <v>2.4999999999999998E-2</v>
      </c>
      <c r="L140" s="45"/>
      <c r="M140" s="47"/>
      <c r="N140" s="20"/>
      <c r="O140" s="18"/>
      <c r="P140" s="14">
        <f>P139+C140+H139</f>
        <v>81497.320402621772</v>
      </c>
      <c r="Q140" s="25">
        <f>(P140-(B108+SUM(H108:H139)))/(B108+SUM(H108:H139))</f>
        <v>1.2281239663865942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81247.320402621772</v>
      </c>
      <c r="C141" s="44">
        <f>(B141*required_return)</f>
        <v>2437.4196120786532</v>
      </c>
      <c r="D141" s="18">
        <f>B141+C141</f>
        <v>83684.740014700423</v>
      </c>
      <c r="E141" s="14">
        <f>B141/3000</f>
        <v>27.082440134207257</v>
      </c>
      <c r="F141" s="14">
        <f>E141</f>
        <v>27.082440134207257</v>
      </c>
      <c r="G141" s="52">
        <f t="shared" si="81"/>
        <v>89.999999999999915</v>
      </c>
      <c r="H141" s="19"/>
      <c r="I141" s="19"/>
      <c r="J141" s="18">
        <f>D141+H141-I141</f>
        <v>83684.740014700423</v>
      </c>
      <c r="K141" s="55">
        <f t="shared" si="82"/>
        <v>2.5000000000000001E-2</v>
      </c>
      <c r="L141" s="45"/>
      <c r="M141" s="47"/>
      <c r="N141" s="20"/>
      <c r="O141" s="18"/>
      <c r="P141" s="14">
        <f>P140+C141+H140</f>
        <v>83934.740014700423</v>
      </c>
      <c r="Q141" s="25">
        <f>(P141-(B108+SUM(H108:H140)))/(B108+SUM(H108:H140))</f>
        <v>1.2947626365536988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83684.740014700423</v>
      </c>
      <c r="C143" s="44">
        <f>(B143*required_return)</f>
        <v>2510.5422004410125</v>
      </c>
      <c r="D143" s="14">
        <f>B143+C143</f>
        <v>86195.282215141429</v>
      </c>
      <c r="E143" s="14">
        <f>B143/3000</f>
        <v>27.894913338233476</v>
      </c>
      <c r="F143" s="14">
        <f>E143</f>
        <v>27.894913338233476</v>
      </c>
      <c r="G143" s="53">
        <f>(D143-B143)/F143</f>
        <v>89.999999999999773</v>
      </c>
      <c r="H143" s="19"/>
      <c r="I143" s="19"/>
      <c r="J143" s="14">
        <f>D143+H143-I143</f>
        <v>86195.282215141429</v>
      </c>
      <c r="K143" s="55">
        <f>E143*75/B143</f>
        <v>2.4999999999999998E-2</v>
      </c>
      <c r="L143" s="45"/>
      <c r="M143" s="47"/>
      <c r="N143" s="20"/>
      <c r="O143" s="18"/>
      <c r="P143" s="14">
        <f>P141+C143+H141</f>
        <v>86445.282215141429</v>
      </c>
      <c r="Q143" s="25">
        <f>(P143-(B108+SUM(H108:H141)))/(B108+SUM(H108:H141))</f>
        <v>1.3634004668258164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86195.282215141429</v>
      </c>
      <c r="C144" s="44">
        <f>(B144*required_return)</f>
        <v>2585.8584664542427</v>
      </c>
      <c r="D144" s="18">
        <f>B144+C144</f>
        <v>88781.140681595673</v>
      </c>
      <c r="E144" s="14">
        <f>B144/3000</f>
        <v>28.731760738380476</v>
      </c>
      <c r="F144" s="14">
        <f>E144</f>
        <v>28.731760738380476</v>
      </c>
      <c r="G144" s="52">
        <f t="shared" ref="G144:G146" si="84">(D144-B144)/F144</f>
        <v>90.000000000000014</v>
      </c>
      <c r="H144" s="19"/>
      <c r="I144" s="19"/>
      <c r="J144" s="18">
        <f>D144+H144-I144</f>
        <v>88781.140681595673</v>
      </c>
      <c r="K144" s="55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89031.140681595673</v>
      </c>
      <c r="Q144" s="25">
        <f>(P144-(B108+SUM(H108:H143)))/(B108+SUM(H108:H143))</f>
        <v>1.4340974320060977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88781.140681595673</v>
      </c>
      <c r="C145" s="44">
        <f>(B145*required_return)</f>
        <v>2663.4342204478703</v>
      </c>
      <c r="D145" s="18">
        <f>B145+C145</f>
        <v>91444.574902043547</v>
      </c>
      <c r="E145" s="14">
        <f>B145/3000</f>
        <v>29.593713560531892</v>
      </c>
      <c r="F145" s="14">
        <f>E145</f>
        <v>29.593713560531892</v>
      </c>
      <c r="G145" s="52">
        <f t="shared" si="84"/>
        <v>90.000000000000142</v>
      </c>
      <c r="H145" s="19"/>
      <c r="I145" s="19"/>
      <c r="J145" s="18">
        <f>D145+H145-I145</f>
        <v>91444.574902043547</v>
      </c>
      <c r="K145" s="55">
        <f t="shared" si="85"/>
        <v>2.5000000000000001E-2</v>
      </c>
      <c r="L145" s="45"/>
      <c r="M145" s="47"/>
      <c r="N145" s="20"/>
      <c r="O145" s="18"/>
      <c r="P145" s="14">
        <f>P144+C145+H144</f>
        <v>91694.574902043547</v>
      </c>
      <c r="Q145" s="25">
        <f>(P145-(B108+SUM(H108:H144)))/(B108+SUM(H108:H144))</f>
        <v>1.5069153061417877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91444.574902043547</v>
      </c>
      <c r="C146" s="44">
        <f>(B146*required_return)</f>
        <v>2743.3372470613062</v>
      </c>
      <c r="D146" s="18">
        <f>B146+C146</f>
        <v>94187.912149104857</v>
      </c>
      <c r="E146" s="14">
        <f>B146/3000</f>
        <v>30.481524967347848</v>
      </c>
      <c r="F146" s="14">
        <f>E146</f>
        <v>30.481524967347848</v>
      </c>
      <c r="G146" s="52">
        <f t="shared" si="84"/>
        <v>90.000000000000128</v>
      </c>
      <c r="H146" s="19"/>
      <c r="I146" s="19"/>
      <c r="J146" s="18">
        <f>D146+H146-I146</f>
        <v>94187.912149104857</v>
      </c>
      <c r="K146" s="55">
        <f t="shared" si="85"/>
        <v>2.5000000000000001E-2</v>
      </c>
      <c r="L146" s="45"/>
      <c r="M146" s="47"/>
      <c r="N146" s="20"/>
      <c r="O146" s="18"/>
      <c r="P146" s="14">
        <f>P145+C146+H145</f>
        <v>94437.912149104857</v>
      </c>
      <c r="Q146" s="25">
        <f>(P146-(B108+SUM(H108:H145)))/(B108+SUM(H108:H145))</f>
        <v>1.5819177165015483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94187.912149104857</v>
      </c>
      <c r="C148" s="44">
        <f>(B148*required_return)</f>
        <v>2825.6373644731457</v>
      </c>
      <c r="D148" s="14">
        <f>B148+C148</f>
        <v>97013.549513578007</v>
      </c>
      <c r="E148" s="14">
        <f>B148/3000</f>
        <v>31.395970716368286</v>
      </c>
      <c r="F148" s="14">
        <f>E148</f>
        <v>31.395970716368286</v>
      </c>
      <c r="G148" s="53">
        <f>(D148-B148)/F148</f>
        <v>90.000000000000142</v>
      </c>
      <c r="H148" s="19"/>
      <c r="I148" s="19"/>
      <c r="J148" s="14">
        <f>D148+H148-I148</f>
        <v>97013.549513578007</v>
      </c>
      <c r="K148" s="55">
        <f>E148*75/B148</f>
        <v>2.4999999999999998E-2</v>
      </c>
      <c r="L148" s="45"/>
      <c r="M148" s="47"/>
      <c r="N148" s="20"/>
      <c r="O148" s="18"/>
      <c r="P148" s="14">
        <f>P146+C148+H146</f>
        <v>97263.549513578007</v>
      </c>
      <c r="Q148" s="25">
        <f>(P148-(B108+SUM(H108:H146)))/(B108+SUM(H108:H146))</f>
        <v>1.6591701991721017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97013.549513578007</v>
      </c>
      <c r="C149" s="44">
        <f>(B149*required_return)</f>
        <v>2910.4064854073399</v>
      </c>
      <c r="D149" s="18">
        <f>B149+C149</f>
        <v>99923.955998985344</v>
      </c>
      <c r="E149" s="14">
        <f>B149/3000</f>
        <v>32.337849837859338</v>
      </c>
      <c r="F149" s="14">
        <f>E149</f>
        <v>32.337849837859338</v>
      </c>
      <c r="G149" s="52">
        <f t="shared" ref="G149:G151" si="87">(D149-B149)/F149</f>
        <v>89.999999999999886</v>
      </c>
      <c r="H149" s="19"/>
      <c r="I149" s="19"/>
      <c r="J149" s="18">
        <f>D149+H149-I149</f>
        <v>99923.955998985344</v>
      </c>
      <c r="K149" s="55">
        <f t="shared" ref="K149:K151" si="88">E149*75/B149</f>
        <v>2.5000000000000001E-2</v>
      </c>
      <c r="L149" s="45"/>
      <c r="M149" s="47"/>
      <c r="N149" s="20"/>
      <c r="O149" s="18"/>
      <c r="P149" s="14">
        <f>P148+C149+H148</f>
        <v>100173.95599898534</v>
      </c>
      <c r="Q149" s="25">
        <f>(P149-(B108+SUM(H108:H148)))/(B108+SUM(H108:H148))</f>
        <v>1.7387402563227714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99923.955998985344</v>
      </c>
      <c r="C150" s="44">
        <f>(B150*required_return)</f>
        <v>2997.7186799695601</v>
      </c>
      <c r="D150" s="18">
        <f>B150+C150</f>
        <v>102921.67467895491</v>
      </c>
      <c r="E150" s="14">
        <f>B150/3000</f>
        <v>33.307985332995116</v>
      </c>
      <c r="F150" s="14">
        <f>E150</f>
        <v>33.307985332995116</v>
      </c>
      <c r="G150" s="52">
        <f t="shared" si="87"/>
        <v>90.000000000000071</v>
      </c>
      <c r="H150" s="19"/>
      <c r="I150" s="19"/>
      <c r="J150" s="18">
        <f>D150+H150-I150</f>
        <v>102921.67467895491</v>
      </c>
      <c r="K150" s="55">
        <f t="shared" si="88"/>
        <v>2.5000000000000001E-2</v>
      </c>
      <c r="L150" s="45"/>
      <c r="M150" s="47"/>
      <c r="N150" s="20"/>
      <c r="O150" s="18"/>
      <c r="P150" s="14">
        <f>P149+C150+H149</f>
        <v>103171.67467895491</v>
      </c>
      <c r="Q150" s="25">
        <f>(P150-(B108+SUM(H108:H149)))/(B108+SUM(H108:H149))</f>
        <v>1.8206974151879616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102921.67467895491</v>
      </c>
      <c r="C151" s="44">
        <f>(B151*required_return)</f>
        <v>3087.6502403686472</v>
      </c>
      <c r="D151" s="18">
        <f>B151+C151</f>
        <v>106009.32491932355</v>
      </c>
      <c r="E151" s="14">
        <f>B151/3000</f>
        <v>34.307224892984969</v>
      </c>
      <c r="F151" s="14">
        <f>E151</f>
        <v>34.307224892984969</v>
      </c>
      <c r="G151" s="52">
        <f t="shared" si="87"/>
        <v>89.999999999999972</v>
      </c>
      <c r="H151" s="19"/>
      <c r="I151" s="19"/>
      <c r="J151" s="18">
        <f>D151+H151-I151</f>
        <v>106009.32491932355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106259.32491932355</v>
      </c>
      <c r="Q151" s="25">
        <f>(P151-(B108+SUM(H108:H150)))/(B108+SUM(H108:H150))</f>
        <v>1.9051132888191071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106009.32491932355</v>
      </c>
      <c r="C153" s="44">
        <f>(B153*required_return)</f>
        <v>3180.2797475797065</v>
      </c>
      <c r="D153" s="14">
        <f>B153+C153</f>
        <v>109189.60466690327</v>
      </c>
      <c r="E153" s="14">
        <f>B153/3000</f>
        <v>35.33644163977452</v>
      </c>
      <c r="F153" s="14">
        <f>E153</f>
        <v>35.33644163977452</v>
      </c>
      <c r="G153" s="53">
        <f>(D153-B153)/F153</f>
        <v>90.000000000000156</v>
      </c>
      <c r="H153" s="19"/>
      <c r="I153" s="19"/>
      <c r="J153" s="14">
        <f>D153+H153-I153</f>
        <v>109189.60466690327</v>
      </c>
      <c r="K153" s="55">
        <f>E153*75/B153</f>
        <v>2.5000000000000001E-2</v>
      </c>
      <c r="L153" s="45"/>
      <c r="M153" s="47"/>
      <c r="N153" s="20"/>
      <c r="O153" s="18"/>
      <c r="P153" s="14">
        <f>P151+C153+H151</f>
        <v>109439.60466690327</v>
      </c>
      <c r="Q153" s="25">
        <f>(P153-(B108+SUM(H108:H151)))/(B108+SUM(H108:H151))</f>
        <v>1.9920616386591874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109189.60466690327</v>
      </c>
      <c r="C154" s="44">
        <f>(B154*required_return)</f>
        <v>3275.6881400070979</v>
      </c>
      <c r="D154" s="18">
        <f>B154+C154</f>
        <v>112465.29280691037</v>
      </c>
      <c r="E154" s="14">
        <f>B154/3000</f>
        <v>36.396534888967757</v>
      </c>
      <c r="F154" s="14">
        <f>E154</f>
        <v>36.396534888967757</v>
      </c>
      <c r="G154" s="52">
        <f t="shared" ref="G154:G156" si="90">(D154-B154)/F154</f>
        <v>90.000000000000043</v>
      </c>
      <c r="H154" s="19"/>
      <c r="I154" s="19"/>
      <c r="J154" s="18">
        <f>D154+H154-I154</f>
        <v>112465.29280691037</v>
      </c>
      <c r="K154" s="55">
        <f t="shared" ref="K154:K156" si="91">E154*75/B154</f>
        <v>2.5000000000000001E-2</v>
      </c>
      <c r="L154" s="45"/>
      <c r="M154" s="47"/>
      <c r="N154" s="20"/>
      <c r="O154" s="18"/>
      <c r="P154" s="14">
        <f>P153+C154+H153</f>
        <v>112715.29280691037</v>
      </c>
      <c r="Q154" s="25">
        <f>(P154-(B108+SUM(H108:H153)))/(B108+SUM(H108:H153))</f>
        <v>2.0816184389944699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112465.29280691037</v>
      </c>
      <c r="C155" s="44">
        <f>(B155*required_return)</f>
        <v>3373.9587842073111</v>
      </c>
      <c r="D155" s="18">
        <f>B155+C155</f>
        <v>115839.25159111767</v>
      </c>
      <c r="E155" s="14">
        <f>B155/3000</f>
        <v>37.488430935636785</v>
      </c>
      <c r="F155" s="14">
        <f>E155</f>
        <v>37.488430935636785</v>
      </c>
      <c r="G155" s="52">
        <f t="shared" si="90"/>
        <v>89.999999999999943</v>
      </c>
      <c r="H155" s="19"/>
      <c r="I155" s="19"/>
      <c r="J155" s="18">
        <f>D155+H155-I155</f>
        <v>115839.25159111767</v>
      </c>
      <c r="K155" s="55">
        <f t="shared" si="91"/>
        <v>2.4999999999999994E-2</v>
      </c>
      <c r="L155" s="45"/>
      <c r="M155" s="47"/>
      <c r="N155" s="20"/>
      <c r="O155" s="18"/>
      <c r="P155" s="14">
        <f>P154+C155+H154</f>
        <v>116089.25159111767</v>
      </c>
      <c r="Q155" s="25">
        <f>(P155-(B108+SUM(H108:H154)))/(B108+SUM(H108:H154))</f>
        <v>2.1738619433398108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115839.25159111767</v>
      </c>
      <c r="C156" s="44">
        <f>(B156*required_return)</f>
        <v>3475.17754773353</v>
      </c>
      <c r="D156" s="18">
        <f>B156+C156</f>
        <v>119314.42913885121</v>
      </c>
      <c r="E156" s="14">
        <f>B156/3000</f>
        <v>38.613083863705889</v>
      </c>
      <c r="F156" s="14">
        <f>E156</f>
        <v>38.613083863705889</v>
      </c>
      <c r="G156" s="52">
        <f t="shared" si="90"/>
        <v>90.000000000000057</v>
      </c>
      <c r="H156" s="19"/>
      <c r="I156" s="19"/>
      <c r="J156" s="18">
        <f>D156+H156-I156</f>
        <v>119314.42913885121</v>
      </c>
      <c r="K156" s="55">
        <f t="shared" si="91"/>
        <v>2.4999999999999998E-2</v>
      </c>
      <c r="L156" s="45"/>
      <c r="M156" s="48"/>
      <c r="N156" s="20"/>
      <c r="O156" s="18"/>
      <c r="P156" s="14">
        <f>P155+C156+H155</f>
        <v>119564.42913885121</v>
      </c>
      <c r="Q156" s="25">
        <f>(P156-(B108+SUM(H108:H155)))/(B108+SUM(H108:H155))</f>
        <v>2.2688727528155122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119314.42913885121</v>
      </c>
      <c r="C158" s="44">
        <f>(B158*required_return)</f>
        <v>3579.4328741655358</v>
      </c>
      <c r="D158" s="14">
        <f>B158+C158</f>
        <v>122893.86201301674</v>
      </c>
      <c r="E158" s="14">
        <f>B158/3000</f>
        <v>39.77147637961707</v>
      </c>
      <c r="F158" s="14">
        <f>E158</f>
        <v>39.77147637961707</v>
      </c>
      <c r="G158" s="53">
        <f>(D158-B158)/F158</f>
        <v>89.999999999999929</v>
      </c>
      <c r="H158" s="19"/>
      <c r="I158" s="19"/>
      <c r="J158" s="14">
        <f>D158+H158-I158</f>
        <v>122893.86201301674</v>
      </c>
      <c r="K158" s="55">
        <f>E158*75/B158</f>
        <v>2.5000000000000001E-2</v>
      </c>
      <c r="L158" s="45"/>
      <c r="M158" s="47"/>
      <c r="N158" s="20"/>
      <c r="O158" s="18"/>
      <c r="P158" s="14">
        <f>P156+C158+H156</f>
        <v>123143.86201301674</v>
      </c>
      <c r="Q158" s="25">
        <f>(P158-(B108+SUM(H108:H156)))/(B108+SUM(H108:H156))</f>
        <v>2.3667338865754841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122893.86201301674</v>
      </c>
      <c r="C159" s="44">
        <f>(B159*required_return)</f>
        <v>3686.8158603905022</v>
      </c>
      <c r="D159" s="18">
        <f>B159+C159</f>
        <v>126580.67787340724</v>
      </c>
      <c r="E159" s="14">
        <f>B159/3000</f>
        <v>40.964620671005584</v>
      </c>
      <c r="F159" s="14">
        <f>E159</f>
        <v>40.964620671005584</v>
      </c>
      <c r="G159" s="52">
        <f t="shared" ref="G159:G161" si="93">(D159-B159)/F159</f>
        <v>90.000000000000014</v>
      </c>
      <c r="H159" s="19"/>
      <c r="I159" s="19"/>
      <c r="J159" s="18">
        <f>D159+H159-I159</f>
        <v>126580.67787340724</v>
      </c>
      <c r="K159" s="55">
        <f t="shared" ref="K159:K161" si="94">E159*75/B159</f>
        <v>2.5000000000000001E-2</v>
      </c>
      <c r="L159" s="45"/>
      <c r="M159" s="47"/>
      <c r="N159" s="20"/>
      <c r="O159" s="18"/>
      <c r="P159" s="14">
        <f>P158+C159+H158</f>
        <v>126830.67787340724</v>
      </c>
      <c r="Q159" s="25">
        <f>(P159-(B108+SUM(H108:H158)))/(B108+SUM(H108:H158))</f>
        <v>2.4675308543482557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126580.67787340724</v>
      </c>
      <c r="C160" s="44">
        <f>(B160*required_return)</f>
        <v>3797.4203362022172</v>
      </c>
      <c r="D160" s="18">
        <f>B160+C160</f>
        <v>130378.09820960947</v>
      </c>
      <c r="E160" s="14">
        <f>B160/3000</f>
        <v>42.193559291135749</v>
      </c>
      <c r="F160" s="14">
        <f>E160</f>
        <v>42.193559291135749</v>
      </c>
      <c r="G160" s="52">
        <f t="shared" si="93"/>
        <v>90.000000000000142</v>
      </c>
      <c r="H160" s="19"/>
      <c r="I160" s="19"/>
      <c r="J160" s="18">
        <f>D160+H160-I160</f>
        <v>130378.09820960947</v>
      </c>
      <c r="K160" s="55">
        <f t="shared" si="94"/>
        <v>2.4999999999999998E-2</v>
      </c>
      <c r="L160" s="45"/>
      <c r="M160" s="47"/>
      <c r="N160" s="20"/>
      <c r="O160" s="18"/>
      <c r="P160" s="14">
        <f>P159+C160+H159</f>
        <v>130628.09820960947</v>
      </c>
      <c r="Q160" s="25">
        <f>(P160-(B108+SUM(H108:H159)))/(B108+SUM(H108:H159))</f>
        <v>2.57135173115421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130378.09820960947</v>
      </c>
      <c r="C161" s="44">
        <f>(B161*required_return)</f>
        <v>3911.3429462882837</v>
      </c>
      <c r="D161" s="18">
        <f>B161+C161</f>
        <v>134289.44115589774</v>
      </c>
      <c r="E161" s="14">
        <f>B161/3000</f>
        <v>43.459366069869823</v>
      </c>
      <c r="F161" s="14">
        <f>E161</f>
        <v>43.459366069869823</v>
      </c>
      <c r="G161" s="52">
        <f t="shared" si="93"/>
        <v>89.999999999999858</v>
      </c>
      <c r="H161" s="19"/>
      <c r="I161" s="19"/>
      <c r="J161" s="18">
        <f>D161+H161-I161</f>
        <v>134289.44115589774</v>
      </c>
      <c r="K161" s="55">
        <f t="shared" si="94"/>
        <v>2.5000000000000001E-2</v>
      </c>
      <c r="L161" s="45"/>
      <c r="M161" s="48"/>
      <c r="N161" s="20"/>
      <c r="O161" s="18"/>
      <c r="P161" s="14">
        <f>P160+C161+H160</f>
        <v>134539.44115589774</v>
      </c>
      <c r="Q161" s="25">
        <f>(P161-(B108+SUM(H108:H160)))/(B108+SUM(H108:H160))</f>
        <v>2.6782872342643431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134289.44115589774</v>
      </c>
      <c r="C163" s="44">
        <f>(B163*required_return)</f>
        <v>4028.683234676932</v>
      </c>
      <c r="D163" s="14">
        <f>B163+C163</f>
        <v>138318.12439057467</v>
      </c>
      <c r="E163" s="14">
        <f>B163/3000</f>
        <v>44.763147051965916</v>
      </c>
      <c r="F163" s="14">
        <f>E163</f>
        <v>44.763147051965916</v>
      </c>
      <c r="G163" s="53">
        <f>(D163-B163)/F163</f>
        <v>89.999999999999773</v>
      </c>
      <c r="H163" s="19"/>
      <c r="I163" s="19"/>
      <c r="J163" s="14">
        <f>D163+H163-I163</f>
        <v>138318.12439057467</v>
      </c>
      <c r="K163" s="55">
        <f>E163*75/B163</f>
        <v>2.5000000000000001E-2</v>
      </c>
      <c r="L163" s="45"/>
      <c r="M163" s="47"/>
      <c r="N163" s="20"/>
      <c r="O163" s="18"/>
      <c r="P163" s="14">
        <f>P161+C163+H161</f>
        <v>138568.12439057467</v>
      </c>
      <c r="Q163" s="25">
        <f>(P163-(B108+SUM(H108:H161)))/(B108+SUM(H108:H161))</f>
        <v>2.7884308024677802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138318.12439057467</v>
      </c>
      <c r="C164" s="44">
        <f>(B164*required_return)</f>
        <v>4149.54373171724</v>
      </c>
      <c r="D164" s="18">
        <f>B164+C164</f>
        <v>142467.66812229191</v>
      </c>
      <c r="E164" s="14">
        <f>B164/3000</f>
        <v>46.106041463524889</v>
      </c>
      <c r="F164" s="14">
        <f>E164</f>
        <v>46.106041463524889</v>
      </c>
      <c r="G164" s="52">
        <f t="shared" ref="G164:G166" si="96">(D164-B164)/F164</f>
        <v>90.000000000000156</v>
      </c>
      <c r="H164" s="19"/>
      <c r="I164" s="19"/>
      <c r="J164" s="18">
        <f>D164+H164-I164</f>
        <v>142467.66812229191</v>
      </c>
      <c r="K164" s="55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142717.66812229191</v>
      </c>
      <c r="Q164" s="25">
        <f>(P164-(B108+SUM(H108:H163)))/(B108+SUM(H108:H163))</f>
        <v>2.9018786777173204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142467.66812229191</v>
      </c>
      <c r="C165" s="44">
        <f>(B165*required_return)</f>
        <v>4274.0300436687576</v>
      </c>
      <c r="D165" s="18">
        <f>B165+C165</f>
        <v>146741.69816596067</v>
      </c>
      <c r="E165" s="14">
        <f>B165/3000</f>
        <v>47.489222707430635</v>
      </c>
      <c r="F165" s="14">
        <f>E165</f>
        <v>47.489222707430635</v>
      </c>
      <c r="G165" s="52">
        <f t="shared" si="96"/>
        <v>89.999999999999929</v>
      </c>
      <c r="H165" s="19"/>
      <c r="I165" s="19"/>
      <c r="J165" s="18">
        <f>D165+H165-I165</f>
        <v>146741.69816596067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146991.69816596067</v>
      </c>
      <c r="Q165" s="25">
        <f>(P165-(B108+SUM(H108:H164)))/(B108+SUM(H108:H164))</f>
        <v>3.0187299892243469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146741.69816596067</v>
      </c>
      <c r="C166" s="44">
        <f>(B166*required_return)</f>
        <v>4402.2509449788195</v>
      </c>
      <c r="D166" s="18">
        <f>B166+C166</f>
        <v>151143.94911093949</v>
      </c>
      <c r="E166" s="14">
        <f>B166/3000</f>
        <v>48.913899388653554</v>
      </c>
      <c r="F166" s="14">
        <f>E166</f>
        <v>48.913899388653554</v>
      </c>
      <c r="G166" s="52">
        <f t="shared" si="96"/>
        <v>89.999999999999986</v>
      </c>
      <c r="H166" s="19"/>
      <c r="I166" s="19"/>
      <c r="J166" s="18">
        <f>D166+H166-I166</f>
        <v>151143.94911093949</v>
      </c>
      <c r="K166" s="55">
        <f t="shared" si="97"/>
        <v>2.4999999999999998E-2</v>
      </c>
      <c r="L166" s="45"/>
      <c r="M166" s="48"/>
      <c r="N166" s="20"/>
      <c r="O166" s="18"/>
      <c r="P166" s="14">
        <f>P165+C166+H165</f>
        <v>151393.94911093949</v>
      </c>
      <c r="Q166" s="25">
        <f>(P166-(B108+SUM(H108:H165)))/(B108+SUM(H108:H165))</f>
        <v>3.1390868400765841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151143.94911093949</v>
      </c>
      <c r="C168" s="44">
        <f>(B168*required_return)</f>
        <v>4534.3184733281842</v>
      </c>
      <c r="D168" s="14">
        <f>B168+C168</f>
        <v>155678.26758426768</v>
      </c>
      <c r="E168" s="14">
        <f>B168/3000</f>
        <v>50.381316370313165</v>
      </c>
      <c r="F168" s="14">
        <f>E168</f>
        <v>50.381316370313165</v>
      </c>
      <c r="G168" s="53">
        <f>(D168-B168)/F168</f>
        <v>90.000000000000227</v>
      </c>
      <c r="H168" s="19"/>
      <c r="I168" s="19"/>
      <c r="J168" s="14">
        <f>D168+H168-I168</f>
        <v>155678.26758426768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155928.26758426768</v>
      </c>
      <c r="Q168" s="25">
        <f>(P168-(B108+SUM(H108:H166)))/(B108+SUM(H108:H166))</f>
        <v>3.2630543964543888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155678.26758426768</v>
      </c>
      <c r="C169" s="44">
        <f>(B169*required_return)</f>
        <v>4670.3480275280299</v>
      </c>
      <c r="D169" s="18">
        <f>B169+C169</f>
        <v>160348.61561179571</v>
      </c>
      <c r="E169" s="14">
        <f>B169/3000</f>
        <v>51.892755861422565</v>
      </c>
      <c r="F169" s="14">
        <f>E169</f>
        <v>51.892755861422565</v>
      </c>
      <c r="G169" s="52">
        <f t="shared" ref="G169:G171" si="99">(D169-B169)/F169</f>
        <v>90</v>
      </c>
      <c r="H169" s="19"/>
      <c r="I169" s="19"/>
      <c r="J169" s="18">
        <f>D169+H169-I169</f>
        <v>160348.61561179571</v>
      </c>
      <c r="K169" s="55">
        <f t="shared" ref="K169:K171" si="100">E169*75/B169</f>
        <v>2.5000000000000001E-2</v>
      </c>
      <c r="L169" s="45"/>
      <c r="M169" s="47"/>
      <c r="N169" s="20"/>
      <c r="O169" s="18"/>
      <c r="P169" s="14">
        <f>P168+C169+H168</f>
        <v>160598.61561179571</v>
      </c>
      <c r="Q169" s="25">
        <f>(P169-(B108+SUM(H108:H168)))/(B108+SUM(H108:H168))</f>
        <v>3.3907409795235273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160348.61561179571</v>
      </c>
      <c r="C170" s="44">
        <f>(B170*required_return)</f>
        <v>4810.4584683538715</v>
      </c>
      <c r="D170" s="18">
        <f>B170+C170</f>
        <v>165159.07408014958</v>
      </c>
      <c r="E170" s="14">
        <f>B170/3000</f>
        <v>53.449538537265241</v>
      </c>
      <c r="F170" s="14">
        <f>E170</f>
        <v>53.449538537265241</v>
      </c>
      <c r="G170" s="52">
        <f t="shared" si="99"/>
        <v>89.999999999999986</v>
      </c>
      <c r="H170" s="19"/>
      <c r="I170" s="19"/>
      <c r="J170" s="18">
        <f>D170+H170-I170</f>
        <v>165159.07408014958</v>
      </c>
      <c r="K170" s="55">
        <f t="shared" si="100"/>
        <v>2.5000000000000001E-2</v>
      </c>
      <c r="L170" s="45"/>
      <c r="M170" s="47"/>
      <c r="N170" s="20"/>
      <c r="O170" s="18"/>
      <c r="P170" s="14">
        <f>P169+C170+H169</f>
        <v>165409.07408014958</v>
      </c>
      <c r="Q170" s="25">
        <f>(P170-(B108+SUM(H108:H169)))/(B108+SUM(H108:H169))</f>
        <v>3.52225816008474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165159.07408014958</v>
      </c>
      <c r="C171" s="44">
        <f>(B171*required_return)</f>
        <v>4954.7722224044874</v>
      </c>
      <c r="D171" s="18">
        <f>B171+C171</f>
        <v>170113.84630255407</v>
      </c>
      <c r="E171" s="14">
        <f>B171/3000</f>
        <v>55.053024693383193</v>
      </c>
      <c r="F171" s="14">
        <f>E171</f>
        <v>55.053024693383193</v>
      </c>
      <c r="G171" s="52">
        <f t="shared" si="99"/>
        <v>89.999999999999943</v>
      </c>
      <c r="H171" s="19"/>
      <c r="I171" s="19"/>
      <c r="J171" s="18">
        <f>D171+H171-I171</f>
        <v>170113.84630255407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170363.84630255407</v>
      </c>
      <c r="Q171" s="25">
        <f>(P171-(B108+SUM(H108:H170)))/(B108+SUM(H108:H170))</f>
        <v>3.657720856062789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170113.84630255407</v>
      </c>
      <c r="C173" s="44">
        <f>(B173*required_return)</f>
        <v>5103.415389076622</v>
      </c>
      <c r="D173" s="14">
        <f>B173+C173</f>
        <v>175217.2616916307</v>
      </c>
      <c r="E173" s="14">
        <f>B173/3000</f>
        <v>56.704615434184689</v>
      </c>
      <c r="F173" s="14">
        <f>E173</f>
        <v>56.704615434184689</v>
      </c>
      <c r="G173" s="53">
        <f>(D173-B173)/F173</f>
        <v>90.000000000000171</v>
      </c>
      <c r="H173" s="19"/>
      <c r="I173" s="19"/>
      <c r="J173" s="14">
        <f>D173+H173-I173</f>
        <v>175217.2616916307</v>
      </c>
      <c r="K173" s="55">
        <f>E173*75/B173</f>
        <v>2.5000000000000001E-2</v>
      </c>
      <c r="L173" s="45"/>
      <c r="M173" s="47"/>
      <c r="N173" s="20"/>
      <c r="O173" s="18"/>
      <c r="P173" s="14">
        <f>P171+C173+H171</f>
        <v>175467.2616916307</v>
      </c>
      <c r="Q173" s="25">
        <f>(P173-(B108+SUM(H108:H171)))/(B108+SUM(H108:H171))</f>
        <v>3.7972474329201797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175217.2616916307</v>
      </c>
      <c r="C174" s="44">
        <f>(B174*required_return)</f>
        <v>5256.5178507489209</v>
      </c>
      <c r="D174" s="18">
        <f>B174+C174</f>
        <v>180473.77954237963</v>
      </c>
      <c r="E174" s="14">
        <f>B174/3000</f>
        <v>58.405753897210232</v>
      </c>
      <c r="F174" s="14">
        <f>E174</f>
        <v>58.405753897210232</v>
      </c>
      <c r="G174" s="52">
        <f t="shared" ref="G174:G176" si="102">(D174-B174)/F174</f>
        <v>90.000000000000199</v>
      </c>
      <c r="H174" s="19"/>
      <c r="I174" s="19"/>
      <c r="J174" s="18">
        <f>D174+H174-I174</f>
        <v>180473.77954237963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180723.77954237963</v>
      </c>
      <c r="Q174" s="25">
        <f>(P174-(B108+SUM(H108:H173)))/(B108+SUM(H108:H173))</f>
        <v>3.9409598070832921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180473.77954237963</v>
      </c>
      <c r="C175" s="44">
        <f>(B175*required_return)</f>
        <v>5414.213386271389</v>
      </c>
      <c r="D175" s="18">
        <f>B175+C175</f>
        <v>185887.99292865102</v>
      </c>
      <c r="E175" s="14">
        <f>B175/3000</f>
        <v>60.157926514126544</v>
      </c>
      <c r="F175" s="14">
        <f>E175</f>
        <v>60.157926514126544</v>
      </c>
      <c r="G175" s="52">
        <f t="shared" si="102"/>
        <v>89.999999999999886</v>
      </c>
      <c r="H175" s="19"/>
      <c r="I175" s="19"/>
      <c r="J175" s="18">
        <f>D175+H175-I175</f>
        <v>185887.99292865102</v>
      </c>
      <c r="K175" s="55">
        <f t="shared" si="103"/>
        <v>2.5000000000000001E-2</v>
      </c>
      <c r="L175" s="45"/>
      <c r="M175" s="47"/>
      <c r="N175" s="20"/>
      <c r="O175" s="18"/>
      <c r="P175" s="14">
        <f>P174+C175+H174</f>
        <v>186137.99292865102</v>
      </c>
      <c r="Q175" s="25">
        <f>(P175-(B108+SUM(H108:H174)))/(B108+SUM(H108:H174))</f>
        <v>4.0889835524712979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185887.99292865102</v>
      </c>
      <c r="C176" s="44">
        <f>(B176*required_return)</f>
        <v>5576.6397878595299</v>
      </c>
      <c r="D176" s="18">
        <f>B176+C176</f>
        <v>191464.63271651053</v>
      </c>
      <c r="E176" s="14">
        <f>B176/3000</f>
        <v>61.962664309550341</v>
      </c>
      <c r="F176" s="14">
        <f>E176</f>
        <v>61.962664309550341</v>
      </c>
      <c r="G176" s="52">
        <f t="shared" si="102"/>
        <v>89.999999999999773</v>
      </c>
      <c r="H176" s="19"/>
      <c r="I176" s="19"/>
      <c r="J176" s="18">
        <f>D176+H176-I176</f>
        <v>191464.63271651053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191714.63271651053</v>
      </c>
      <c r="Q176" s="25">
        <f>(P176-(B108+SUM(H108:H175)))/(B108+SUM(H108:H175))</f>
        <v>4.2414480102209433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191464.63271651053</v>
      </c>
      <c r="C178" s="44">
        <f>(B178*required_return)</f>
        <v>5743.9389814953156</v>
      </c>
      <c r="D178" s="14">
        <f>B178+C178</f>
        <v>197208.57169800584</v>
      </c>
      <c r="E178" s="14">
        <f>B178/3000</f>
        <v>63.821544238836843</v>
      </c>
      <c r="F178" s="14">
        <f>E178</f>
        <v>63.821544238836843</v>
      </c>
      <c r="G178" s="53">
        <f>(D178-B178)/F178</f>
        <v>89.999999999999801</v>
      </c>
      <c r="H178" s="19"/>
      <c r="I178" s="19"/>
      <c r="J178" s="14">
        <f>D178+H178-I178</f>
        <v>197208.57169800584</v>
      </c>
      <c r="K178" s="55">
        <f>E178*75/B178</f>
        <v>2.5000000000000001E-2</v>
      </c>
      <c r="L178" s="45"/>
      <c r="M178" s="47"/>
      <c r="N178" s="31"/>
      <c r="O178" s="32"/>
      <c r="P178" s="14">
        <f>P176+C178+H176</f>
        <v>197458.57169800584</v>
      </c>
      <c r="Q178" s="25">
        <f>(P178-(B108+SUM(H108:H176)))/(B108+SUM(H108:H176))</f>
        <v>4.398486401703078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197208.57169800584</v>
      </c>
      <c r="C179" s="44">
        <f>(B179*required_return)</f>
        <v>5916.2571509401751</v>
      </c>
      <c r="D179" s="18">
        <f>B179+C179</f>
        <v>203124.82884894602</v>
      </c>
      <c r="E179" s="14">
        <f>B179/3000</f>
        <v>65.736190566001952</v>
      </c>
      <c r="F179" s="14">
        <f>E179</f>
        <v>65.736190566001952</v>
      </c>
      <c r="G179" s="52">
        <f t="shared" ref="G179:G181" si="105">(D179-B179)/F179</f>
        <v>90.000000000000213</v>
      </c>
      <c r="H179" s="19"/>
      <c r="I179" s="19"/>
      <c r="J179" s="18">
        <f>D179+H179-I179</f>
        <v>203124.82884894602</v>
      </c>
      <c r="K179" s="55">
        <f t="shared" ref="K179:K181" si="106">E179*75/B179</f>
        <v>2.5000000000000005E-2</v>
      </c>
      <c r="L179" s="45"/>
      <c r="M179" s="47"/>
      <c r="N179" s="20"/>
      <c r="O179" s="18"/>
      <c r="P179" s="14">
        <f>P178+C179+H178</f>
        <v>203374.82884894602</v>
      </c>
      <c r="Q179" s="25">
        <f>(P179-(B108+SUM(H108:H178)))/(B108+SUM(H108:H178))</f>
        <v>4.5602359449296772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203124.82884894602</v>
      </c>
      <c r="C180" s="44">
        <f>(B180*required_return)</f>
        <v>6093.7448654683803</v>
      </c>
      <c r="D180" s="18">
        <f>B180+C180</f>
        <v>209218.57371441441</v>
      </c>
      <c r="E180" s="14">
        <f>B180/3000</f>
        <v>67.708276282982013</v>
      </c>
      <c r="F180" s="14">
        <f>E180</f>
        <v>67.708276282982013</v>
      </c>
      <c r="G180" s="52">
        <f t="shared" si="105"/>
        <v>90.000000000000028</v>
      </c>
      <c r="H180" s="19"/>
      <c r="I180" s="19"/>
      <c r="J180" s="18">
        <f>D180+H180-I180</f>
        <v>209218.57371441441</v>
      </c>
      <c r="K180" s="55">
        <f t="shared" si="106"/>
        <v>2.5000000000000005E-2</v>
      </c>
      <c r="L180" s="45"/>
      <c r="M180" s="47"/>
      <c r="N180" s="20"/>
      <c r="O180" s="18"/>
      <c r="P180" s="14">
        <f>P179+C180+H179</f>
        <v>209468.57371441441</v>
      </c>
      <c r="Q180" s="25">
        <f>(P180-(B108+SUM(H108:H179)))/(B108+SUM(H108:H179))</f>
        <v>4.7268379744530744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209218.57371441441</v>
      </c>
      <c r="C181" s="44">
        <f>(B181*required_return)</f>
        <v>6276.5572114324323</v>
      </c>
      <c r="D181" s="18">
        <f>B181+C181</f>
        <v>215495.13092584684</v>
      </c>
      <c r="E181" s="14">
        <f>B181/3000</f>
        <v>69.739524571471463</v>
      </c>
      <c r="F181" s="14">
        <f>E181</f>
        <v>69.739524571471463</v>
      </c>
      <c r="G181" s="52">
        <f t="shared" si="105"/>
        <v>90</v>
      </c>
      <c r="H181" s="19"/>
      <c r="I181" s="19"/>
      <c r="J181" s="18">
        <f>D181+H181-I181</f>
        <v>215495.13092584684</v>
      </c>
      <c r="K181" s="55">
        <f t="shared" si="106"/>
        <v>2.4999999999999998E-2</v>
      </c>
      <c r="L181" s="45"/>
      <c r="M181" s="48"/>
      <c r="N181" s="22"/>
      <c r="O181" s="34"/>
      <c r="P181" s="14">
        <f>P180+C181+H180</f>
        <v>215745.13092584684</v>
      </c>
      <c r="Q181" s="25">
        <f>(P181-(B108+SUM(H108:H180)))/(B108+SUM(H108:H180))</f>
        <v>4.8984380648621739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215495.13092584684</v>
      </c>
      <c r="C183" s="44">
        <f>(B183*required_return)</f>
        <v>6464.8539277754053</v>
      </c>
      <c r="D183" s="14">
        <f>B183+C183</f>
        <v>221959.98485362224</v>
      </c>
      <c r="E183" s="14">
        <f>B183/3000</f>
        <v>71.831710308615612</v>
      </c>
      <c r="F183" s="14">
        <f>E183</f>
        <v>71.831710308615612</v>
      </c>
      <c r="G183" s="53">
        <f>(D183-B183)/F183</f>
        <v>89.999999999999957</v>
      </c>
      <c r="H183" s="19"/>
      <c r="I183" s="19"/>
      <c r="J183" s="14">
        <f>D183+H183-I183</f>
        <v>221959.98485362224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222209.98485362224</v>
      </c>
      <c r="Q183" s="25">
        <f>(P183-(B108+SUM(H108:H181)))/(B108+SUM(H108:H181))</f>
        <v>5.0751861579835458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221959.98485362224</v>
      </c>
      <c r="C184" s="44">
        <f>(B184*required_return)</f>
        <v>6658.7995456086674</v>
      </c>
      <c r="D184" s="18">
        <f>B184+C184</f>
        <v>228618.78439923091</v>
      </c>
      <c r="E184" s="14">
        <f>B184/3000</f>
        <v>73.986661617874077</v>
      </c>
      <c r="F184" s="14">
        <f>E184</f>
        <v>73.986661617874077</v>
      </c>
      <c r="G184" s="52">
        <f t="shared" ref="G184:G186" si="108">(D184-B184)/F184</f>
        <v>89.999999999999972</v>
      </c>
      <c r="H184" s="19"/>
      <c r="I184" s="19"/>
      <c r="J184" s="18">
        <f>D184+H184-I184</f>
        <v>228618.78439923091</v>
      </c>
      <c r="K184" s="55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228868.78439923091</v>
      </c>
      <c r="Q184" s="25">
        <f>(P184-(B108+SUM(H108:H183)))/(B108+SUM(H108:H183))</f>
        <v>5.2572366938985589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228618.78439923091</v>
      </c>
      <c r="C185" s="44">
        <f>(B185*required_return)</f>
        <v>6858.5635319769272</v>
      </c>
      <c r="D185" s="18">
        <f>B185+C185</f>
        <v>235477.34793120783</v>
      </c>
      <c r="E185" s="14">
        <f>B185/3000</f>
        <v>76.206261466410297</v>
      </c>
      <c r="F185" s="14">
        <f>E185</f>
        <v>76.206261466410297</v>
      </c>
      <c r="G185" s="52">
        <f t="shared" si="108"/>
        <v>89.999999999999929</v>
      </c>
      <c r="H185" s="19"/>
      <c r="I185" s="19"/>
      <c r="J185" s="18">
        <f>D185+H185-I185</f>
        <v>235477.34793120783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235727.34793120783</v>
      </c>
      <c r="Q185" s="25">
        <f>(P185-(B108+SUM(H108:H184)))/(B108+SUM(H108:H184))</f>
        <v>5.4447487458910224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235477.34793120783</v>
      </c>
      <c r="C186" s="44">
        <f>(B186*required_return)</f>
        <v>7064.3204379362342</v>
      </c>
      <c r="D186" s="18">
        <f>B186+C186</f>
        <v>242541.66836914406</v>
      </c>
      <c r="E186" s="14">
        <f>B186/3000</f>
        <v>78.492449310402606</v>
      </c>
      <c r="F186" s="14">
        <f>E186</f>
        <v>78.492449310402606</v>
      </c>
      <c r="G186" s="52">
        <f t="shared" si="108"/>
        <v>89.999999999999929</v>
      </c>
      <c r="H186" s="19"/>
      <c r="I186" s="19"/>
      <c r="J186" s="18">
        <f>D186+H186-I186</f>
        <v>242541.66836914406</v>
      </c>
      <c r="K186" s="55">
        <f t="shared" si="109"/>
        <v>2.4999999999999998E-2</v>
      </c>
      <c r="L186" s="45"/>
      <c r="M186" s="48"/>
      <c r="N186" s="20"/>
      <c r="O186" s="18"/>
      <c r="P186" s="14">
        <f>P185+C186+H185</f>
        <v>242791.66836914406</v>
      </c>
      <c r="Q186" s="25">
        <f>(P186-(B108+SUM(H108:H185)))/(B108+SUM(H108:H185))</f>
        <v>5.6378861594432594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242541.66836914406</v>
      </c>
      <c r="C188" s="44">
        <f>(B188*required_return)</f>
        <v>7276.2500510743212</v>
      </c>
      <c r="D188" s="14">
        <f>B188+C188</f>
        <v>249817.91842021837</v>
      </c>
      <c r="E188" s="14">
        <f>B188/3000</f>
        <v>80.847222789714692</v>
      </c>
      <c r="F188" s="14">
        <f>E188</f>
        <v>80.847222789714692</v>
      </c>
      <c r="G188" s="53">
        <f>(D188-B188)/F188</f>
        <v>89.999999999999872</v>
      </c>
      <c r="H188" s="19"/>
      <c r="I188" s="19"/>
      <c r="J188" s="14">
        <f>D188+H188-I188</f>
        <v>249817.91842021837</v>
      </c>
      <c r="K188" s="55">
        <f>E188*75/B188</f>
        <v>2.5000000000000001E-2</v>
      </c>
      <c r="L188" s="45"/>
      <c r="M188" s="47"/>
      <c r="N188" s="20"/>
      <c r="O188" s="18"/>
      <c r="P188" s="14">
        <f>P186+C188+H186</f>
        <v>250067.91842021837</v>
      </c>
      <c r="Q188" s="25">
        <f>(P188-(B108+SUM(H108:H186)))/(B108+SUM(H108:H186))</f>
        <v>5.8368176954020639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249817.91842021837</v>
      </c>
      <c r="C189" s="44">
        <f>(B189*required_return)</f>
        <v>7494.5375526065509</v>
      </c>
      <c r="D189" s="18">
        <f>B189+C189</f>
        <v>257312.45597282492</v>
      </c>
      <c r="E189" s="14">
        <f>B189/3000</f>
        <v>83.272639473406116</v>
      </c>
      <c r="F189" s="14">
        <f>E189</f>
        <v>83.272639473406116</v>
      </c>
      <c r="G189" s="52">
        <f t="shared" ref="G189:G191" si="111">(D189-B189)/F189</f>
        <v>89.999999999999957</v>
      </c>
      <c r="H189" s="19"/>
      <c r="I189" s="19"/>
      <c r="J189" s="18">
        <f>D189+H189-I189</f>
        <v>257312.45597282492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257562.45597282492</v>
      </c>
      <c r="Q189" s="25">
        <f>(P189-(B108+SUM(H108:H188)))/(B108+SUM(H108:H188))</f>
        <v>6.041717177439633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257312.45597282492</v>
      </c>
      <c r="C190" s="44">
        <f>(B190*required_return)</f>
        <v>7719.3736791847468</v>
      </c>
      <c r="D190" s="18">
        <f>B190+C190</f>
        <v>265031.82965200965</v>
      </c>
      <c r="E190" s="14">
        <f>B190/3000</f>
        <v>85.770818657608302</v>
      </c>
      <c r="F190" s="14">
        <f>E190</f>
        <v>85.770818657608302</v>
      </c>
      <c r="G190" s="52">
        <f t="shared" si="111"/>
        <v>89.999999999999844</v>
      </c>
      <c r="H190" s="19"/>
      <c r="I190" s="19"/>
      <c r="J190" s="18">
        <f>D190+H190-I190</f>
        <v>265031.82965200965</v>
      </c>
      <c r="K190" s="55">
        <f t="shared" si="112"/>
        <v>2.4999999999999998E-2</v>
      </c>
      <c r="L190" s="45"/>
      <c r="M190" s="47"/>
      <c r="N190" s="20"/>
      <c r="O190" s="18"/>
      <c r="P190" s="14">
        <f>P189+C190+H189</f>
        <v>265281.82965200965</v>
      </c>
      <c r="Q190" s="25">
        <f>(P190-(B108+SUM(H108:H189)))/(B108+SUM(H108:H189))</f>
        <v>6.2527636439383283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265031.82965200965</v>
      </c>
      <c r="C191" s="44">
        <f>(B191*required_return)</f>
        <v>7950.9548895602893</v>
      </c>
      <c r="D191" s="18">
        <f>B191+C191</f>
        <v>272982.78454156994</v>
      </c>
      <c r="E191" s="14">
        <f>B191/3000</f>
        <v>88.343943217336545</v>
      </c>
      <c r="F191" s="14">
        <f>E191</f>
        <v>88.343943217336545</v>
      </c>
      <c r="G191" s="52">
        <f t="shared" si="111"/>
        <v>90.000000000000043</v>
      </c>
      <c r="H191" s="19"/>
      <c r="I191" s="19"/>
      <c r="J191" s="18">
        <f>D191+H191-I191</f>
        <v>272982.78454156994</v>
      </c>
      <c r="K191" s="55">
        <f t="shared" si="112"/>
        <v>2.4999999999999998E-2</v>
      </c>
      <c r="L191" s="45"/>
      <c r="M191" s="48"/>
      <c r="N191" s="20"/>
      <c r="O191" s="18"/>
      <c r="P191" s="14">
        <f>P190+C191+H190</f>
        <v>273232.78454156994</v>
      </c>
      <c r="Q191" s="25">
        <f>(P191-(B108+SUM(H108:H190)))/(B108+SUM(H108:H190))</f>
        <v>6.470141504431985</v>
      </c>
      <c r="R191" s="25">
        <f t="shared" si="113"/>
        <v>3.0000000000000027E-2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272982.78454156994</v>
      </c>
      <c r="C193" s="44">
        <f>(B193*required_return)</f>
        <v>8189.4835362470976</v>
      </c>
      <c r="D193" s="14">
        <f>B193+C193</f>
        <v>281172.26807781705</v>
      </c>
      <c r="E193" s="14">
        <f>B193/3000</f>
        <v>90.994261513856642</v>
      </c>
      <c r="F193" s="14">
        <f>E193</f>
        <v>90.994261513856642</v>
      </c>
      <c r="G193" s="53">
        <f>(D193-B193)/F193</f>
        <v>90.000000000000085</v>
      </c>
      <c r="H193" s="19"/>
      <c r="I193" s="19"/>
      <c r="J193" s="14">
        <f>D193+H193-I193</f>
        <v>281172.26807781705</v>
      </c>
      <c r="K193" s="55">
        <f>E193*75/B193</f>
        <v>2.4999999999999998E-2</v>
      </c>
      <c r="L193" s="45"/>
      <c r="M193" s="47"/>
      <c r="N193" s="20">
        <f>IF(D193&gt;B193,D193*0.013,0)</f>
        <v>3655.2394850116216</v>
      </c>
      <c r="O193" s="18"/>
      <c r="P193" s="14">
        <f>P191+C193+H191</f>
        <v>281422.26807781705</v>
      </c>
      <c r="Q193" s="25">
        <f>(P193-(B108+SUM(H108:H191)))/(B108+SUM(H108:H191))</f>
        <v>6.6940407007404517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277517.02859280544</v>
      </c>
      <c r="C194" s="44">
        <f>(B194*required_return)</f>
        <v>8325.510857784162</v>
      </c>
      <c r="D194" s="18">
        <f>B194+C194</f>
        <v>285842.53945058963</v>
      </c>
      <c r="E194" s="14">
        <f>B194/3000</f>
        <v>92.505676197601815</v>
      </c>
      <c r="F194" s="14">
        <f>E194</f>
        <v>92.505676197601815</v>
      </c>
      <c r="G194" s="52">
        <f t="shared" ref="G194:G196" si="114">(D194-B194)/F194</f>
        <v>90.000000000000284</v>
      </c>
      <c r="H194" s="19"/>
      <c r="I194" s="19"/>
      <c r="J194" s="18">
        <f>D194+H194-I194</f>
        <v>285842.53945058963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3715.9530128576648</v>
      </c>
      <c r="O194" s="18"/>
      <c r="P194" s="14">
        <f>P193+C194+H193</f>
        <v>289747.77893560124</v>
      </c>
      <c r="Q194" s="25">
        <f>(P194-(B108+SUM(H108:H193)))/(B108+SUM(H108:H193))</f>
        <v>6.9216588626996023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282126.58643773198</v>
      </c>
      <c r="C195" s="44">
        <f>(B195*required_return)</f>
        <v>8463.7975931319597</v>
      </c>
      <c r="D195" s="18">
        <f>B195+C195</f>
        <v>290590.38403086393</v>
      </c>
      <c r="E195" s="14">
        <f>B195/3000</f>
        <v>94.042195479244</v>
      </c>
      <c r="F195" s="14">
        <f>E195</f>
        <v>94.042195479244</v>
      </c>
      <c r="G195" s="52">
        <f t="shared" si="114"/>
        <v>89.999999999999915</v>
      </c>
      <c r="H195" s="19"/>
      <c r="I195" s="19"/>
      <c r="J195" s="18">
        <f>D195+H195-I195</f>
        <v>290590.38403086393</v>
      </c>
      <c r="K195" s="55">
        <f t="shared" si="115"/>
        <v>2.5000000000000001E-2</v>
      </c>
      <c r="L195" s="45"/>
      <c r="M195" s="47"/>
      <c r="N195" s="20">
        <f>IF(D195&gt;B195,D195*0.013,0)</f>
        <v>3777.6749924012311</v>
      </c>
      <c r="O195" s="18"/>
      <c r="P195" s="14">
        <f>P194+C195+H194</f>
        <v>298211.57652873319</v>
      </c>
      <c r="Q195" s="25">
        <f>(P195-(B108+SUM(H108:H194)))/(B108+SUM(H108:H194))</f>
        <v>7.1530577623288938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286812.70903846272</v>
      </c>
      <c r="C196" s="44">
        <f>(B196*required_return)</f>
        <v>8604.3812711538812</v>
      </c>
      <c r="D196" s="18">
        <f>B196+C196</f>
        <v>295417.09030961659</v>
      </c>
      <c r="E196" s="14">
        <f>B196/3000</f>
        <v>95.604236346154238</v>
      </c>
      <c r="F196" s="14">
        <f>E196</f>
        <v>95.604236346154238</v>
      </c>
      <c r="G196" s="52">
        <f t="shared" si="114"/>
        <v>89.999999999999801</v>
      </c>
      <c r="H196" s="19"/>
      <c r="I196" s="19"/>
      <c r="J196" s="18">
        <f>D196+H196-I196</f>
        <v>295417.09030961659</v>
      </c>
      <c r="K196" s="55">
        <f t="shared" si="115"/>
        <v>2.4999999999999998E-2</v>
      </c>
      <c r="L196" s="45"/>
      <c r="M196" s="48"/>
      <c r="N196" s="20">
        <f>IF(D196&gt;B196,D196*0.013,0)</f>
        <v>3840.4221740250155</v>
      </c>
      <c r="O196" s="18">
        <f>O191+SUM(N193:N196)</f>
        <v>14989.289664295533</v>
      </c>
      <c r="P196" s="14">
        <f>P195+C196+H195</f>
        <v>306815.95779988705</v>
      </c>
      <c r="Q196" s="25">
        <f>(P196-(B108+SUM(H108:H195)))/(B108+SUM(H108:H195))</f>
        <v>7.3883001976810272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291576.66813559155</v>
      </c>
      <c r="C198" s="44">
        <f>(B198*required_return)</f>
        <v>8747.3000440677461</v>
      </c>
      <c r="D198" s="14">
        <f>B198+C198</f>
        <v>300323.96817965928</v>
      </c>
      <c r="E198" s="14">
        <f>B198/3000</f>
        <v>97.192222711863849</v>
      </c>
      <c r="F198" s="14">
        <f>E198</f>
        <v>97.192222711863849</v>
      </c>
      <c r="G198" s="53">
        <f>(D198-B198)/F198</f>
        <v>89.999999999999815</v>
      </c>
      <c r="H198" s="19"/>
      <c r="I198" s="19"/>
      <c r="J198" s="14">
        <f>D198+H198-I198</f>
        <v>300323.96817965928</v>
      </c>
      <c r="K198" s="55">
        <f>E198*75/B198</f>
        <v>2.4999999999999998E-2</v>
      </c>
      <c r="L198" s="45"/>
      <c r="M198" s="47"/>
      <c r="N198" s="20">
        <f>IF(D198&gt;B198,D198*0.013,0)</f>
        <v>3904.2115863355702</v>
      </c>
      <c r="O198" s="18"/>
      <c r="P198" s="14">
        <f>P196+C198+H196</f>
        <v>315563.25784395478</v>
      </c>
      <c r="Q198" s="25">
        <f>(P198-(B108+SUM(H108:H196)))/(B108+SUM(H108:H196))</f>
        <v>7.6274500098843596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296419.75659332372</v>
      </c>
      <c r="C199" s="44">
        <f>(B199*required_return)</f>
        <v>8892.5926977997115</v>
      </c>
      <c r="D199" s="18">
        <f>B199+C199</f>
        <v>305312.34929112345</v>
      </c>
      <c r="E199" s="14">
        <f>B199/3000</f>
        <v>98.806585531107913</v>
      </c>
      <c r="F199" s="14">
        <f>E199</f>
        <v>98.806585531107913</v>
      </c>
      <c r="G199" s="52">
        <f t="shared" ref="G199:G201" si="117">(D199-B199)/F199</f>
        <v>90.000000000000171</v>
      </c>
      <c r="H199" s="19"/>
      <c r="I199" s="19"/>
      <c r="J199" s="18">
        <f>D199+H199-I199</f>
        <v>305312.34929112345</v>
      </c>
      <c r="K199" s="55">
        <f t="shared" ref="K199:K201" si="118">E199*75/B199</f>
        <v>2.5000000000000001E-2</v>
      </c>
      <c r="L199" s="45"/>
      <c r="M199" s="47"/>
      <c r="N199" s="20">
        <f>IF(D199&gt;B199,D199*0.013,0)</f>
        <v>3969.0605407846047</v>
      </c>
      <c r="O199" s="18"/>
      <c r="P199" s="14">
        <f>P198+C199+H198</f>
        <v>324455.85054175451</v>
      </c>
      <c r="Q199" s="25">
        <f>(P199-(B108+SUM(H108:H198)))/(B108+SUM(H108:H198))</f>
        <v>7.8705721004683911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301343.28875033883</v>
      </c>
      <c r="C200" s="44">
        <f>(B200*required_return)</f>
        <v>9040.2986625101639</v>
      </c>
      <c r="D200" s="18">
        <f>B200+C200</f>
        <v>310383.58741284901</v>
      </c>
      <c r="E200" s="14">
        <f>B200/3000</f>
        <v>100.44776291677961</v>
      </c>
      <c r="F200" s="14">
        <f>E200</f>
        <v>100.44776291677961</v>
      </c>
      <c r="G200" s="52">
        <f t="shared" si="117"/>
        <v>90.000000000000114</v>
      </c>
      <c r="H200" s="19"/>
      <c r="I200" s="19"/>
      <c r="J200" s="18">
        <f>D200+H200-I200</f>
        <v>310383.58741284901</v>
      </c>
      <c r="K200" s="55">
        <f t="shared" si="118"/>
        <v>2.5000000000000001E-2</v>
      </c>
      <c r="L200" s="45"/>
      <c r="M200" s="47"/>
      <c r="N200" s="20">
        <f>IF(D200&gt;B200,D200*0.013,0)</f>
        <v>4034.9866363670371</v>
      </c>
      <c r="O200" s="18"/>
      <c r="P200" s="14">
        <f>P199+C200+H199</f>
        <v>333496.14920426469</v>
      </c>
      <c r="Q200" s="25">
        <f>(P200-(B108+SUM(H108:H199)))/(B108+SUM(H108:H199))</f>
        <v>8.1177324489770228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306348.60077648197</v>
      </c>
      <c r="C201" s="44">
        <f>(B201*required_return)</f>
        <v>9190.4580232944591</v>
      </c>
      <c r="D201" s="18">
        <f>B201+C201</f>
        <v>315539.05879977642</v>
      </c>
      <c r="E201" s="14">
        <f>B201/3000</f>
        <v>102.11620025882732</v>
      </c>
      <c r="F201" s="14">
        <f>E201</f>
        <v>102.11620025882732</v>
      </c>
      <c r="G201" s="52">
        <f t="shared" si="117"/>
        <v>89.999999999999986</v>
      </c>
      <c r="H201" s="19"/>
      <c r="I201" s="19"/>
      <c r="J201" s="18">
        <f>D201+H201-I201</f>
        <v>315539.05879977642</v>
      </c>
      <c r="K201" s="55">
        <f t="shared" si="118"/>
        <v>2.4999999999999998E-2</v>
      </c>
      <c r="L201" s="45"/>
      <c r="M201" s="48"/>
      <c r="N201" s="20">
        <f>IF(D201&gt;B201,D201*0.013,0)</f>
        <v>4102.0077643970935</v>
      </c>
      <c r="O201" s="18">
        <f>O196+SUM(N198:N201)</f>
        <v>30999.556192179836</v>
      </c>
      <c r="P201" s="14">
        <f>P200+C201+H200</f>
        <v>342686.60722755914</v>
      </c>
      <c r="Q201" s="25">
        <f>(P201-(B108+SUM(H108:H200)))/(B108+SUM(H108:H200))</f>
        <v>8.368998130874381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311437.05103537935</v>
      </c>
      <c r="C203" s="44">
        <f>(B203*required_return)</f>
        <v>9343.1115310613804</v>
      </c>
      <c r="D203" s="14">
        <f>B203+C203</f>
        <v>320780.1625664407</v>
      </c>
      <c r="E203" s="14">
        <f>B203/3000</f>
        <v>103.81235034512645</v>
      </c>
      <c r="F203" s="14">
        <f>E203</f>
        <v>103.81235034512645</v>
      </c>
      <c r="G203" s="53">
        <f>(D203-B203)/F203</f>
        <v>89.999999999999744</v>
      </c>
      <c r="H203" s="19"/>
      <c r="I203" s="19"/>
      <c r="J203" s="14">
        <f>D203+H203-I203</f>
        <v>320780.1625664407</v>
      </c>
      <c r="K203" s="55">
        <f>E203*75/B203</f>
        <v>2.4999999999999998E-2</v>
      </c>
      <c r="L203" s="45"/>
      <c r="M203" s="47"/>
      <c r="N203" s="20">
        <f>IF(D203&gt;B203,D203*0.013,0)</f>
        <v>4170.1421133637286</v>
      </c>
      <c r="O203" s="18"/>
      <c r="P203" s="14">
        <f>P201+C203+H201</f>
        <v>352029.7187586205</v>
      </c>
      <c r="Q203" s="25">
        <f>(P203-(B108+SUM(H108:H201)))/(B108+SUM(H108:H201))</f>
        <v>8.6244373357480555</v>
      </c>
      <c r="R203" s="25">
        <f>D203/B203-1</f>
        <v>2.9999999999999805E-2</v>
      </c>
    </row>
    <row r="204" spans="1:18">
      <c r="A204" s="1">
        <f>A203+7</f>
        <v>45739</v>
      </c>
      <c r="B204" s="17">
        <f>D203+H203-N203</f>
        <v>316610.02045307698</v>
      </c>
      <c r="C204" s="44">
        <f>(B204*required_return)</f>
        <v>9498.3006135923097</v>
      </c>
      <c r="D204" s="18">
        <f>B204+C204</f>
        <v>326108.3210666693</v>
      </c>
      <c r="E204" s="14">
        <f>B204/3000</f>
        <v>105.536673484359</v>
      </c>
      <c r="F204" s="14">
        <f>E204</f>
        <v>105.536673484359</v>
      </c>
      <c r="G204" s="52">
        <f t="shared" ref="G204:G206" si="120">(D204-B204)/F204</f>
        <v>90.000000000000099</v>
      </c>
      <c r="H204" s="19"/>
      <c r="I204" s="19"/>
      <c r="J204" s="18">
        <f>D204+H204-I204</f>
        <v>326108.3210666693</v>
      </c>
      <c r="K204" s="55">
        <f t="shared" ref="K204:K206" si="121">E204*75/B204</f>
        <v>2.5000000000000001E-2</v>
      </c>
      <c r="L204" s="45"/>
      <c r="M204" s="47"/>
      <c r="N204" s="20">
        <f>IF(D204&gt;B204,D204*0.013,0)</f>
        <v>4239.408173866701</v>
      </c>
      <c r="O204" s="18"/>
      <c r="P204" s="14">
        <f>P203+C204+H203</f>
        <v>361528.01937221282</v>
      </c>
      <c r="Q204" s="25">
        <f>(P204-(B108+SUM(H108:H203)))/(B108+SUM(H108:H203))</f>
        <v>8.8841193858146816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321868.91289280262</v>
      </c>
      <c r="C205" s="44">
        <f>(B205*required_return)</f>
        <v>9656.0673867840778</v>
      </c>
      <c r="D205" s="18">
        <f>B205+C205</f>
        <v>331524.98027958669</v>
      </c>
      <c r="E205" s="14">
        <f>B205/3000</f>
        <v>107.28963763093421</v>
      </c>
      <c r="F205" s="14">
        <f>E205</f>
        <v>107.28963763093421</v>
      </c>
      <c r="G205" s="52">
        <f t="shared" si="120"/>
        <v>89.999999999999886</v>
      </c>
      <c r="H205" s="19"/>
      <c r="I205" s="19"/>
      <c r="J205" s="18">
        <f>D205+H205-I205</f>
        <v>331524.98027958669</v>
      </c>
      <c r="K205" s="55">
        <f t="shared" si="121"/>
        <v>2.5000000000000001E-2</v>
      </c>
      <c r="L205" s="45"/>
      <c r="M205" s="47"/>
      <c r="N205" s="20">
        <f>IF(D205&gt;B205,D205*0.013,0)</f>
        <v>4309.8247436346264</v>
      </c>
      <c r="O205" s="18"/>
      <c r="P205" s="14">
        <f>P204+C205+H204</f>
        <v>371184.08675899688</v>
      </c>
      <c r="Q205" s="25">
        <f>(P205-(B108+SUM(H108:H204)))/(B108+SUM(H108:H204))</f>
        <v>9.148114754732914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327215.15553595207</v>
      </c>
      <c r="C206" s="44">
        <f>(B206*required_return)</f>
        <v>9816.4546660785618</v>
      </c>
      <c r="D206" s="18">
        <f>B206+C206</f>
        <v>337031.61020203063</v>
      </c>
      <c r="E206" s="14">
        <f>B206/3000</f>
        <v>109.07171851198403</v>
      </c>
      <c r="F206" s="14">
        <f>E206</f>
        <v>109.07171851198403</v>
      </c>
      <c r="G206" s="52">
        <f t="shared" si="120"/>
        <v>89.999999999999943</v>
      </c>
      <c r="H206" s="19"/>
      <c r="I206" s="19"/>
      <c r="J206" s="18">
        <f>D206+H206-I206</f>
        <v>337031.61020203063</v>
      </c>
      <c r="K206" s="55">
        <f t="shared" si="121"/>
        <v>2.5000000000000001E-2</v>
      </c>
      <c r="L206" s="45"/>
      <c r="M206" s="48"/>
      <c r="N206" s="20">
        <f>IF(D206&gt;B206,D206*0.013,0)</f>
        <v>4381.4109326263979</v>
      </c>
      <c r="O206" s="18">
        <f>O201+SUM(N203:N206)</f>
        <v>48100.342155671286</v>
      </c>
      <c r="P206" s="14">
        <f>P205+C206+H205</f>
        <v>381000.54142507544</v>
      </c>
      <c r="Q206" s="25">
        <f>(P206-(B108+SUM(H108:H205)))/(B108+SUM(H108:H205))</f>
        <v>9.4164950867288795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332650.19926940423</v>
      </c>
      <c r="C208" s="44">
        <f>(B208*required_return)</f>
        <v>9979.5059780821266</v>
      </c>
      <c r="D208" s="14">
        <f>B208+C208</f>
        <v>342629.70524748636</v>
      </c>
      <c r="E208" s="14">
        <f>B208/3000</f>
        <v>110.88339975646808</v>
      </c>
      <c r="F208" s="14">
        <f>E208</f>
        <v>110.88339975646808</v>
      </c>
      <c r="G208" s="53">
        <f>(D208-B208)/F208</f>
        <v>90.000000000000043</v>
      </c>
      <c r="H208" s="19"/>
      <c r="I208" s="19"/>
      <c r="J208" s="14">
        <f>D208+H208-I208</f>
        <v>342629.70524748636</v>
      </c>
      <c r="K208" s="55">
        <f>E208*75/B208</f>
        <v>2.5000000000000001E-2</v>
      </c>
      <c r="L208" s="45"/>
      <c r="M208" s="19"/>
      <c r="N208" s="20">
        <f>IF(D208&gt;B208,D208*0.013,0)</f>
        <v>4454.1861682173221</v>
      </c>
      <c r="O208" s="18"/>
      <c r="P208" s="14">
        <f>P206+C208+H206</f>
        <v>390980.04740315757</v>
      </c>
      <c r="Q208" s="25">
        <f>(P208-(B108+SUM(H108:H206)))/(B108+SUM(H108:H206))</f>
        <v>9.689333216039298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338175.51907926903</v>
      </c>
      <c r="C209" s="44">
        <f>(B209*required_return)</f>
        <v>10145.26557237807</v>
      </c>
      <c r="D209" s="18">
        <f>B209+C209</f>
        <v>348320.78465164709</v>
      </c>
      <c r="E209" s="14">
        <f>B209/3000</f>
        <v>112.72517302642301</v>
      </c>
      <c r="F209" s="14">
        <f>E209</f>
        <v>112.72517302642301</v>
      </c>
      <c r="G209" s="52">
        <f t="shared" ref="G209:G211" si="123">(D209-B209)/F209</f>
        <v>89.999999999999929</v>
      </c>
      <c r="H209" s="19"/>
      <c r="I209" s="19"/>
      <c r="J209" s="18">
        <f>D209+H209-I209</f>
        <v>348320.78465164709</v>
      </c>
      <c r="K209" s="55">
        <f t="shared" ref="K209:K211" si="124">E209*75/B209</f>
        <v>2.4999999999999998E-2</v>
      </c>
      <c r="L209" s="45"/>
      <c r="M209" s="19"/>
      <c r="N209" s="20">
        <f>IF(D209&gt;B209,D209*0.013,0)</f>
        <v>4528.1702004714116</v>
      </c>
      <c r="O209" s="18"/>
      <c r="P209" s="14">
        <f>P208+C209+H208</f>
        <v>401125.31297553563</v>
      </c>
      <c r="Q209" s="25">
        <f>(P209-(B108+SUM(H108:H208)))/(B108+SUM(H108:H208))</f>
        <v>9.9667031866775613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343792.61445117567</v>
      </c>
      <c r="C210" s="44">
        <f>(B210*required_return)</f>
        <v>10313.77843353527</v>
      </c>
      <c r="D210" s="18">
        <f>B210+C210</f>
        <v>354106.39288471092</v>
      </c>
      <c r="E210" s="14">
        <f>B210/3000</f>
        <v>114.59753815039188</v>
      </c>
      <c r="F210" s="14">
        <f>E210</f>
        <v>114.59753815039188</v>
      </c>
      <c r="G210" s="52">
        <f t="shared" si="123"/>
        <v>89.999999999999815</v>
      </c>
      <c r="H210" s="19"/>
      <c r="I210" s="19"/>
      <c r="J210" s="18">
        <f>D210+H210-I210</f>
        <v>354106.39288471092</v>
      </c>
      <c r="K210" s="55">
        <f t="shared" si="124"/>
        <v>2.5000000000000001E-2</v>
      </c>
      <c r="L210" s="45"/>
      <c r="M210" s="19"/>
      <c r="N210" s="20">
        <f>IF(D210&gt;B210,D210*0.013,0)</f>
        <v>4603.3831075012422</v>
      </c>
      <c r="O210" s="18"/>
      <c r="P210" s="14">
        <f>P209+C210+H209</f>
        <v>411439.09140907088</v>
      </c>
      <c r="Q210" s="25">
        <f>(P210-(B108+SUM(H108:H209)))/(B108+SUM(H108:H209))</f>
        <v>10.248680272528127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349503.00977720966</v>
      </c>
      <c r="C211" s="44">
        <f>(B211*required_return)</f>
        <v>10485.090293316289</v>
      </c>
      <c r="D211" s="18">
        <f>B211+C211</f>
        <v>359988.10007052595</v>
      </c>
      <c r="E211" s="14">
        <f>B211/3000</f>
        <v>116.50100325906989</v>
      </c>
      <c r="F211" s="14">
        <f>E211</f>
        <v>116.50100325906989</v>
      </c>
      <c r="G211" s="52">
        <f t="shared" si="123"/>
        <v>89.999999999999972</v>
      </c>
      <c r="H211" s="19"/>
      <c r="I211" s="19"/>
      <c r="J211" s="18">
        <f>D211+H211-I211</f>
        <v>359988.10007052595</v>
      </c>
      <c r="K211" s="55">
        <f t="shared" si="124"/>
        <v>2.5000000000000001E-2</v>
      </c>
      <c r="L211" s="45"/>
      <c r="M211" s="23"/>
      <c r="N211" s="20">
        <f>IF(D211&gt;B211,D211*0.013,0)</f>
        <v>4679.845300916837</v>
      </c>
      <c r="O211" s="18">
        <f>O206+SUM(N208:N211)</f>
        <v>66365.926932778093</v>
      </c>
      <c r="P211" s="14">
        <f>P210+C211+H210</f>
        <v>421924.18170238717</v>
      </c>
      <c r="Q211" s="25">
        <f>(P211-(B108+SUM(H108:H210)))/(B108+SUM(H108:H210))</f>
        <v>10.53534099777467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355308.25476960914</v>
      </c>
      <c r="C213" s="44">
        <f>(B213*required_return)</f>
        <v>10659.247643088274</v>
      </c>
      <c r="D213" s="14">
        <f>B213+C213</f>
        <v>365967.50241269742</v>
      </c>
      <c r="E213" s="14">
        <f>B213/3000</f>
        <v>118.43608492320304</v>
      </c>
      <c r="F213" s="14">
        <f>E213</f>
        <v>118.43608492320304</v>
      </c>
      <c r="G213" s="53">
        <f>(D213-B213)/F213</f>
        <v>90.000000000000071</v>
      </c>
      <c r="H213" s="19"/>
      <c r="I213" s="19"/>
      <c r="J213" s="14">
        <f>D213+H213-I213</f>
        <v>365967.50241269742</v>
      </c>
      <c r="K213" s="55">
        <f>E213*75/B213</f>
        <v>2.4999999999999998E-2</v>
      </c>
      <c r="L213" s="45"/>
      <c r="M213" s="47"/>
      <c r="N213" s="20">
        <f>IF(D213&gt;B213,D213*0.013,0)</f>
        <v>4757.5775313650665</v>
      </c>
      <c r="O213" s="18"/>
      <c r="P213" s="14">
        <f>P211+C213+H211</f>
        <v>432583.42934547545</v>
      </c>
      <c r="Q213" s="25">
        <f>(P213-(B108+SUM(H108:H211)))/(B108+SUM(H108:H211))</f>
        <v>10.826763157667559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361209.92488133232</v>
      </c>
      <c r="C214" s="44">
        <f>(B214*required_return)</f>
        <v>10836.29774643997</v>
      </c>
      <c r="D214" s="18">
        <f>B214+C214</f>
        <v>372046.22262777231</v>
      </c>
      <c r="E214" s="14">
        <f>B214/3000</f>
        <v>120.40330829377744</v>
      </c>
      <c r="F214" s="14">
        <f>E214</f>
        <v>120.40330829377744</v>
      </c>
      <c r="G214" s="52">
        <f t="shared" ref="G214:G216" si="126">(D214-B214)/F214</f>
        <v>90.000000000000156</v>
      </c>
      <c r="H214" s="19"/>
      <c r="I214" s="19"/>
      <c r="J214" s="18">
        <f>D214+H214-I214</f>
        <v>372046.22262777231</v>
      </c>
      <c r="K214" s="55">
        <f t="shared" ref="K214:K216" si="127">E214*75/B214</f>
        <v>2.5000000000000001E-2</v>
      </c>
      <c r="L214" s="45"/>
      <c r="M214" s="47"/>
      <c r="N214" s="20">
        <f>IF(D214&gt;B214,D214*0.013,0)</f>
        <v>4836.6008941610398</v>
      </c>
      <c r="O214" s="18"/>
      <c r="P214" s="14">
        <f>P213+C214+H213</f>
        <v>443419.72709191544</v>
      </c>
      <c r="Q214" s="25">
        <f>(P214-(B108+SUM(H108:H213)))/(B108+SUM(H108:H213))</f>
        <v>11.123025839636268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367209.62173361127</v>
      </c>
      <c r="C215" s="44">
        <f>(B215*required_return)</f>
        <v>11016.288652008338</v>
      </c>
      <c r="D215" s="18">
        <f>B215+C215</f>
        <v>378225.91038561962</v>
      </c>
      <c r="E215" s="14">
        <f>B215/3000</f>
        <v>122.40320724453709</v>
      </c>
      <c r="F215" s="14">
        <f>E215</f>
        <v>122.40320724453709</v>
      </c>
      <c r="G215" s="52">
        <f t="shared" si="126"/>
        <v>90.000000000000028</v>
      </c>
      <c r="H215" s="19"/>
      <c r="I215" s="19"/>
      <c r="J215" s="18">
        <f>D215+H215-I215</f>
        <v>378225.91038561962</v>
      </c>
      <c r="K215" s="55">
        <f t="shared" si="127"/>
        <v>2.5000000000000001E-2</v>
      </c>
      <c r="L215" s="45"/>
      <c r="M215" s="47"/>
      <c r="N215" s="20">
        <f>IF(D215&gt;B215,D215*0.013,0)</f>
        <v>4916.9368350130544</v>
      </c>
      <c r="O215" s="18"/>
      <c r="P215" s="14">
        <f>P214+C215+H214</f>
        <v>454436.01574392378</v>
      </c>
      <c r="Q215" s="25">
        <f>(P215-(B108+SUM(H108:H214)))/(B108+SUM(H108:H214))</f>
        <v>11.424209444752478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373308.97355060658</v>
      </c>
      <c r="C216" s="44">
        <f>(B216*required_return)</f>
        <v>11199.269206518196</v>
      </c>
      <c r="D216" s="18">
        <f>B216+C216</f>
        <v>384508.24275712477</v>
      </c>
      <c r="E216" s="14">
        <f>B216/3000</f>
        <v>124.43632451686886</v>
      </c>
      <c r="F216" s="14">
        <f>E216</f>
        <v>124.43632451686886</v>
      </c>
      <c r="G216" s="52">
        <f t="shared" si="126"/>
        <v>89.999999999999943</v>
      </c>
      <c r="H216" s="19"/>
      <c r="I216" s="19"/>
      <c r="J216" s="18">
        <f>D216+H216-I216</f>
        <v>384508.24275712477</v>
      </c>
      <c r="K216" s="55">
        <f t="shared" si="127"/>
        <v>2.5000000000000001E-2</v>
      </c>
      <c r="L216" s="45"/>
      <c r="M216" s="48"/>
      <c r="N216" s="20">
        <f>IF(D216&gt;B216,D216*0.013,0)</f>
        <v>4998.607155842622</v>
      </c>
      <c r="O216" s="18">
        <f>O211+SUM(N213:N216)</f>
        <v>85875.649349159881</v>
      </c>
      <c r="P216" s="14">
        <f>P215+C216+H215</f>
        <v>465635.28495044197</v>
      </c>
      <c r="Q216" s="25">
        <f>(P216-(B108+SUM(H108:H215)))/(B108+SUM(H108:H215))</f>
        <v>11.730395709549667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379509.63560128212</v>
      </c>
      <c r="C218" s="44">
        <f>(B218*required_return)</f>
        <v>11385.289068038463</v>
      </c>
      <c r="D218" s="14">
        <f>B218+C218</f>
        <v>390894.92466932058</v>
      </c>
      <c r="E218" s="14">
        <f>B218/3000</f>
        <v>126.50321186709404</v>
      </c>
      <c r="F218" s="14">
        <f>E218</f>
        <v>126.50321186709404</v>
      </c>
      <c r="G218" s="53">
        <f>(D218-B218)/F218</f>
        <v>89.999999999999972</v>
      </c>
      <c r="H218" s="19"/>
      <c r="I218" s="19"/>
      <c r="J218" s="14">
        <f>D218+H218-I218</f>
        <v>390894.92466932058</v>
      </c>
      <c r="K218" s="55">
        <f>E218*75/B218</f>
        <v>2.5000000000000001E-2</v>
      </c>
      <c r="L218" s="45"/>
      <c r="M218" s="47"/>
      <c r="N218" s="20">
        <f>IF(D218&gt;B218,D218*0.023,0)</f>
        <v>8990.5832673943733</v>
      </c>
      <c r="O218" s="18"/>
      <c r="P218" s="14">
        <f>P216+C218+H216</f>
        <v>477020.57401848043</v>
      </c>
      <c r="Q218" s="25">
        <f>(P218-(B108+SUM(H108:H216)))/(B108+SUM(H108:H216))</f>
        <v>12.041667728205137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381904.34140192618</v>
      </c>
      <c r="C219" s="44">
        <f>(B219*required_return)</f>
        <v>11457.130242057785</v>
      </c>
      <c r="D219" s="18">
        <f>B219+C219</f>
        <v>393361.47164398397</v>
      </c>
      <c r="E219" s="14">
        <f>B219/3000</f>
        <v>127.3014471339754</v>
      </c>
      <c r="F219" s="14">
        <f>E219</f>
        <v>127.3014471339754</v>
      </c>
      <c r="G219" s="52">
        <f t="shared" ref="G219:G221" si="129">(D219-B219)/F219</f>
        <v>89.999999999999986</v>
      </c>
      <c r="H219" s="19"/>
      <c r="I219" s="19"/>
      <c r="J219" s="18">
        <f>D219+H219-I219</f>
        <v>393361.47164398397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9047.3138478116307</v>
      </c>
      <c r="O219" s="18"/>
      <c r="P219" s="14">
        <f>P218+C219+H218</f>
        <v>488477.70426053822</v>
      </c>
      <c r="Q219" s="25">
        <f>(P219-(B108+SUM(H108:H218)))/(B108+SUM(H108:H218))</f>
        <v>12.354903873298325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384314.15779617231</v>
      </c>
      <c r="C220" s="44">
        <f>(B220*required_return)</f>
        <v>11529.424733885169</v>
      </c>
      <c r="D220" s="18">
        <f>B220+C220</f>
        <v>395843.58253005747</v>
      </c>
      <c r="E220" s="14">
        <f>B220/3000</f>
        <v>128.10471926539077</v>
      </c>
      <c r="F220" s="14">
        <f>E220</f>
        <v>128.10471926539077</v>
      </c>
      <c r="G220" s="52">
        <f t="shared" si="129"/>
        <v>89.999999999999901</v>
      </c>
      <c r="H220" s="19"/>
      <c r="I220" s="19"/>
      <c r="J220" s="18">
        <f>D220+H220-I220</f>
        <v>395843.58253005747</v>
      </c>
      <c r="K220" s="55">
        <f t="shared" si="130"/>
        <v>2.4999999999999998E-2</v>
      </c>
      <c r="L220" s="45"/>
      <c r="M220" s="47"/>
      <c r="N220" s="20">
        <f>IF(D220&gt;B220,D220*0.023,0)</f>
        <v>9104.4023981913215</v>
      </c>
      <c r="O220" s="18"/>
      <c r="P220" s="14">
        <f>P219+C220+H219</f>
        <v>500007.12899442337</v>
      </c>
      <c r="Q220" s="25">
        <f>(P220-(B108+SUM(H108:H219)))/(B108+SUM(H108:H219))</f>
        <v>12.670116538467051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386739.18013186613</v>
      </c>
      <c r="C221" s="44">
        <f>(B221*required_return)</f>
        <v>11602.175403955984</v>
      </c>
      <c r="D221" s="18">
        <f>B221+C221</f>
        <v>398341.35553582211</v>
      </c>
      <c r="E221" s="14">
        <f>B221/3000</f>
        <v>128.91306004395537</v>
      </c>
      <c r="F221" s="14">
        <f>E221</f>
        <v>128.91306004395537</v>
      </c>
      <c r="G221" s="52">
        <f t="shared" si="129"/>
        <v>89.999999999999929</v>
      </c>
      <c r="H221" s="19"/>
      <c r="I221" s="19"/>
      <c r="J221" s="18">
        <f>D221+H221-I221</f>
        <v>398341.35553582211</v>
      </c>
      <c r="K221" s="55">
        <f t="shared" si="130"/>
        <v>2.4999999999999998E-2</v>
      </c>
      <c r="L221" s="45"/>
      <c r="M221" s="48"/>
      <c r="N221" s="20">
        <f>IF(D221&gt;B221,D221*0.023,0)</f>
        <v>9161.8511773239079</v>
      </c>
      <c r="O221" s="18">
        <f>O216+SUM(N218:N221)</f>
        <v>122179.80003988111</v>
      </c>
      <c r="P221" s="14">
        <f>P220+C221+H220</f>
        <v>511609.30439837935</v>
      </c>
      <c r="Q221" s="25">
        <f>(P221-(B108+SUM(H108:H220)))/(B108+SUM(H108:H220))</f>
        <v>12.987318195552989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389179.5043584982</v>
      </c>
      <c r="C223" s="44">
        <f>(B223*required_return)</f>
        <v>11675.385130754945</v>
      </c>
      <c r="D223" s="14">
        <f>B223+C223</f>
        <v>400854.88948925317</v>
      </c>
      <c r="E223" s="14">
        <f>B223/3000</f>
        <v>129.72650145283274</v>
      </c>
      <c r="F223" s="14">
        <f>E223</f>
        <v>129.72650145283274</v>
      </c>
      <c r="G223" s="53">
        <f>(D223-B223)/F223</f>
        <v>90.000000000000128</v>
      </c>
      <c r="H223" s="19"/>
      <c r="I223" s="19"/>
      <c r="J223" s="14">
        <f>D223+H223-I223</f>
        <v>400854.88948925317</v>
      </c>
      <c r="K223" s="55">
        <f>E223*75/B223</f>
        <v>2.5000000000000001E-2</v>
      </c>
      <c r="L223" s="50"/>
      <c r="M223" s="49"/>
      <c r="N223" s="31">
        <f>IF(D223&gt;B223,D223*0.023,0)</f>
        <v>9219.662458252822</v>
      </c>
      <c r="O223" s="32"/>
      <c r="P223" s="30">
        <f>P221+C223+H221</f>
        <v>523284.68952913431</v>
      </c>
      <c r="Q223" s="35">
        <f>(P223-(B108+SUM(H108:H221)))/(B108+SUM(H108:H221))</f>
        <v>13.306521395095142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391635.22703100037</v>
      </c>
      <c r="C224" s="44">
        <f>(B224*required_return)</f>
        <v>11749.056810930011</v>
      </c>
      <c r="D224" s="18">
        <f>B224+C224</f>
        <v>403384.28384193039</v>
      </c>
      <c r="E224" s="14">
        <f>B224/3000</f>
        <v>130.54507567700011</v>
      </c>
      <c r="F224" s="14">
        <f>E224</f>
        <v>130.54507567700011</v>
      </c>
      <c r="G224" s="52">
        <f t="shared" ref="G224:G226" si="132">(D224-B224)/F224</f>
        <v>90.000000000000085</v>
      </c>
      <c r="H224" s="19"/>
      <c r="I224" s="19"/>
      <c r="J224" s="18">
        <f>D224+H224-I224</f>
        <v>403384.28384193039</v>
      </c>
      <c r="K224" s="55">
        <f t="shared" ref="K224:K226" si="133">E224*75/B224</f>
        <v>2.4999999999999998E-2</v>
      </c>
      <c r="L224" s="45"/>
      <c r="M224" s="47"/>
      <c r="N224" s="20">
        <f>IF(D224&gt;B224,D224*0.023,0)</f>
        <v>9277.8385283643984</v>
      </c>
      <c r="O224" s="18"/>
      <c r="P224" s="14">
        <f>P223+C224+H223</f>
        <v>535033.74634006433</v>
      </c>
      <c r="Q224" s="25">
        <f>(P224-(B108+SUM(H108:H223)))/(B108+SUM(H108:H223))</f>
        <v>13.627738766826406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394106.44531356602</v>
      </c>
      <c r="C225" s="44">
        <f>(B225*required_return)</f>
        <v>11823.19335940698</v>
      </c>
      <c r="D225" s="18">
        <f>B225+C225</f>
        <v>405929.63867297297</v>
      </c>
      <c r="E225" s="14">
        <f>B225/3000</f>
        <v>131.36881510452201</v>
      </c>
      <c r="F225" s="14">
        <f>E225</f>
        <v>131.36881510452201</v>
      </c>
      <c r="G225" s="52">
        <f t="shared" si="132"/>
        <v>89.999999999999801</v>
      </c>
      <c r="H225" s="19"/>
      <c r="I225" s="19"/>
      <c r="J225" s="18">
        <f>D225+H225-I225</f>
        <v>405929.63867297297</v>
      </c>
      <c r="K225" s="55">
        <f t="shared" si="133"/>
        <v>2.5000000000000005E-2</v>
      </c>
      <c r="L225" s="45"/>
      <c r="M225" s="47"/>
      <c r="N225" s="20">
        <f>IF(D225&gt;B225,D225*0.023,0)</f>
        <v>9336.3816894783777</v>
      </c>
      <c r="O225" s="18"/>
      <c r="P225" s="14">
        <f>P224+C225+H224</f>
        <v>546856.93969947135</v>
      </c>
      <c r="Q225" s="25">
        <f>(P225-(B108+SUM(H108:H224)))/(B108+SUM(H108:H224))</f>
        <v>13.950983020173293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396593.25698349462</v>
      </c>
      <c r="C226" s="44">
        <f>(B226*required_return)</f>
        <v>11897.797709504837</v>
      </c>
      <c r="D226" s="18">
        <f>B226+C226</f>
        <v>408491.05469299946</v>
      </c>
      <c r="E226" s="14">
        <f>B226/3000</f>
        <v>132.19775232783155</v>
      </c>
      <c r="F226" s="14">
        <f>E226</f>
        <v>132.19775232783155</v>
      </c>
      <c r="G226" s="52">
        <f t="shared" si="132"/>
        <v>90.000000000000014</v>
      </c>
      <c r="H226" s="19"/>
      <c r="I226" s="19"/>
      <c r="J226" s="18">
        <f>D226+H226-I226</f>
        <v>408491.05469299946</v>
      </c>
      <c r="K226" s="55">
        <f t="shared" si="133"/>
        <v>2.5000000000000001E-2</v>
      </c>
      <c r="L226" s="51"/>
      <c r="M226" s="48"/>
      <c r="N226" s="22">
        <f>IF(D226&gt;B226,D226*0.023,0)</f>
        <v>9395.2942579389874</v>
      </c>
      <c r="O226" s="34">
        <f>O221+SUM(N223:N226)</f>
        <v>159408.97697391571</v>
      </c>
      <c r="P226" s="36">
        <f>P225+C226+H225</f>
        <v>558754.73740897619</v>
      </c>
      <c r="Q226" s="37">
        <f>(P226-(B108+SUM(H108:H225)))/(B108+SUM(H108:H225))</f>
        <v>14.276266944758801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399095.76043506048</v>
      </c>
      <c r="C228" s="44">
        <f>(B228*required_return)</f>
        <v>11972.872813051814</v>
      </c>
      <c r="D228" s="14">
        <f>B228+C228</f>
        <v>411068.63324811228</v>
      </c>
      <c r="E228" s="14">
        <f>B228/3000</f>
        <v>133.03192014502017</v>
      </c>
      <c r="F228" s="14">
        <f>E228</f>
        <v>133.03192014502017</v>
      </c>
      <c r="G228" s="53">
        <f>(D228-B228)/F228</f>
        <v>89.999999999999886</v>
      </c>
      <c r="H228" s="19"/>
      <c r="I228" s="19"/>
      <c r="J228" s="14">
        <f>D228+H228-I228</f>
        <v>411068.63324811228</v>
      </c>
      <c r="K228" s="55">
        <f>E228*75/B228</f>
        <v>2.5000000000000001E-2</v>
      </c>
      <c r="L228" s="45"/>
      <c r="M228" s="47"/>
      <c r="N228" s="31">
        <f>IF(D228&gt;B228,D228*0.023,0)</f>
        <v>9454.5785647065823</v>
      </c>
      <c r="O228" s="32"/>
      <c r="P228" s="14">
        <f>P226+C228+H226</f>
        <v>570727.61022202799</v>
      </c>
      <c r="Q228" s="25">
        <f>(P228-(B158+SUM(H158:H226)))/(B158+SUM(H158:H226))</f>
        <v>3.7833913663354855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401614.05468340567</v>
      </c>
      <c r="C229" s="44">
        <f>(B229*required_return)</f>
        <v>12048.421640502169</v>
      </c>
      <c r="D229" s="18">
        <f>B229+C229</f>
        <v>413662.47632390785</v>
      </c>
      <c r="E229" s="14">
        <f>B229/3000</f>
        <v>133.87135156113521</v>
      </c>
      <c r="F229" s="14">
        <f>E229</f>
        <v>133.87135156113521</v>
      </c>
      <c r="G229" s="52">
        <f t="shared" ref="G229:G231" si="135">(D229-B229)/F229</f>
        <v>90.000000000000028</v>
      </c>
      <c r="H229" s="19"/>
      <c r="I229" s="19"/>
      <c r="J229" s="18">
        <f>D229+H229-I229</f>
        <v>413662.47632390785</v>
      </c>
      <c r="K229" s="55">
        <f t="shared" ref="K229:K231" si="136">E229*75/B229</f>
        <v>2.4999999999999998E-2</v>
      </c>
      <c r="L229" s="45"/>
      <c r="M229" s="47"/>
      <c r="N229" s="20">
        <f>IF(D229&gt;B229,D229*0.023,0)</f>
        <v>9514.23695544988</v>
      </c>
      <c r="O229" s="18"/>
      <c r="P229" s="14">
        <f>P228+C229+H228</f>
        <v>582776.03186253016</v>
      </c>
      <c r="Q229" s="25">
        <f>(P229-(B158+SUM(H158:H228)))/(B158+SUM(H158:H228))</f>
        <v>3.884371790308188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404148.23936845799</v>
      </c>
      <c r="C230" s="44">
        <f>(B230*required_return)</f>
        <v>12124.44718105374</v>
      </c>
      <c r="D230" s="18">
        <f>B230+C230</f>
        <v>416272.68654951174</v>
      </c>
      <c r="E230" s="14">
        <f>B230/3000</f>
        <v>134.716079789486</v>
      </c>
      <c r="F230" s="14">
        <f>E230</f>
        <v>134.716079789486</v>
      </c>
      <c r="G230" s="52">
        <f t="shared" si="135"/>
        <v>90.000000000000071</v>
      </c>
      <c r="H230" s="19"/>
      <c r="I230" s="19"/>
      <c r="J230" s="18">
        <f>D230+H230-I230</f>
        <v>416272.68654951174</v>
      </c>
      <c r="K230" s="55">
        <f t="shared" si="136"/>
        <v>2.5000000000000001E-2</v>
      </c>
      <c r="L230" s="45"/>
      <c r="M230" s="47"/>
      <c r="N230" s="20">
        <f>IF(D230&gt;B230,D230*0.023,0)</f>
        <v>9574.2717906387697</v>
      </c>
      <c r="O230" s="18"/>
      <c r="P230" s="14">
        <f>P229+C230+H229</f>
        <v>594900.47904358385</v>
      </c>
      <c r="Q230" s="25">
        <f>(P230-(B158+SUM(H158:H229)))/(B158+SUM(H158:H229))</f>
        <v>3.985989400756158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406698.41475887294</v>
      </c>
      <c r="C231" s="44">
        <f>(B231*required_return)</f>
        <v>12200.952442766187</v>
      </c>
      <c r="D231" s="18">
        <f>B231+C231</f>
        <v>418899.36720163911</v>
      </c>
      <c r="E231" s="14">
        <f>B231/3000</f>
        <v>135.56613825295764</v>
      </c>
      <c r="F231" s="14">
        <f>E231</f>
        <v>135.56613825295764</v>
      </c>
      <c r="G231" s="52">
        <f t="shared" si="135"/>
        <v>89.999999999999844</v>
      </c>
      <c r="H231" s="19"/>
      <c r="I231" s="19"/>
      <c r="J231" s="18">
        <f>D231+H231-I231</f>
        <v>418899.36720163911</v>
      </c>
      <c r="K231" s="55">
        <f t="shared" si="136"/>
        <v>2.4999999999999998E-2</v>
      </c>
      <c r="L231" s="45"/>
      <c r="M231" s="48"/>
      <c r="N231" s="22">
        <f>IF(D231&gt;B231,D231*0.023,0)</f>
        <v>9634.6854456376986</v>
      </c>
      <c r="O231" s="34">
        <f>O226+SUM(N228:N231)</f>
        <v>197586.74973034865</v>
      </c>
      <c r="P231" s="14">
        <f>P230+C231+H230</f>
        <v>607101.43148635002</v>
      </c>
      <c r="Q231" s="25">
        <f>(P231-(B158+SUM(H158:H230)))/(B158+SUM(H158:H230))</f>
        <v>4.0882482183260551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409264.68175600143</v>
      </c>
      <c r="C233" s="44">
        <f>(B233*required_return)</f>
        <v>12277.940452680043</v>
      </c>
      <c r="D233" s="14">
        <f>B233+C233</f>
        <v>421542.62220868148</v>
      </c>
      <c r="E233" s="14">
        <f>B233/3000</f>
        <v>136.42156058533382</v>
      </c>
      <c r="F233" s="14">
        <f>E233</f>
        <v>136.42156058533382</v>
      </c>
      <c r="G233" s="53">
        <f>(D233-B233)/F233</f>
        <v>90.000000000000043</v>
      </c>
      <c r="H233" s="19"/>
      <c r="I233" s="19"/>
      <c r="J233" s="14">
        <f>D233+H233-I233</f>
        <v>421542.62220868148</v>
      </c>
      <c r="K233" s="55">
        <f>E233*75/B233</f>
        <v>2.5000000000000001E-2</v>
      </c>
      <c r="L233" s="45"/>
      <c r="M233" s="47"/>
      <c r="N233" s="20">
        <f>IF(D233&gt;B233,D233*0.013,0)</f>
        <v>5480.0540887128591</v>
      </c>
      <c r="O233" s="18"/>
      <c r="P233" s="14">
        <f>P231+C233+H231</f>
        <v>619379.37193903001</v>
      </c>
      <c r="Q233" s="25">
        <f>(P233-(B158+SUM(H158:H231)))/(B158+SUM(H158:H231))</f>
        <v>4.1911522890348172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416062.56811996864</v>
      </c>
      <c r="C234" s="44">
        <f>(B234*required_return)</f>
        <v>12481.877043599059</v>
      </c>
      <c r="D234" s="18">
        <f>B234+C234</f>
        <v>428544.44516356767</v>
      </c>
      <c r="E234" s="14">
        <f>B234/3000</f>
        <v>138.68752270665621</v>
      </c>
      <c r="F234" s="14">
        <f>E234</f>
        <v>138.68752270665621</v>
      </c>
      <c r="G234" s="52">
        <f t="shared" ref="G234:G236" si="138">(D234-B234)/F234</f>
        <v>89.999999999999787</v>
      </c>
      <c r="H234" s="19"/>
      <c r="I234" s="19"/>
      <c r="J234" s="18">
        <f>D234+H234-I234</f>
        <v>428544.44516356767</v>
      </c>
      <c r="K234" s="55">
        <f t="shared" ref="K234:K236" si="139">E234*75/B234</f>
        <v>2.5000000000000001E-2</v>
      </c>
      <c r="L234" s="45"/>
      <c r="M234" s="47"/>
      <c r="N234" s="20">
        <f>IF(D234&gt;B234,D234*0.013,0)</f>
        <v>5571.077787126379</v>
      </c>
      <c r="O234" s="18"/>
      <c r="P234" s="14">
        <f>P233+C234+H233</f>
        <v>631861.24898262904</v>
      </c>
      <c r="Q234" s="25">
        <f>(P234-(B158+SUM(H158:H233)))/(B158+SUM(H158:H233))</f>
        <v>4.295765596358053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422973.36737644131</v>
      </c>
      <c r="C235" s="44">
        <f>(B235*required_return)</f>
        <v>12689.201021293238</v>
      </c>
      <c r="D235" s="18">
        <f>B235+C235</f>
        <v>435662.56839773455</v>
      </c>
      <c r="E235" s="14">
        <f>B235/3000</f>
        <v>140.99112245881378</v>
      </c>
      <c r="F235" s="14">
        <f>E235</f>
        <v>140.99112245881378</v>
      </c>
      <c r="G235" s="52">
        <f t="shared" si="138"/>
        <v>89.999999999999972</v>
      </c>
      <c r="H235" s="19"/>
      <c r="I235" s="19"/>
      <c r="J235" s="18">
        <f>D235+H235-I235</f>
        <v>435662.56839773455</v>
      </c>
      <c r="K235" s="55">
        <f t="shared" si="139"/>
        <v>2.5000000000000001E-2</v>
      </c>
      <c r="L235" s="45"/>
      <c r="M235" s="47"/>
      <c r="N235" s="20">
        <f>IF(D235&gt;B235,D235*0.013,0)</f>
        <v>5663.6133891705485</v>
      </c>
      <c r="O235" s="18"/>
      <c r="P235" s="14">
        <f>P234+C235+H234</f>
        <v>644550.45000392233</v>
      </c>
      <c r="Q235" s="25">
        <f>(P235-(B158+SUM(H158:H234)))/(B158+SUM(H158:H234))</f>
        <v>4.4021165307159276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429998.95500856399</v>
      </c>
      <c r="C236" s="44">
        <f>(B236*required_return)</f>
        <v>12899.968650256918</v>
      </c>
      <c r="D236" s="18">
        <f>B236+C236</f>
        <v>442898.92365882092</v>
      </c>
      <c r="E236" s="14">
        <f>B236/3000</f>
        <v>143.33298500285466</v>
      </c>
      <c r="F236" s="14">
        <f>E236</f>
        <v>143.33298500285466</v>
      </c>
      <c r="G236" s="52">
        <f t="shared" si="138"/>
        <v>90.000000000000028</v>
      </c>
      <c r="H236" s="19"/>
      <c r="I236" s="19"/>
      <c r="J236" s="18">
        <f>D236+H236-I236</f>
        <v>442898.92365882092</v>
      </c>
      <c r="K236" s="55">
        <f t="shared" si="139"/>
        <v>2.4999999999999998E-2</v>
      </c>
      <c r="L236" s="45"/>
      <c r="M236" s="48"/>
      <c r="N236" s="20">
        <f>IF(D236&gt;B236,D236*0.013,0)</f>
        <v>5757.6860075646719</v>
      </c>
      <c r="O236" s="18">
        <f>O231+SUM(N233:N236)</f>
        <v>220059.18100292311</v>
      </c>
      <c r="P236" s="14">
        <f>P235+C236+H235</f>
        <v>657450.4186541792</v>
      </c>
      <c r="Q236" s="25">
        <f>(P236-(B158+SUM(H158:H235)))/(B158+SUM(H158:H235))</f>
        <v>4.5102339540934864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437141.23765125626</v>
      </c>
      <c r="C238" s="44">
        <f>(B238*required_return)</f>
        <v>13114.237129537687</v>
      </c>
      <c r="D238" s="14">
        <f>B238+C238</f>
        <v>450255.47478079394</v>
      </c>
      <c r="E238" s="14">
        <f>B238/3000</f>
        <v>145.7137458837521</v>
      </c>
      <c r="F238" s="14">
        <f>E238</f>
        <v>145.7137458837521</v>
      </c>
      <c r="G238" s="53">
        <f>(D238-B238)/F238</f>
        <v>89.999999999999943</v>
      </c>
      <c r="H238" s="19"/>
      <c r="I238" s="19"/>
      <c r="J238" s="14">
        <f>D238+H238-I238</f>
        <v>450255.47478079394</v>
      </c>
      <c r="K238" s="55">
        <f>E238*75/B238</f>
        <v>2.5000000000000001E-2</v>
      </c>
      <c r="L238" s="45"/>
      <c r="M238" s="47"/>
      <c r="N238" s="20">
        <f>IF(D238&gt;B238,D238*0.013,0)</f>
        <v>5853.3211721503212</v>
      </c>
      <c r="O238" s="18"/>
      <c r="P238" s="14">
        <f>P236+C238+H236</f>
        <v>670564.65578371694</v>
      </c>
      <c r="Q238" s="25">
        <f>(P238-(B158+SUM(H158:H236)))/(B158+SUM(H158:H236))</f>
        <v>4.6201472078733472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444402.15360864362</v>
      </c>
      <c r="C239" s="44">
        <f>(B239*required_return)</f>
        <v>13332.064608259308</v>
      </c>
      <c r="D239" s="18">
        <f>B239+C239</f>
        <v>457734.21821690293</v>
      </c>
      <c r="E239" s="14">
        <f>B239/3000</f>
        <v>148.13405120288121</v>
      </c>
      <c r="F239" s="14">
        <f>E239</f>
        <v>148.13405120288121</v>
      </c>
      <c r="G239" s="52">
        <f t="shared" ref="G239:G241" si="141">(D239-B239)/F239</f>
        <v>89.999999999999943</v>
      </c>
      <c r="H239" s="19"/>
      <c r="I239" s="19"/>
      <c r="J239" s="18">
        <f>D239+H239-I239</f>
        <v>457734.21821690293</v>
      </c>
      <c r="K239" s="55">
        <f t="shared" ref="K239:K241" si="142">E239*75/B239</f>
        <v>2.5000000000000001E-2</v>
      </c>
      <c r="L239" s="45"/>
      <c r="M239" s="47"/>
      <c r="N239" s="20">
        <f>IF(D239&gt;B239,D239*0.013,0)</f>
        <v>5950.5448368197376</v>
      </c>
      <c r="O239" s="18"/>
      <c r="P239" s="14">
        <f>P238+C239+H238</f>
        <v>683896.7203919763</v>
      </c>
      <c r="Q239" s="25">
        <f>(P239-(B158+SUM(H158:H238)))/(B158+SUM(H158:H238))</f>
        <v>4.7318861207984906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451783.67338008317</v>
      </c>
      <c r="C240" s="44">
        <f>(B240*required_return)</f>
        <v>13553.510201402494</v>
      </c>
      <c r="D240" s="18">
        <f>B240+C240</f>
        <v>465337.18358148565</v>
      </c>
      <c r="E240" s="14">
        <f>B240/3000</f>
        <v>150.59455779336105</v>
      </c>
      <c r="F240" s="14">
        <f>E240</f>
        <v>150.59455779336105</v>
      </c>
      <c r="G240" s="52">
        <f t="shared" si="141"/>
        <v>89.999999999999872</v>
      </c>
      <c r="H240" s="19"/>
      <c r="I240" s="19"/>
      <c r="J240" s="18">
        <f>D240+H240-I240</f>
        <v>465337.18358148565</v>
      </c>
      <c r="K240" s="55">
        <f t="shared" si="142"/>
        <v>2.4999999999999998E-2</v>
      </c>
      <c r="L240" s="45"/>
      <c r="M240" s="47"/>
      <c r="N240" s="20">
        <f>IF(D240&gt;B240,D240*0.013,0)</f>
        <v>6049.3833865593133</v>
      </c>
      <c r="O240" s="18"/>
      <c r="P240" s="14">
        <f>P239+C240+H239</f>
        <v>697450.23059337877</v>
      </c>
      <c r="Q240" s="25">
        <f>(P240-(B158+SUM(H158:H239)))/(B158+SUM(H158:H239))</f>
        <v>4.8454810170673213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459287.80019492633</v>
      </c>
      <c r="C241" s="44">
        <f>(B241*required_return)</f>
        <v>13778.634005847789</v>
      </c>
      <c r="D241" s="18">
        <f>B241+C241</f>
        <v>473066.43420077412</v>
      </c>
      <c r="E241" s="14">
        <f>B241/3000</f>
        <v>153.09593339830877</v>
      </c>
      <c r="F241" s="14">
        <f>E241</f>
        <v>153.09593339830877</v>
      </c>
      <c r="G241" s="52">
        <f t="shared" si="141"/>
        <v>90.000000000000028</v>
      </c>
      <c r="H241" s="19"/>
      <c r="I241" s="19"/>
      <c r="J241" s="18">
        <f>D241+H241-I241</f>
        <v>473066.43420077412</v>
      </c>
      <c r="K241" s="55">
        <f t="shared" si="142"/>
        <v>2.4999999999999998E-2</v>
      </c>
      <c r="L241" s="45"/>
      <c r="M241" s="48"/>
      <c r="N241" s="20">
        <f>IF(D241&gt;B241,D241*0.013,0)</f>
        <v>6149.8636446100636</v>
      </c>
      <c r="O241" s="18">
        <f>O236+SUM(N238:N241)</f>
        <v>244062.29404306255</v>
      </c>
      <c r="P241" s="14">
        <f>P240+C241+H240</f>
        <v>711228.86459922651</v>
      </c>
      <c r="Q241" s="25">
        <f>(P241-(B158+SUM(H158:H240)))/(B158+SUM(H158:H240))</f>
        <v>4.960962724563176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466916.57055616408</v>
      </c>
      <c r="C243" s="44">
        <f>(B243*required_return)</f>
        <v>14007.497116684923</v>
      </c>
      <c r="D243" s="14">
        <f>B243+C243</f>
        <v>480924.06767284899</v>
      </c>
      <c r="E243" s="14">
        <f>B243/3000</f>
        <v>155.63885685205469</v>
      </c>
      <c r="F243" s="14">
        <f>E243</f>
        <v>155.63885685205469</v>
      </c>
      <c r="G243" s="53">
        <f>(D243-B243)/F243</f>
        <v>89.999999999999943</v>
      </c>
      <c r="H243" s="19"/>
      <c r="I243" s="19"/>
      <c r="J243" s="14">
        <f>D243+H243-I243</f>
        <v>480924.06767284899</v>
      </c>
      <c r="K243" s="55">
        <f>E243*75/B243</f>
        <v>2.5000000000000001E-2</v>
      </c>
      <c r="L243" s="45"/>
      <c r="M243" s="47"/>
      <c r="N243" s="20">
        <f>IF(D243&gt;B243,D243*0.013,0)</f>
        <v>6252.012879747037</v>
      </c>
      <c r="O243" s="18"/>
      <c r="P243" s="14">
        <f>P241+C243+H241</f>
        <v>725236.36171591142</v>
      </c>
      <c r="Q243" s="25">
        <f>(P243-(B158+SUM(H158:H241)))/(B158+SUM(H158:H241))</f>
        <v>5.0783625832205379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474672.05479310197</v>
      </c>
      <c r="C244" s="44">
        <f>(B244*required_return)</f>
        <v>14240.161643793059</v>
      </c>
      <c r="D244" s="18">
        <f>B244+C244</f>
        <v>488912.21643689502</v>
      </c>
      <c r="E244" s="14">
        <f>B244/3000</f>
        <v>158.22401826436732</v>
      </c>
      <c r="F244" s="14">
        <f>E244</f>
        <v>158.22401826436732</v>
      </c>
      <c r="G244" s="52">
        <f t="shared" ref="G244:G246" si="144">(D244-B244)/F244</f>
        <v>89.999999999999943</v>
      </c>
      <c r="H244" s="19"/>
      <c r="I244" s="19"/>
      <c r="J244" s="18">
        <f>D244+H244-I244</f>
        <v>488912.21643689502</v>
      </c>
      <c r="K244" s="55">
        <f t="shared" ref="K244:K246" si="145">E244*75/B244</f>
        <v>2.4999999999999998E-2</v>
      </c>
      <c r="L244" s="45"/>
      <c r="M244" s="47"/>
      <c r="N244" s="20">
        <f>IF(D244&gt;B244,D244*0.013,0)</f>
        <v>6355.8588136796352</v>
      </c>
      <c r="O244" s="18"/>
      <c r="P244" s="14">
        <f>P243+C244+H243</f>
        <v>739476.52335970453</v>
      </c>
      <c r="Q244" s="25">
        <f>(P244-(B158+SUM(H158:H243)))/(B158+SUM(H158:H243))</f>
        <v>5.1977124535301984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482556.35762321536</v>
      </c>
      <c r="C245" s="44">
        <f>(B245*required_return)</f>
        <v>14476.69072869646</v>
      </c>
      <c r="D245" s="18">
        <f>B245+C245</f>
        <v>497033.04835191183</v>
      </c>
      <c r="E245" s="14">
        <f>B245/3000</f>
        <v>160.85211920773844</v>
      </c>
      <c r="F245" s="14">
        <f>E245</f>
        <v>160.85211920773844</v>
      </c>
      <c r="G245" s="52">
        <f t="shared" si="144"/>
        <v>90.000000000000071</v>
      </c>
      <c r="H245" s="19"/>
      <c r="I245" s="19"/>
      <c r="J245" s="18">
        <f>D245+H245-I245</f>
        <v>497033.04835191183</v>
      </c>
      <c r="K245" s="55">
        <f t="shared" si="145"/>
        <v>2.4999999999999998E-2</v>
      </c>
      <c r="L245" s="45"/>
      <c r="M245" s="47"/>
      <c r="N245" s="20">
        <f>IF(D245&gt;B245,D245*0.013,0)</f>
        <v>6461.4296285748533</v>
      </c>
      <c r="O245" s="18"/>
      <c r="P245" s="14">
        <f>P244+C245+H244</f>
        <v>753953.21408840094</v>
      </c>
      <c r="Q245" s="25">
        <f>(P245-(B158+SUM(H158:H244)))/(B158+SUM(H158:H244))</f>
        <v>5.3190447251857016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490571.61872333696</v>
      </c>
      <c r="C246" s="44">
        <f>(B246*required_return)</f>
        <v>14717.148561700109</v>
      </c>
      <c r="D246" s="18">
        <f>B246+C246</f>
        <v>505288.76728503709</v>
      </c>
      <c r="E246" s="14">
        <f>B246/3000</f>
        <v>163.52387290777898</v>
      </c>
      <c r="F246" s="14">
        <f>E246</f>
        <v>163.52387290777898</v>
      </c>
      <c r="G246" s="52">
        <f t="shared" si="144"/>
        <v>90.000000000000142</v>
      </c>
      <c r="H246" s="19"/>
      <c r="I246" s="19"/>
      <c r="J246" s="18">
        <f>D246+H246-I246</f>
        <v>505288.76728503709</v>
      </c>
      <c r="K246" s="55">
        <f t="shared" si="145"/>
        <v>2.4999999999999998E-2</v>
      </c>
      <c r="L246" s="45"/>
      <c r="M246" s="48"/>
      <c r="N246" s="20">
        <f>IF(D246&gt;B246,D246*0.013,0)</f>
        <v>6568.7539747054816</v>
      </c>
      <c r="O246" s="18">
        <f>O241+SUM(N243:N246)</f>
        <v>269700.34933976957</v>
      </c>
      <c r="P246" s="14">
        <f>P245+C246+H245</f>
        <v>768670.36265010107</v>
      </c>
      <c r="Q246" s="25">
        <f>(P246-(B158+SUM(H158:H245)))/(B158+SUM(H158:H245))</f>
        <v>5.4423923258734037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498720.01331033162</v>
      </c>
      <c r="C248" s="44">
        <f>(B248*required_return)</f>
        <v>14961.600399309948</v>
      </c>
      <c r="D248" s="14">
        <f>B248+C248</f>
        <v>513681.61370964156</v>
      </c>
      <c r="E248" s="14">
        <f>B248/3000</f>
        <v>166.24000443677721</v>
      </c>
      <c r="F248" s="14">
        <f>E248</f>
        <v>166.24000443677721</v>
      </c>
      <c r="G248" s="53">
        <f>(D248-B248)/F248</f>
        <v>89.999999999999972</v>
      </c>
      <c r="H248" s="19"/>
      <c r="I248" s="19"/>
      <c r="J248" s="14">
        <f>D248+H248-I248</f>
        <v>513681.61370964156</v>
      </c>
      <c r="K248" s="55">
        <f>E248*75/B248</f>
        <v>2.5000000000000001E-2</v>
      </c>
      <c r="L248" s="45"/>
      <c r="M248" s="47"/>
      <c r="N248" s="20">
        <f>IF(D248&gt;B248,D248*0.013,0)</f>
        <v>6677.8609782253397</v>
      </c>
      <c r="O248" s="18"/>
      <c r="P248" s="14">
        <f>P246+C248+H246</f>
        <v>783631.96304941108</v>
      </c>
      <c r="Q248" s="25">
        <f>(P248-(B158+SUM(H158:H246)))/(B158+SUM(H158:H246))</f>
        <v>5.5677887302085285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507003.7527314162</v>
      </c>
      <c r="C249" s="44">
        <f>(B249*required_return)</f>
        <v>15210.112581942485</v>
      </c>
      <c r="D249" s="18">
        <f>B249+C249</f>
        <v>522213.86531335866</v>
      </c>
      <c r="E249" s="14">
        <f>B249/3000</f>
        <v>169.00125091047207</v>
      </c>
      <c r="F249" s="14">
        <f>E249</f>
        <v>169.00125091047207</v>
      </c>
      <c r="G249" s="52">
        <f t="shared" ref="G249:G251" si="147">(D249-B249)/F249</f>
        <v>89.999999999999872</v>
      </c>
      <c r="H249" s="19"/>
      <c r="I249" s="19"/>
      <c r="J249" s="18">
        <f>D249+H249-I249</f>
        <v>522213.86531335866</v>
      </c>
      <c r="K249" s="55">
        <f t="shared" ref="K249:K251" si="148">E249*75/B249</f>
        <v>2.4999999999999998E-2</v>
      </c>
      <c r="L249" s="45"/>
      <c r="M249" s="47"/>
      <c r="N249" s="20">
        <f>IF(D249&gt;B249,D249*0.013,0)</f>
        <v>6788.7802490736622</v>
      </c>
      <c r="O249" s="18"/>
      <c r="P249" s="14">
        <f>P248+C249+H248</f>
        <v>798842.07563135354</v>
      </c>
      <c r="Q249" s="25">
        <f>(P249-(B158+SUM(H158:H248)))/(B158+SUM(H158:H248))</f>
        <v>5.6952679688196595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515425.08506428503</v>
      </c>
      <c r="C250" s="44">
        <f>(B250*required_return)</f>
        <v>15462.75255192855</v>
      </c>
      <c r="D250" s="18">
        <f>B250+C250</f>
        <v>530887.8376162136</v>
      </c>
      <c r="E250" s="14">
        <f>B250/3000</f>
        <v>171.808361688095</v>
      </c>
      <c r="F250" s="14">
        <f>E250</f>
        <v>171.808361688095</v>
      </c>
      <c r="G250" s="52">
        <f t="shared" si="147"/>
        <v>90.000000000000114</v>
      </c>
      <c r="H250" s="19"/>
      <c r="I250" s="19"/>
      <c r="J250" s="18">
        <f>D250+H250-I250</f>
        <v>530887.8376162136</v>
      </c>
      <c r="K250" s="55">
        <f t="shared" si="148"/>
        <v>2.4999999999999998E-2</v>
      </c>
      <c r="L250" s="45"/>
      <c r="M250" s="47"/>
      <c r="N250" s="20">
        <f>IF(D250&gt;B250,D250*0.013,0)</f>
        <v>6901.5418890107767</v>
      </c>
      <c r="O250" s="18"/>
      <c r="P250" s="14">
        <f>P249+C250+H249</f>
        <v>814304.82818328205</v>
      </c>
      <c r="Q250" s="25">
        <f>(P250-(B158+SUM(H158:H249)))/(B158+SUM(H158:H249))</f>
        <v>5.8248646375841213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523986.29572720284</v>
      </c>
      <c r="C251" s="44">
        <f>(B251*required_return)</f>
        <v>15719.588871816084</v>
      </c>
      <c r="D251" s="18">
        <f>B251+C251</f>
        <v>539705.88459901896</v>
      </c>
      <c r="E251" s="14">
        <f>B251/3000</f>
        <v>174.66209857573429</v>
      </c>
      <c r="F251" s="14">
        <f>E251</f>
        <v>174.66209857573429</v>
      </c>
      <c r="G251" s="52">
        <f t="shared" si="147"/>
        <v>90.000000000000171</v>
      </c>
      <c r="H251" s="19"/>
      <c r="I251" s="19"/>
      <c r="J251" s="18">
        <f>D251+H251-I251</f>
        <v>539705.88459901896</v>
      </c>
      <c r="K251" s="55">
        <f t="shared" si="148"/>
        <v>2.5000000000000001E-2</v>
      </c>
      <c r="L251" s="45"/>
      <c r="M251" s="48"/>
      <c r="N251" s="20">
        <f>IF(D251&gt;B251,D251*0.013,0)</f>
        <v>7016.176499787246</v>
      </c>
      <c r="O251" s="18">
        <f>O246+SUM(N248:N251)</f>
        <v>297084.70895586658</v>
      </c>
      <c r="P251" s="14">
        <f>P250+C251+H250</f>
        <v>830024.41705509811</v>
      </c>
      <c r="Q251" s="25">
        <f>(P251-(B158+SUM(H158:H250)))/(B158+SUM(H158:H250))</f>
        <v>5.9566139070167603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532689.70809923171</v>
      </c>
      <c r="C253" s="44">
        <f>(B253*required_return)</f>
        <v>15980.691242976951</v>
      </c>
      <c r="D253" s="14">
        <f>B253+C253</f>
        <v>548670.39934220864</v>
      </c>
      <c r="E253" s="14">
        <f>B253/3000</f>
        <v>177.56323603307723</v>
      </c>
      <c r="F253" s="14">
        <f>E253</f>
        <v>177.56323603307723</v>
      </c>
      <c r="G253" s="53">
        <f>(D253-B253)/F253</f>
        <v>89.999999999999872</v>
      </c>
      <c r="H253" s="19"/>
      <c r="I253" s="19"/>
      <c r="J253" s="14">
        <f>D253+H253-I253</f>
        <v>548670.39934220864</v>
      </c>
      <c r="K253" s="55">
        <f>E253*75/B253</f>
        <v>2.5000000000000001E-2</v>
      </c>
      <c r="L253" s="45"/>
      <c r="M253" s="47"/>
      <c r="N253" s="20">
        <f>IF(D253&gt;B253,D253*0.013,0)</f>
        <v>7132.7151914487122</v>
      </c>
      <c r="O253" s="18"/>
      <c r="P253" s="14">
        <f>P251+C253+H251</f>
        <v>846005.10829807504</v>
      </c>
      <c r="Q253" s="25">
        <f>(P253-(B158+SUM(H158:H251)))/(B158+SUM(H158:H251))</f>
        <v>6.0905515318146755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541537.68415075995</v>
      </c>
      <c r="C254" s="44">
        <f>(B254*required_return)</f>
        <v>16246.130524522798</v>
      </c>
      <c r="D254" s="18">
        <f>B254+C254</f>
        <v>557783.81467528269</v>
      </c>
      <c r="E254" s="14">
        <f>B254/3000</f>
        <v>180.51256138358664</v>
      </c>
      <c r="F254" s="14">
        <f>E254</f>
        <v>180.51256138358664</v>
      </c>
      <c r="G254" s="52">
        <f t="shared" ref="G254:G256" si="150">(D254-B254)/F254</f>
        <v>89.999999999999687</v>
      </c>
      <c r="H254" s="19"/>
      <c r="I254" s="19"/>
      <c r="J254" s="18">
        <f>D254+H254-I254</f>
        <v>557783.81467528269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7251.1895907786748</v>
      </c>
      <c r="O254" s="18"/>
      <c r="P254" s="14">
        <f>P253+C254+H253</f>
        <v>862251.23882259778</v>
      </c>
      <c r="Q254" s="25">
        <f>(P254-(B158+SUM(H158:H253)))/(B158+SUM(H158:H253))</f>
        <v>6.2267138605604844</v>
      </c>
      <c r="R254" s="25">
        <f t="shared" ref="R254:R256" si="152">D254/B254-1</f>
        <v>2.9999999999999805E-2</v>
      </c>
    </row>
    <row r="255" spans="1:18">
      <c r="A255" s="1">
        <f>A254+7</f>
        <v>46026</v>
      </c>
      <c r="B255" s="17">
        <f>D254+H254-N254</f>
        <v>550532.62508450402</v>
      </c>
      <c r="C255" s="44">
        <f>(B255*required_return)</f>
        <v>16515.97875253512</v>
      </c>
      <c r="D255" s="18">
        <f>B255+C255</f>
        <v>567048.60383703909</v>
      </c>
      <c r="E255" s="14">
        <f>B255/3000</f>
        <v>183.51087502816802</v>
      </c>
      <c r="F255" s="14">
        <f>E255</f>
        <v>183.51087502816802</v>
      </c>
      <c r="G255" s="52">
        <f t="shared" si="150"/>
        <v>89.999999999999716</v>
      </c>
      <c r="H255" s="19"/>
      <c r="I255" s="19"/>
      <c r="J255" s="18">
        <f>D255+H255-I255</f>
        <v>567048.60383703909</v>
      </c>
      <c r="K255" s="55">
        <f t="shared" si="151"/>
        <v>2.5000000000000001E-2</v>
      </c>
      <c r="L255" s="45"/>
      <c r="M255" s="47"/>
      <c r="N255" s="20">
        <f>IF(D255&gt;B255,D255*0.013,0)</f>
        <v>7371.6318498815081</v>
      </c>
      <c r="O255" s="18"/>
      <c r="P255" s="14">
        <f>P254+C255+H254</f>
        <v>878767.21757513285</v>
      </c>
      <c r="Q255" s="25">
        <f>(P255-(B158+SUM(H158:H254)))/(B158+SUM(H158:H254))</f>
        <v>6.3651378455867604</v>
      </c>
      <c r="R255" s="25">
        <f t="shared" si="152"/>
        <v>2.9999999999999805E-2</v>
      </c>
    </row>
    <row r="256" spans="1:18" ht="15" thickBot="1">
      <c r="A256" s="5">
        <f>A255+7</f>
        <v>46033</v>
      </c>
      <c r="B256" s="17">
        <f>D255+H255-N255</f>
        <v>559676.97198715759</v>
      </c>
      <c r="C256" s="44">
        <f>(B256*required_return)</f>
        <v>16790.309159614728</v>
      </c>
      <c r="D256" s="18">
        <f>B256+C256</f>
        <v>576467.28114677232</v>
      </c>
      <c r="E256" s="14">
        <f>B256/3000</f>
        <v>186.55899066238587</v>
      </c>
      <c r="F256" s="14">
        <f>E256</f>
        <v>186.55899066238587</v>
      </c>
      <c r="G256" s="52">
        <f t="shared" si="150"/>
        <v>90</v>
      </c>
      <c r="H256" s="19"/>
      <c r="I256" s="19"/>
      <c r="J256" s="18">
        <f>D256+H256-I256</f>
        <v>576467.28114677232</v>
      </c>
      <c r="K256" s="55">
        <f t="shared" si="151"/>
        <v>2.5000000000000001E-2</v>
      </c>
      <c r="L256" s="45"/>
      <c r="M256" s="48"/>
      <c r="N256" s="20">
        <f>IF(D256&gt;B256,D256*0.013,0)</f>
        <v>7494.0746549080395</v>
      </c>
      <c r="O256" s="18">
        <f>O251+SUM(N253:N256)</f>
        <v>326334.32024288352</v>
      </c>
      <c r="P256" s="14">
        <f>P255+C256+H255</f>
        <v>895557.52673474757</v>
      </c>
      <c r="Q256" s="25">
        <f>(P256-(B158+SUM(H158:H255)))/(B158+SUM(H158:H255))</f>
        <v>6.5058610530043239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568973.20649186429</v>
      </c>
      <c r="C258" s="44">
        <f>(B258*required_return)</f>
        <v>17069.196194755928</v>
      </c>
      <c r="D258" s="14">
        <f>B258+C258</f>
        <v>586042.40268662025</v>
      </c>
      <c r="E258" s="14">
        <f>B258/3000</f>
        <v>189.65773549728809</v>
      </c>
      <c r="F258" s="14">
        <f>E258</f>
        <v>189.65773549728809</v>
      </c>
      <c r="G258" s="53">
        <f>(D258-B258)/F258</f>
        <v>90.000000000000171</v>
      </c>
      <c r="H258" s="19"/>
      <c r="I258" s="19"/>
      <c r="J258" s="14">
        <f>D258+H258-I258</f>
        <v>586042.40268662025</v>
      </c>
      <c r="K258" s="55">
        <f>E258*75/B258</f>
        <v>2.4999999999999998E-2</v>
      </c>
      <c r="L258" s="45"/>
      <c r="M258" s="19"/>
      <c r="N258" s="20">
        <f>IF(D258&gt;B258,D258*0.013,0)</f>
        <v>7618.5512349260625</v>
      </c>
      <c r="O258" s="18"/>
      <c r="P258" s="14">
        <f>P256+C258+H256</f>
        <v>912626.72292950354</v>
      </c>
      <c r="Q258" s="25">
        <f>(P258-(B158+SUM(H158:H256)))/(B158+SUM(H158:H256))</f>
        <v>6.6489216728970932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578423.85145169415</v>
      </c>
      <c r="C259" s="44">
        <f>(B259*required_return)</f>
        <v>17352.715543550825</v>
      </c>
      <c r="D259" s="18">
        <f>B259+C259</f>
        <v>595776.56699524494</v>
      </c>
      <c r="E259" s="14">
        <f>B259/3000</f>
        <v>192.80795048389805</v>
      </c>
      <c r="F259" s="14">
        <f>E259</f>
        <v>192.80795048389805</v>
      </c>
      <c r="G259" s="52">
        <f t="shared" ref="G259:G261" si="153">(D259-B259)/F259</f>
        <v>89.999999999999815</v>
      </c>
      <c r="H259" s="19"/>
      <c r="I259" s="19"/>
      <c r="J259" s="18">
        <f>D259+H259-I259</f>
        <v>595776.56699524494</v>
      </c>
      <c r="K259" s="55">
        <f t="shared" ref="K259:K261" si="154">E259*75/B259</f>
        <v>2.4999999999999998E-2</v>
      </c>
      <c r="L259" s="45"/>
      <c r="M259" s="19"/>
      <c r="N259" s="20">
        <f>IF(D259&gt;B259,D259*0.013,0)</f>
        <v>7745.0953709381838</v>
      </c>
      <c r="O259" s="18"/>
      <c r="P259" s="14">
        <f>P258+C259+H258</f>
        <v>929979.43847305432</v>
      </c>
      <c r="Q259" s="25">
        <f>(P259-(B158+SUM(H158:H258)))/(B158+SUM(H158:H258))</f>
        <v>6.7943585296862814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588031.47162430675</v>
      </c>
      <c r="C260" s="44">
        <f>(B260*required_return)</f>
        <v>17640.944148729202</v>
      </c>
      <c r="D260" s="18">
        <f>B260+C260</f>
        <v>605672.41577303596</v>
      </c>
      <c r="E260" s="14">
        <f>B260/3000</f>
        <v>196.01049054143559</v>
      </c>
      <c r="F260" s="14">
        <f>E260</f>
        <v>196.01049054143559</v>
      </c>
      <c r="G260" s="52">
        <f t="shared" si="153"/>
        <v>90.000000000000014</v>
      </c>
      <c r="H260" s="19"/>
      <c r="I260" s="19"/>
      <c r="J260" s="18">
        <f>D260+H260-I260</f>
        <v>605672.41577303596</v>
      </c>
      <c r="K260" s="55">
        <f t="shared" si="154"/>
        <v>2.5000000000000001E-2</v>
      </c>
      <c r="L260" s="45"/>
      <c r="M260" s="19"/>
      <c r="N260" s="20">
        <f>IF(D260&gt;B260,D260*0.013,0)</f>
        <v>7873.7414050494672</v>
      </c>
      <c r="O260" s="18"/>
      <c r="P260" s="14">
        <f>P259+C260+H259</f>
        <v>947620.38262178353</v>
      </c>
      <c r="Q260" s="25">
        <f>(P260-(B158+SUM(H158:H259)))/(B158+SUM(H158:H259))</f>
        <v>6.9422110926667377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597798.6743679865</v>
      </c>
      <c r="C261" s="44">
        <f>(B261*required_return)</f>
        <v>17933.960231039593</v>
      </c>
      <c r="D261" s="18">
        <f>B261+C261</f>
        <v>615732.63459902606</v>
      </c>
      <c r="E261" s="14">
        <f>B261/3000</f>
        <v>199.26622478932885</v>
      </c>
      <c r="F261" s="14">
        <f>E261</f>
        <v>199.26622478932885</v>
      </c>
      <c r="G261" s="52">
        <f t="shared" si="153"/>
        <v>89.999999999999801</v>
      </c>
      <c r="H261" s="19"/>
      <c r="I261" s="19"/>
      <c r="J261" s="18">
        <f>D261+H261-I261</f>
        <v>615732.63459902606</v>
      </c>
      <c r="K261" s="55">
        <f t="shared" si="154"/>
        <v>2.5000000000000001E-2</v>
      </c>
      <c r="L261" s="45"/>
      <c r="M261" s="23"/>
      <c r="N261" s="20">
        <f>IF(D261&gt;B261,D261*0.013,0)</f>
        <v>8004.5242497873387</v>
      </c>
      <c r="O261" s="18">
        <f>O256+SUM(N258:N261)</f>
        <v>357576.23250358459</v>
      </c>
      <c r="P261" s="14">
        <f>P260+C261+H260</f>
        <v>965554.34285282309</v>
      </c>
      <c r="Q261" s="25">
        <f>(P261-(B158+SUM(H158:H260)))/(B158+SUM(H158:H260))</f>
        <v>7.0925194867182997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607728.11034923873</v>
      </c>
      <c r="C263" s="44">
        <f>(B263*required_return)</f>
        <v>18231.843310477161</v>
      </c>
      <c r="D263" s="14">
        <f>B263+C263</f>
        <v>625959.95365971595</v>
      </c>
      <c r="E263" s="14">
        <f>B263/3000</f>
        <v>202.57603678307959</v>
      </c>
      <c r="F263" s="14">
        <f>E263</f>
        <v>202.57603678307959</v>
      </c>
      <c r="G263" s="53">
        <f>(D263-B263)/F263</f>
        <v>90.000000000000242</v>
      </c>
      <c r="H263" s="19"/>
      <c r="I263" s="19"/>
      <c r="J263" s="14">
        <f>D263+H263-I263</f>
        <v>625959.95365971595</v>
      </c>
      <c r="K263" s="55">
        <f>E263*75/B263</f>
        <v>2.5000000000000001E-2</v>
      </c>
      <c r="L263" s="45"/>
      <c r="M263" s="47"/>
      <c r="N263" s="20">
        <f>IF(D263&gt;B263,D263*0.013,0)</f>
        <v>8137.4793975763068</v>
      </c>
      <c r="O263" s="18"/>
      <c r="P263" s="14">
        <f>P261+C263+H261</f>
        <v>983786.1861633003</v>
      </c>
      <c r="Q263" s="25">
        <f>(P263-(B158+SUM(H158:H261)))/(B158+SUM(H158:H261))</f>
        <v>7.2453245031950582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617822.47426213964</v>
      </c>
      <c r="C264" s="44">
        <f>(B264*required_return)</f>
        <v>18534.674227864187</v>
      </c>
      <c r="D264" s="18">
        <f>B264+C264</f>
        <v>636357.14849000378</v>
      </c>
      <c r="E264" s="14">
        <f>B264/3000</f>
        <v>205.94082475404656</v>
      </c>
      <c r="F264" s="14">
        <f>E264</f>
        <v>205.94082475404656</v>
      </c>
      <c r="G264" s="52">
        <f t="shared" ref="G264:G266" si="156">(D264-B264)/F264</f>
        <v>89.999999999999716</v>
      </c>
      <c r="H264" s="19"/>
      <c r="I264" s="19"/>
      <c r="J264" s="18">
        <f>D264+H264-I264</f>
        <v>636357.14849000378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8272.6429303700479</v>
      </c>
      <c r="O264" s="18"/>
      <c r="P264" s="14">
        <f>P263+C264+H263</f>
        <v>1002320.8603911644</v>
      </c>
      <c r="Q264" s="25">
        <f>(P264-(B158+SUM(H158:H263)))/(B158+SUM(H158:H263))</f>
        <v>7.4006676109954945</v>
      </c>
      <c r="R264" s="25">
        <f t="shared" ref="R264:R266" si="158">D264/B264-1</f>
        <v>2.9999999999999805E-2</v>
      </c>
    </row>
    <row r="265" spans="1:18">
      <c r="A265" s="1">
        <f>A264+7</f>
        <v>46082</v>
      </c>
      <c r="B265" s="17">
        <f>D264+H264-N264</f>
        <v>628084.50555963372</v>
      </c>
      <c r="C265" s="44">
        <f>(B265*required_return)</f>
        <v>18842.53516678901</v>
      </c>
      <c r="D265" s="18">
        <f>B265+C265</f>
        <v>646927.04072642268</v>
      </c>
      <c r="E265" s="14">
        <f>B265/3000</f>
        <v>209.36150185321125</v>
      </c>
      <c r="F265" s="14">
        <f>E265</f>
        <v>209.36150185321125</v>
      </c>
      <c r="G265" s="52">
        <f t="shared" si="156"/>
        <v>89.999999999999758</v>
      </c>
      <c r="H265" s="19"/>
      <c r="I265" s="19"/>
      <c r="J265" s="18">
        <f>D265+H265-I265</f>
        <v>646927.04072642268</v>
      </c>
      <c r="K265" s="55">
        <f t="shared" si="157"/>
        <v>2.5000000000000001E-2</v>
      </c>
      <c r="L265" s="45"/>
      <c r="M265" s="47"/>
      <c r="N265" s="20">
        <f>IF(D265&gt;B265,D265*0.013,0)</f>
        <v>8410.0515294434954</v>
      </c>
      <c r="O265" s="18"/>
      <c r="P265" s="14">
        <f>P264+C265+H264</f>
        <v>1021163.3955579534</v>
      </c>
      <c r="Q265" s="25">
        <f>(P265-(B158+SUM(H158:H264)))/(B158+SUM(H158:H264))</f>
        <v>7.5585909678164969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638516.98919697921</v>
      </c>
      <c r="C266" s="44">
        <f>(B266*required_return)</f>
        <v>19155.509675909376</v>
      </c>
      <c r="D266" s="18">
        <f>B266+C266</f>
        <v>657672.49887288862</v>
      </c>
      <c r="E266" s="14">
        <f>B266/3000</f>
        <v>212.83899639899306</v>
      </c>
      <c r="F266" s="14">
        <f>E266</f>
        <v>212.83899639899306</v>
      </c>
      <c r="G266" s="52">
        <f t="shared" si="156"/>
        <v>90.000000000000185</v>
      </c>
      <c r="H266" s="19"/>
      <c r="I266" s="19"/>
      <c r="J266" s="18">
        <f>D266+H266-I266</f>
        <v>657672.49887288862</v>
      </c>
      <c r="K266" s="55">
        <f t="shared" si="157"/>
        <v>2.4999999999999998E-2</v>
      </c>
      <c r="L266" s="45"/>
      <c r="M266" s="48"/>
      <c r="N266" s="20">
        <f>IF(D266&gt;B266,D266*0.013,0)</f>
        <v>8549.7424853475513</v>
      </c>
      <c r="O266" s="18">
        <f>O261+SUM(N263:N266)</f>
        <v>390946.14884632197</v>
      </c>
      <c r="P266" s="14">
        <f>P265+C266+H265</f>
        <v>1040318.9052338628</v>
      </c>
      <c r="Q266" s="25">
        <f>(P266-(B158+SUM(H158:H265)))/(B158+SUM(H158:H265))</f>
        <v>7.7191374315942962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R3 R5:R11">
    <cfRule type="cellIs" dxfId="119" priority="479" operator="greaterThan">
      <formula>0</formula>
    </cfRule>
    <cfRule type="cellIs" dxfId="118" priority="480" operator="lessThan">
      <formula>0</formula>
    </cfRule>
  </conditionalFormatting>
  <conditionalFormatting sqref="R12:R15 R19:R267 R17">
    <cfRule type="cellIs" dxfId="117" priority="375" operator="greaterThan">
      <formula>0</formula>
    </cfRule>
    <cfRule type="cellIs" dxfId="116" priority="376" operator="lessThan">
      <formula>0</formula>
    </cfRule>
  </conditionalFormatting>
  <conditionalFormatting sqref="R4">
    <cfRule type="cellIs" dxfId="115" priority="371" operator="greaterThan">
      <formula>0</formula>
    </cfRule>
    <cfRule type="cellIs" dxfId="114" priority="372" operator="lessThan">
      <formula>0</formula>
    </cfRule>
  </conditionalFormatting>
  <conditionalFormatting sqref="G3:G6">
    <cfRule type="cellIs" dxfId="113" priority="369" operator="lessThan">
      <formula>0</formula>
    </cfRule>
    <cfRule type="cellIs" dxfId="112" priority="370" operator="greaterThan">
      <formula>0</formula>
    </cfRule>
  </conditionalFormatting>
  <conditionalFormatting sqref="G8:G11">
    <cfRule type="cellIs" dxfId="111" priority="111" operator="lessThan">
      <formula>0</formula>
    </cfRule>
    <cfRule type="cellIs" dxfId="110" priority="112" operator="greaterThan">
      <formula>0</formula>
    </cfRule>
  </conditionalFormatting>
  <conditionalFormatting sqref="G13:G15">
    <cfRule type="cellIs" dxfId="109" priority="109" operator="lessThan">
      <formula>0</formula>
    </cfRule>
    <cfRule type="cellIs" dxfId="108" priority="110" operator="greaterThan">
      <formula>0</formula>
    </cfRule>
  </conditionalFormatting>
  <conditionalFormatting sqref="G19:G21">
    <cfRule type="cellIs" dxfId="107" priority="107" operator="lessThan">
      <formula>0</formula>
    </cfRule>
    <cfRule type="cellIs" dxfId="106" priority="108" operator="greaterThan">
      <formula>0</formula>
    </cfRule>
  </conditionalFormatting>
  <conditionalFormatting sqref="G23:G26">
    <cfRule type="cellIs" dxfId="105" priority="105" operator="lessThan">
      <formula>0</formula>
    </cfRule>
    <cfRule type="cellIs" dxfId="104" priority="106" operator="greaterThan">
      <formula>0</formula>
    </cfRule>
  </conditionalFormatting>
  <conditionalFormatting sqref="G28:G3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33:G3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38:G4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43:G4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48:G5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53:G5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58:G6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63:G6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68:G7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73:G7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78:G8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83:G8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88:G9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93:G9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98:G10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103:G10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108:G11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113:G11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118:G12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23:G12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28:G13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33:G13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38:G14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43:G14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48:G15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53:G15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58:G16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63:G16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68:G17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73:G17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78:G18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83:G18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88:G19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93:G19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98:G20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203:G20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208:G21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213:G21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218:G22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23:G22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28:G23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33:G23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38:G24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43:G24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48:G25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53:G25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58:G26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63:G26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R18">
    <cfRule type="cellIs" dxfId="7" priority="7" operator="greaterThan">
      <formula>0</formula>
    </cfRule>
    <cfRule type="cellIs" dxfId="6" priority="8" operator="lessThan">
      <formula>0</formula>
    </cfRule>
  </conditionalFormatting>
  <conditionalFormatting sqref="G18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R16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G1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5" formulaRange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G11" sqref="G11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2022-05-17T06:36:12Z</dcterms:modified>
</cp:coreProperties>
</file>