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291E13D3-9E2D-4CB1-9B5D-CDB57A924F15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97" l="1"/>
  <c r="R3" i="97" s="1"/>
  <c r="H48" i="97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AB3" i="97"/>
  <c r="AC3" i="97" s="1"/>
  <c r="V3" i="97"/>
  <c r="W3" i="97" s="1"/>
  <c r="M3" i="97"/>
  <c r="L3" i="97"/>
  <c r="F3" i="97"/>
  <c r="E3" i="97"/>
  <c r="A4" i="93"/>
  <c r="A5" i="93" s="1"/>
  <c r="A6" i="93" s="1"/>
  <c r="F3" i="93"/>
  <c r="E3" i="93"/>
  <c r="C3" i="93"/>
  <c r="H48" i="93"/>
  <c r="X3" i="97" l="1"/>
  <c r="AD3" i="97" s="1"/>
  <c r="AE3" i="97" s="1"/>
  <c r="AA4" i="97" s="1"/>
  <c r="S3" i="97"/>
  <c r="D3" i="97"/>
  <c r="V4" i="97"/>
  <c r="V5" i="97" s="1"/>
  <c r="V6" i="97" s="1"/>
  <c r="V7" i="97" s="1"/>
  <c r="V8" i="97" s="1"/>
  <c r="V9" i="97" s="1"/>
  <c r="V10" i="97" s="1"/>
  <c r="V11" i="97" s="1"/>
  <c r="V12" i="97" s="1"/>
  <c r="V13" i="97" s="1"/>
  <c r="V14" i="97" s="1"/>
  <c r="V15" i="97" s="1"/>
  <c r="V16" i="97" s="1"/>
  <c r="V17" i="97" s="1"/>
  <c r="V18" i="97" s="1"/>
  <c r="V19" i="97" s="1"/>
  <c r="V20" i="97" s="1"/>
  <c r="V21" i="97" s="1"/>
  <c r="V22" i="97" s="1"/>
  <c r="V23" i="97" s="1"/>
  <c r="V24" i="97" s="1"/>
  <c r="V25" i="97" s="1"/>
  <c r="V26" i="97" s="1"/>
  <c r="V27" i="97" s="1"/>
  <c r="V28" i="97" s="1"/>
  <c r="V29" i="97" s="1"/>
  <c r="V30" i="97" s="1"/>
  <c r="V31" i="97" s="1"/>
  <c r="V32" i="97" s="1"/>
  <c r="V33" i="97" s="1"/>
  <c r="V34" i="97" s="1"/>
  <c r="V35" i="97" s="1"/>
  <c r="V36" i="97" s="1"/>
  <c r="V37" i="97" s="1"/>
  <c r="V38" i="97" s="1"/>
  <c r="V39" i="97" s="1"/>
  <c r="V40" i="97" s="1"/>
  <c r="V41" i="97" s="1"/>
  <c r="V42" i="97" s="1"/>
  <c r="V43" i="97" s="1"/>
  <c r="V44" i="97" s="1"/>
  <c r="V45" i="97" s="1"/>
  <c r="V46" i="97" s="1"/>
  <c r="V47" i="97" s="1"/>
  <c r="V48" i="97" s="1"/>
  <c r="V49" i="97" s="1"/>
  <c r="V50" i="97" s="1"/>
  <c r="V51" i="97" s="1"/>
  <c r="V52" i="97" s="1"/>
  <c r="V53" i="97" s="1"/>
  <c r="V54" i="97" s="1"/>
  <c r="V55" i="97" s="1"/>
  <c r="V56" i="97" s="1"/>
  <c r="V57" i="97" s="1"/>
  <c r="V58" i="97" s="1"/>
  <c r="V59" i="97" s="1"/>
  <c r="V60" i="97" s="1"/>
  <c r="V61" i="97" s="1"/>
  <c r="V62" i="97" s="1"/>
  <c r="L3" i="93"/>
  <c r="M3" i="93"/>
  <c r="D3" i="93"/>
  <c r="K3" i="97" l="1"/>
  <c r="B4" i="97" s="1"/>
  <c r="G3" i="97"/>
  <c r="T3" i="97"/>
  <c r="Y3" i="97"/>
  <c r="U4" i="97" s="1"/>
  <c r="W4" i="97" s="1"/>
  <c r="T3" i="93"/>
  <c r="G3" i="93"/>
  <c r="K3" i="93"/>
  <c r="B4" i="93" s="1"/>
  <c r="Y4" i="97" l="1"/>
  <c r="U5" i="97" s="1"/>
  <c r="W5" i="97" s="1"/>
  <c r="X4" i="97"/>
  <c r="AD4" i="97" s="1"/>
  <c r="E4" i="97"/>
  <c r="C4" i="97"/>
  <c r="R4" i="97" s="1"/>
  <c r="L4" i="97"/>
  <c r="Z4" i="97"/>
  <c r="C4" i="93"/>
  <c r="D4" i="93" s="1"/>
  <c r="E4" i="93"/>
  <c r="F4" i="93" s="1"/>
  <c r="L4" i="93"/>
  <c r="H49" i="97" l="1"/>
  <c r="AB4" i="97"/>
  <c r="AC4" i="97" s="1"/>
  <c r="AE4" i="97" s="1"/>
  <c r="AA5" i="97" s="1"/>
  <c r="S4" i="97"/>
  <c r="D4" i="97"/>
  <c r="F4" i="97"/>
  <c r="M4" i="97"/>
  <c r="X5" i="97"/>
  <c r="AD5" i="97" s="1"/>
  <c r="T4" i="93"/>
  <c r="G4" i="93"/>
  <c r="K4" i="93"/>
  <c r="M4" i="93"/>
  <c r="T4" i="97" l="1"/>
  <c r="G4" i="97"/>
  <c r="B5" i="97"/>
  <c r="K4" i="97"/>
  <c r="Y5" i="97"/>
  <c r="U6" i="97" s="1"/>
  <c r="W6" i="97" s="1"/>
  <c r="Z5" i="97"/>
  <c r="R3" i="93"/>
  <c r="S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AB3" i="93"/>
  <c r="AC3" i="93" s="1"/>
  <c r="V3" i="93"/>
  <c r="H50" i="97" l="1"/>
  <c r="AB5" i="97"/>
  <c r="AC5" i="97" s="1"/>
  <c r="AE5" i="97" s="1"/>
  <c r="AA6" i="97" s="1"/>
  <c r="X6" i="97"/>
  <c r="AD6" i="97" s="1"/>
  <c r="E5" i="97"/>
  <c r="C5" i="97"/>
  <c r="R5" i="97" s="1"/>
  <c r="L5" i="97"/>
  <c r="V4" i="93"/>
  <c r="V5" i="93" s="1"/>
  <c r="V6" i="93" s="1"/>
  <c r="V7" i="93" s="1"/>
  <c r="V8" i="93" s="1"/>
  <c r="V9" i="93" s="1"/>
  <c r="V10" i="93" s="1"/>
  <c r="V11" i="93" s="1"/>
  <c r="V12" i="93" s="1"/>
  <c r="V13" i="93" s="1"/>
  <c r="V14" i="93" s="1"/>
  <c r="V15" i="93" s="1"/>
  <c r="V16" i="93" s="1"/>
  <c r="V17" i="93" s="1"/>
  <c r="V18" i="93" s="1"/>
  <c r="V19" i="93" s="1"/>
  <c r="V20" i="93" s="1"/>
  <c r="V21" i="93" s="1"/>
  <c r="V22" i="93" s="1"/>
  <c r="V23" i="93" s="1"/>
  <c r="V24" i="93" s="1"/>
  <c r="V25" i="93" s="1"/>
  <c r="V26" i="93" s="1"/>
  <c r="V27" i="93" s="1"/>
  <c r="V28" i="93" s="1"/>
  <c r="V29" i="93" s="1"/>
  <c r="V30" i="93" s="1"/>
  <c r="V31" i="93" s="1"/>
  <c r="V32" i="93" s="1"/>
  <c r="V33" i="93" s="1"/>
  <c r="V34" i="93" s="1"/>
  <c r="V35" i="93" s="1"/>
  <c r="V36" i="93" s="1"/>
  <c r="V37" i="93" s="1"/>
  <c r="V38" i="93" s="1"/>
  <c r="V39" i="93" s="1"/>
  <c r="V40" i="93" s="1"/>
  <c r="V41" i="93" s="1"/>
  <c r="V42" i="93" s="1"/>
  <c r="V43" i="93" s="1"/>
  <c r="V44" i="93" s="1"/>
  <c r="V45" i="93" s="1"/>
  <c r="V46" i="93" s="1"/>
  <c r="V47" i="93" s="1"/>
  <c r="V48" i="93" s="1"/>
  <c r="V49" i="93" s="1"/>
  <c r="V50" i="93" s="1"/>
  <c r="V51" i="93" s="1"/>
  <c r="V52" i="93" s="1"/>
  <c r="V53" i="93" s="1"/>
  <c r="V54" i="93" s="1"/>
  <c r="V55" i="93" s="1"/>
  <c r="V56" i="93" s="1"/>
  <c r="V57" i="93" s="1"/>
  <c r="V58" i="93" s="1"/>
  <c r="V59" i="93" s="1"/>
  <c r="V60" i="93" s="1"/>
  <c r="V61" i="93" s="1"/>
  <c r="V62" i="93" s="1"/>
  <c r="W3" i="93"/>
  <c r="D5" i="97" l="1"/>
  <c r="F5" i="97"/>
  <c r="M5" i="97"/>
  <c r="Y6" i="97"/>
  <c r="U7" i="97" s="1"/>
  <c r="W7" i="97" s="1"/>
  <c r="Z6" i="97"/>
  <c r="S5" i="97"/>
  <c r="R4" i="93"/>
  <c r="S4" i="93" s="1"/>
  <c r="X3" i="93"/>
  <c r="AD3" i="93" s="1"/>
  <c r="AE3" i="93" s="1"/>
  <c r="AA4" i="93" s="1"/>
  <c r="T5" i="97" l="1"/>
  <c r="B6" i="97"/>
  <c r="K5" i="97"/>
  <c r="G5" i="97"/>
  <c r="H51" i="97"/>
  <c r="AB6" i="97"/>
  <c r="AC6" i="97" s="1"/>
  <c r="AE6" i="97" s="1"/>
  <c r="AA7" i="97" s="1"/>
  <c r="X7" i="97"/>
  <c r="AD7" i="97" s="1"/>
  <c r="B5" i="93"/>
  <c r="Y3" i="93"/>
  <c r="U4" i="93" s="1"/>
  <c r="W4" i="93" s="1"/>
  <c r="Z7" i="97" l="1"/>
  <c r="Y7" i="97"/>
  <c r="U8" i="97" s="1"/>
  <c r="W8" i="97" s="1"/>
  <c r="E6" i="97"/>
  <c r="C6" i="97"/>
  <c r="R6" i="97" s="1"/>
  <c r="L6" i="97"/>
  <c r="C5" i="93"/>
  <c r="R5" i="93" s="1"/>
  <c r="S5" i="93" s="1"/>
  <c r="E5" i="93"/>
  <c r="F5" i="93" s="1"/>
  <c r="X4" i="93"/>
  <c r="AD4" i="93" s="1"/>
  <c r="L5" i="93"/>
  <c r="Z4" i="93"/>
  <c r="H49" i="93" s="1"/>
  <c r="H53" i="97" l="1"/>
  <c r="AB7" i="97"/>
  <c r="AC7" i="97" s="1"/>
  <c r="AE7" i="97" s="1"/>
  <c r="AA8" i="97" s="1"/>
  <c r="S6" i="97"/>
  <c r="D6" i="97"/>
  <c r="F6" i="97"/>
  <c r="M6" i="97"/>
  <c r="Y8" i="97"/>
  <c r="U9" i="97" s="1"/>
  <c r="W9" i="97" s="1"/>
  <c r="X8" i="97"/>
  <c r="AD8" i="97" s="1"/>
  <c r="AB4" i="93"/>
  <c r="AC4" i="93" s="1"/>
  <c r="AE4" i="93" s="1"/>
  <c r="AA5" i="93" s="1"/>
  <c r="D5" i="93"/>
  <c r="M5" i="93"/>
  <c r="Y4" i="93"/>
  <c r="U5" i="93" s="1"/>
  <c r="W5" i="93" s="1"/>
  <c r="Y9" i="97" l="1"/>
  <c r="U10" i="97" s="1"/>
  <c r="W10" i="97" s="1"/>
  <c r="X9" i="97"/>
  <c r="AD9" i="97" s="1"/>
  <c r="B8" i="97"/>
  <c r="T6" i="97"/>
  <c r="G6" i="97"/>
  <c r="K6" i="97"/>
  <c r="Z8" i="97"/>
  <c r="T5" i="93"/>
  <c r="G5" i="93"/>
  <c r="X5" i="93"/>
  <c r="AD5" i="93" s="1"/>
  <c r="K5" i="93"/>
  <c r="B6" i="93"/>
  <c r="Z5" i="93"/>
  <c r="H50" i="93" s="1"/>
  <c r="Y10" i="97" l="1"/>
  <c r="U11" i="97" s="1"/>
  <c r="W11" i="97" s="1"/>
  <c r="X10" i="97"/>
  <c r="AD10" i="97" s="1"/>
  <c r="H54" i="97"/>
  <c r="AB8" i="97"/>
  <c r="AC8" i="97" s="1"/>
  <c r="AE8" i="97" s="1"/>
  <c r="AA9" i="97" s="1"/>
  <c r="C8" i="97"/>
  <c r="R8" i="97" s="1"/>
  <c r="L8" i="97"/>
  <c r="E8" i="97"/>
  <c r="C6" i="93"/>
  <c r="R6" i="93" s="1"/>
  <c r="S6" i="93" s="1"/>
  <c r="E6" i="93"/>
  <c r="F6" i="93" s="1"/>
  <c r="L6" i="93"/>
  <c r="AB5" i="93"/>
  <c r="AC5" i="93" s="1"/>
  <c r="AE5" i="93" s="1"/>
  <c r="AA6" i="93" s="1"/>
  <c r="Y5" i="93"/>
  <c r="U6" i="93" s="1"/>
  <c r="W6" i="93" s="1"/>
  <c r="D8" i="97" l="1"/>
  <c r="B9" i="97"/>
  <c r="K8" i="97"/>
  <c r="T8" i="97"/>
  <c r="X11" i="97"/>
  <c r="AD11" i="97" s="1"/>
  <c r="M8" i="97"/>
  <c r="F8" i="97"/>
  <c r="G8" i="97" s="1"/>
  <c r="S8" i="97"/>
  <c r="Z9" i="97"/>
  <c r="D6" i="93"/>
  <c r="G6" i="93" s="1"/>
  <c r="X6" i="93"/>
  <c r="AD6" i="93" s="1"/>
  <c r="Z6" i="93"/>
  <c r="H51" i="93" s="1"/>
  <c r="M6" i="93"/>
  <c r="Y11" i="97" l="1"/>
  <c r="U12" i="97" s="1"/>
  <c r="W12" i="97" s="1"/>
  <c r="C9" i="97"/>
  <c r="R9" i="97" s="1"/>
  <c r="L9" i="97"/>
  <c r="E9" i="97"/>
  <c r="D9" i="97"/>
  <c r="H55" i="97"/>
  <c r="AB9" i="97"/>
  <c r="AC9" i="97" s="1"/>
  <c r="AE9" i="97" s="1"/>
  <c r="AA10" i="97" s="1"/>
  <c r="K6" i="93"/>
  <c r="T6" i="93"/>
  <c r="B8" i="93"/>
  <c r="AB6" i="93"/>
  <c r="AC6" i="93" s="1"/>
  <c r="AE6" i="93" s="1"/>
  <c r="AA7" i="93" s="1"/>
  <c r="Y6" i="93"/>
  <c r="U7" i="93" s="1"/>
  <c r="W7" i="93" s="1"/>
  <c r="Z10" i="97" l="1"/>
  <c r="B10" i="97"/>
  <c r="K9" i="97"/>
  <c r="T9" i="97"/>
  <c r="M9" i="97"/>
  <c r="F9" i="97"/>
  <c r="G9" i="97" s="1"/>
  <c r="S9" i="97"/>
  <c r="X12" i="97"/>
  <c r="AD12" i="97" s="1"/>
  <c r="L8" i="93"/>
  <c r="E8" i="93"/>
  <c r="F8" i="93" s="1"/>
  <c r="C8" i="93"/>
  <c r="R8" i="93" s="1"/>
  <c r="S8" i="93" s="1"/>
  <c r="Z7" i="93"/>
  <c r="H53" i="93" s="1"/>
  <c r="X7" i="93"/>
  <c r="AD7" i="93" s="1"/>
  <c r="Y12" i="97" l="1"/>
  <c r="U13" i="97" s="1"/>
  <c r="W13" i="97" s="1"/>
  <c r="C10" i="97"/>
  <c r="R10" i="97" s="1"/>
  <c r="L10" i="97"/>
  <c r="E10" i="97"/>
  <c r="D10" i="97"/>
  <c r="H56" i="97"/>
  <c r="AB10" i="97"/>
  <c r="AC10" i="97" s="1"/>
  <c r="AE10" i="97" s="1"/>
  <c r="AA11" i="97" s="1"/>
  <c r="M8" i="93"/>
  <c r="D8" i="93"/>
  <c r="Y7" i="93"/>
  <c r="U8" i="93" s="1"/>
  <c r="W8" i="93" s="1"/>
  <c r="AB7" i="93"/>
  <c r="AC7" i="93" s="1"/>
  <c r="AE7" i="93" s="1"/>
  <c r="AA8" i="93" s="1"/>
  <c r="Z11" i="97" l="1"/>
  <c r="B11" i="97"/>
  <c r="K10" i="97"/>
  <c r="T10" i="97"/>
  <c r="M10" i="97"/>
  <c r="F10" i="97"/>
  <c r="G10" i="97" s="1"/>
  <c r="S10" i="97"/>
  <c r="X13" i="97"/>
  <c r="AD13" i="97" s="1"/>
  <c r="G8" i="93"/>
  <c r="T8" i="93"/>
  <c r="K8" i="93"/>
  <c r="B9" i="93"/>
  <c r="Z8" i="93"/>
  <c r="H54" i="93" s="1"/>
  <c r="X8" i="93"/>
  <c r="AD8" i="93" s="1"/>
  <c r="C11" i="97" l="1"/>
  <c r="R11" i="97" s="1"/>
  <c r="L11" i="97"/>
  <c r="E11" i="97"/>
  <c r="Y13" i="97"/>
  <c r="U14" i="97" s="1"/>
  <c r="W14" i="97" s="1"/>
  <c r="H58" i="97"/>
  <c r="AB11" i="97"/>
  <c r="AC11" i="97" s="1"/>
  <c r="AE11" i="97" s="1"/>
  <c r="AA12" i="97" s="1"/>
  <c r="E9" i="93"/>
  <c r="F9" i="93" s="1"/>
  <c r="L9" i="93"/>
  <c r="C9" i="93"/>
  <c r="R9" i="93" s="1"/>
  <c r="S9" i="93" s="1"/>
  <c r="Y8" i="93"/>
  <c r="U9" i="93" s="1"/>
  <c r="W9" i="93" s="1"/>
  <c r="AB8" i="93"/>
  <c r="AC8" i="93" s="1"/>
  <c r="AE8" i="93" s="1"/>
  <c r="AA9" i="93" s="1"/>
  <c r="D11" i="97" l="1"/>
  <c r="T11" i="97" s="1"/>
  <c r="X14" i="97"/>
  <c r="AD14" i="97" s="1"/>
  <c r="Z12" i="97"/>
  <c r="M11" i="97"/>
  <c r="F11" i="97"/>
  <c r="S11" i="97"/>
  <c r="M9" i="93"/>
  <c r="D9" i="93"/>
  <c r="T9" i="93" s="1"/>
  <c r="Z9" i="93"/>
  <c r="H55" i="93" s="1"/>
  <c r="X9" i="93"/>
  <c r="AD9" i="93" s="1"/>
  <c r="G11" i="97" l="1"/>
  <c r="B13" i="97"/>
  <c r="K11" i="97"/>
  <c r="H59" i="97"/>
  <c r="AB12" i="97"/>
  <c r="AC12" i="97" s="1"/>
  <c r="AE12" i="97" s="1"/>
  <c r="AA13" i="97" s="1"/>
  <c r="E13" i="97"/>
  <c r="C13" i="97"/>
  <c r="R13" i="97" s="1"/>
  <c r="L13" i="97"/>
  <c r="Y14" i="97"/>
  <c r="U15" i="97" s="1"/>
  <c r="W15" i="97" s="1"/>
  <c r="G9" i="93"/>
  <c r="K9" i="93"/>
  <c r="B10" i="93"/>
  <c r="Y9" i="93"/>
  <c r="U10" i="93" s="1"/>
  <c r="W10" i="93" s="1"/>
  <c r="AB9" i="93"/>
  <c r="AC9" i="93" s="1"/>
  <c r="AE9" i="93" s="1"/>
  <c r="AA10" i="93" s="1"/>
  <c r="X15" i="97" l="1"/>
  <c r="AD15" i="97" s="1"/>
  <c r="D13" i="97"/>
  <c r="S13" i="97"/>
  <c r="F13" i="97"/>
  <c r="M13" i="97"/>
  <c r="Z13" i="97"/>
  <c r="E10" i="93"/>
  <c r="M10" i="93" s="1"/>
  <c r="C10" i="93"/>
  <c r="R10" i="93" s="1"/>
  <c r="S10" i="93" s="1"/>
  <c r="L10" i="93"/>
  <c r="Z10" i="93"/>
  <c r="H56" i="93" s="1"/>
  <c r="X10" i="93"/>
  <c r="AD10" i="93" s="1"/>
  <c r="K13" i="97" l="1"/>
  <c r="G13" i="97"/>
  <c r="T13" i="97"/>
  <c r="B14" i="97"/>
  <c r="Y15" i="97"/>
  <c r="U16" i="97" s="1"/>
  <c r="W16" i="97" s="1"/>
  <c r="H60" i="97"/>
  <c r="AB13" i="97"/>
  <c r="AC13" i="97" s="1"/>
  <c r="AE13" i="97" s="1"/>
  <c r="AA14" i="97" s="1"/>
  <c r="F10" i="93"/>
  <c r="D10" i="93"/>
  <c r="T10" i="93" s="1"/>
  <c r="Y10" i="93"/>
  <c r="U11" i="93" s="1"/>
  <c r="W11" i="93" s="1"/>
  <c r="AB10" i="93"/>
  <c r="AC10" i="93" s="1"/>
  <c r="AE10" i="93" s="1"/>
  <c r="AA11" i="93" s="1"/>
  <c r="X16" i="97" l="1"/>
  <c r="AD16" i="97" s="1"/>
  <c r="E14" i="97"/>
  <c r="C14" i="97"/>
  <c r="R14" i="97" s="1"/>
  <c r="L14" i="97"/>
  <c r="Z14" i="97"/>
  <c r="G10" i="93"/>
  <c r="B11" i="93"/>
  <c r="K10" i="93"/>
  <c r="Z11" i="93"/>
  <c r="H58" i="93" s="1"/>
  <c r="X11" i="93"/>
  <c r="AD11" i="93" s="1"/>
  <c r="S14" i="97" l="1"/>
  <c r="H61" i="97"/>
  <c r="AB14" i="97"/>
  <c r="AC14" i="97" s="1"/>
  <c r="AE14" i="97" s="1"/>
  <c r="AA15" i="97" s="1"/>
  <c r="D14" i="97"/>
  <c r="F14" i="97"/>
  <c r="M14" i="97"/>
  <c r="Y16" i="97"/>
  <c r="U17" i="97" s="1"/>
  <c r="W17" i="97" s="1"/>
  <c r="L11" i="93"/>
  <c r="E11" i="93"/>
  <c r="F11" i="93" s="1"/>
  <c r="C11" i="93"/>
  <c r="R11" i="93" s="1"/>
  <c r="S11" i="93" s="1"/>
  <c r="Y11" i="93"/>
  <c r="U12" i="93" s="1"/>
  <c r="W12" i="93" s="1"/>
  <c r="AB11" i="93"/>
  <c r="AC11" i="93" s="1"/>
  <c r="AE11" i="93" s="1"/>
  <c r="AA12" i="93" s="1"/>
  <c r="X17" i="97" l="1"/>
  <c r="AD17" i="97" s="1"/>
  <c r="K14" i="97"/>
  <c r="G14" i="97"/>
  <c r="T14" i="97"/>
  <c r="B15" i="97"/>
  <c r="Z15" i="97"/>
  <c r="M11" i="93"/>
  <c r="D11" i="93"/>
  <c r="K11" i="93" s="1"/>
  <c r="Z12" i="93"/>
  <c r="H59" i="93" s="1"/>
  <c r="X12" i="93"/>
  <c r="AD12" i="93" s="1"/>
  <c r="E15" i="97" l="1"/>
  <c r="C15" i="97"/>
  <c r="R15" i="97" s="1"/>
  <c r="L15" i="97"/>
  <c r="H63" i="97"/>
  <c r="AB15" i="97"/>
  <c r="AC15" i="97" s="1"/>
  <c r="AE15" i="97" s="1"/>
  <c r="AA16" i="97" s="1"/>
  <c r="Y17" i="97"/>
  <c r="U18" i="97" s="1"/>
  <c r="W18" i="97" s="1"/>
  <c r="T11" i="93"/>
  <c r="B13" i="93"/>
  <c r="E13" i="93" s="1"/>
  <c r="G11" i="93"/>
  <c r="Y12" i="93"/>
  <c r="U13" i="93" s="1"/>
  <c r="W13" i="93" s="1"/>
  <c r="AB12" i="93"/>
  <c r="AC12" i="93" s="1"/>
  <c r="AE12" i="93" s="1"/>
  <c r="AA13" i="93" s="1"/>
  <c r="X18" i="97" l="1"/>
  <c r="AD18" i="97" s="1"/>
  <c r="Z16" i="97"/>
  <c r="S15" i="97"/>
  <c r="D15" i="97"/>
  <c r="F15" i="97"/>
  <c r="M15" i="97"/>
  <c r="L13" i="93"/>
  <c r="C13" i="93"/>
  <c r="R13" i="93" s="1"/>
  <c r="S13" i="93" s="1"/>
  <c r="X13" i="93"/>
  <c r="AD13" i="93" s="1"/>
  <c r="Z13" i="93"/>
  <c r="H60" i="93" s="1"/>
  <c r="H64" i="97" l="1"/>
  <c r="AB16" i="97"/>
  <c r="AC16" i="97" s="1"/>
  <c r="AE16" i="97" s="1"/>
  <c r="AA17" i="97" s="1"/>
  <c r="K15" i="97"/>
  <c r="G15" i="97"/>
  <c r="T15" i="97"/>
  <c r="B16" i="97"/>
  <c r="Y18" i="97"/>
  <c r="U19" i="97" s="1"/>
  <c r="W19" i="97" s="1"/>
  <c r="D13" i="93"/>
  <c r="T13" i="93" s="1"/>
  <c r="F13" i="93"/>
  <c r="M13" i="93"/>
  <c r="Y13" i="93"/>
  <c r="U14" i="93" s="1"/>
  <c r="W14" i="93" s="1"/>
  <c r="X14" i="93" s="1"/>
  <c r="AD14" i="93" s="1"/>
  <c r="AB13" i="93"/>
  <c r="AC13" i="93" s="1"/>
  <c r="AE13" i="93" s="1"/>
  <c r="AA14" i="93" s="1"/>
  <c r="E16" i="97" l="1"/>
  <c r="C16" i="97"/>
  <c r="R16" i="97" s="1"/>
  <c r="L16" i="97"/>
  <c r="X19" i="97"/>
  <c r="AD19" i="97" s="1"/>
  <c r="Z17" i="97"/>
  <c r="G13" i="93"/>
  <c r="B14" i="93"/>
  <c r="L14" i="93" s="1"/>
  <c r="K13" i="93"/>
  <c r="Y14" i="93"/>
  <c r="U15" i="93" s="1"/>
  <c r="W15" i="93" s="1"/>
  <c r="Z14" i="93"/>
  <c r="H61" i="93" s="1"/>
  <c r="H65" i="97" l="1"/>
  <c r="AB17" i="97"/>
  <c r="AC17" i="97" s="1"/>
  <c r="AE17" i="97" s="1"/>
  <c r="AA18" i="97" s="1"/>
  <c r="Y19" i="97"/>
  <c r="U20" i="97" s="1"/>
  <c r="W20" i="97" s="1"/>
  <c r="S16" i="97"/>
  <c r="D16" i="97"/>
  <c r="F16" i="97"/>
  <c r="M16" i="97"/>
  <c r="E14" i="93"/>
  <c r="F14" i="93" s="1"/>
  <c r="C14" i="93"/>
  <c r="AB14" i="93"/>
  <c r="AC14" i="93" s="1"/>
  <c r="AE14" i="93" s="1"/>
  <c r="AA15" i="93" s="1"/>
  <c r="X15" i="93"/>
  <c r="AD15" i="93" s="1"/>
  <c r="K16" i="97" l="1"/>
  <c r="G16" i="97"/>
  <c r="B18" i="97"/>
  <c r="T16" i="97"/>
  <c r="X20" i="97"/>
  <c r="AD20" i="97" s="1"/>
  <c r="Z18" i="97"/>
  <c r="M14" i="93"/>
  <c r="R14" i="93"/>
  <c r="S14" i="93" s="1"/>
  <c r="D14" i="93"/>
  <c r="G14" i="93" s="1"/>
  <c r="Y15" i="93"/>
  <c r="U16" i="93" s="1"/>
  <c r="W16" i="93" s="1"/>
  <c r="X16" i="93" s="1"/>
  <c r="AD16" i="93" s="1"/>
  <c r="Z15" i="93"/>
  <c r="H63" i="93" s="1"/>
  <c r="H66" i="97" l="1"/>
  <c r="AB18" i="97"/>
  <c r="AC18" i="97" s="1"/>
  <c r="AE18" i="97" s="1"/>
  <c r="AA19" i="97" s="1"/>
  <c r="Y20" i="97"/>
  <c r="U21" i="97" s="1"/>
  <c r="W21" i="97" s="1"/>
  <c r="E18" i="97"/>
  <c r="C18" i="97"/>
  <c r="R18" i="97" s="1"/>
  <c r="L18" i="97"/>
  <c r="T14" i="93"/>
  <c r="K14" i="93"/>
  <c r="B15" i="93"/>
  <c r="AB15" i="93"/>
  <c r="AC15" i="93" s="1"/>
  <c r="AE15" i="93" s="1"/>
  <c r="AA16" i="93" s="1"/>
  <c r="Y16" i="93"/>
  <c r="U17" i="93" s="1"/>
  <c r="W17" i="93" s="1"/>
  <c r="S18" i="97" l="1"/>
  <c r="D18" i="97"/>
  <c r="M18" i="97"/>
  <c r="F18" i="97"/>
  <c r="X21" i="97"/>
  <c r="AD21" i="97" s="1"/>
  <c r="Z19" i="97"/>
  <c r="L15" i="93"/>
  <c r="E15" i="93"/>
  <c r="C15" i="93"/>
  <c r="R15" i="93" s="1"/>
  <c r="S15" i="93" s="1"/>
  <c r="X17" i="93"/>
  <c r="AD17" i="93" s="1"/>
  <c r="Z16" i="93"/>
  <c r="H64" i="93" s="1"/>
  <c r="Y21" i="97" l="1"/>
  <c r="U22" i="97" s="1"/>
  <c r="W22" i="97" s="1"/>
  <c r="H68" i="97"/>
  <c r="AB19" i="97"/>
  <c r="AC19" i="97" s="1"/>
  <c r="AE19" i="97" s="1"/>
  <c r="AA20" i="97" s="1"/>
  <c r="T18" i="97"/>
  <c r="B19" i="97"/>
  <c r="K18" i="97"/>
  <c r="G18" i="97"/>
  <c r="D15" i="93"/>
  <c r="M15" i="93"/>
  <c r="F15" i="93"/>
  <c r="Y17" i="93"/>
  <c r="U18" i="93" s="1"/>
  <c r="W18" i="93" s="1"/>
  <c r="AB16" i="93"/>
  <c r="AC16" i="93" s="1"/>
  <c r="AE16" i="93" s="1"/>
  <c r="AA17" i="93" s="1"/>
  <c r="L19" i="97" l="1"/>
  <c r="E19" i="97"/>
  <c r="C19" i="97"/>
  <c r="R19" i="97" s="1"/>
  <c r="Z20" i="97"/>
  <c r="X22" i="97"/>
  <c r="AD22" i="97" s="1"/>
  <c r="G15" i="93"/>
  <c r="B16" i="93"/>
  <c r="T15" i="93"/>
  <c r="K15" i="93"/>
  <c r="Z17" i="93"/>
  <c r="H65" i="93" s="1"/>
  <c r="X18" i="93"/>
  <c r="AD18" i="93" s="1"/>
  <c r="Y22" i="97" l="1"/>
  <c r="U23" i="97" s="1"/>
  <c r="W23" i="97" s="1"/>
  <c r="H69" i="97"/>
  <c r="AB20" i="97"/>
  <c r="AC20" i="97" s="1"/>
  <c r="AE20" i="97" s="1"/>
  <c r="AA21" i="97" s="1"/>
  <c r="S19" i="97"/>
  <c r="D19" i="97"/>
  <c r="M19" i="97"/>
  <c r="F19" i="97"/>
  <c r="E16" i="93"/>
  <c r="L16" i="93"/>
  <c r="C16" i="93"/>
  <c r="R16" i="93" s="1"/>
  <c r="S16" i="93" s="1"/>
  <c r="Y18" i="93"/>
  <c r="U19" i="93" s="1"/>
  <c r="W19" i="93" s="1"/>
  <c r="AB17" i="93"/>
  <c r="AC17" i="93" s="1"/>
  <c r="AE17" i="93" s="1"/>
  <c r="AA18" i="93" s="1"/>
  <c r="B20" i="97" l="1"/>
  <c r="K19" i="97"/>
  <c r="T19" i="97"/>
  <c r="G19" i="97"/>
  <c r="Z21" i="97"/>
  <c r="X23" i="97"/>
  <c r="AD23" i="97" s="1"/>
  <c r="D16" i="93"/>
  <c r="M16" i="93"/>
  <c r="F16" i="93"/>
  <c r="Z18" i="93"/>
  <c r="H66" i="93" s="1"/>
  <c r="X19" i="93"/>
  <c r="AD19" i="93" s="1"/>
  <c r="Y23" i="97" l="1"/>
  <c r="U24" i="97" s="1"/>
  <c r="W24" i="97" s="1"/>
  <c r="H70" i="97"/>
  <c r="AB21" i="97"/>
  <c r="AC21" i="97" s="1"/>
  <c r="AE21" i="97" s="1"/>
  <c r="AA22" i="97" s="1"/>
  <c r="C20" i="97"/>
  <c r="R20" i="97" s="1"/>
  <c r="L20" i="97"/>
  <c r="E20" i="97"/>
  <c r="G16" i="93"/>
  <c r="B18" i="93"/>
  <c r="T16" i="93"/>
  <c r="K16" i="93"/>
  <c r="Y19" i="93"/>
  <c r="U20" i="93" s="1"/>
  <c r="W20" i="93" s="1"/>
  <c r="AB18" i="93"/>
  <c r="AC18" i="93" s="1"/>
  <c r="AE18" i="93" s="1"/>
  <c r="AA19" i="93" s="1"/>
  <c r="D20" i="97" l="1"/>
  <c r="B21" i="97" s="1"/>
  <c r="T20" i="97"/>
  <c r="S20" i="97"/>
  <c r="M20" i="97"/>
  <c r="F20" i="97"/>
  <c r="G20" i="97" s="1"/>
  <c r="Z22" i="97"/>
  <c r="X24" i="97"/>
  <c r="AD24" i="97" s="1"/>
  <c r="C18" i="93"/>
  <c r="R18" i="93" s="1"/>
  <c r="S18" i="93" s="1"/>
  <c r="E18" i="93"/>
  <c r="L18" i="93"/>
  <c r="X20" i="93"/>
  <c r="AD20" i="93" s="1"/>
  <c r="Z19" i="93"/>
  <c r="H68" i="93" s="1"/>
  <c r="K20" i="97" l="1"/>
  <c r="Y24" i="97"/>
  <c r="U25" i="97" s="1"/>
  <c r="W25" i="97" s="1"/>
  <c r="H71" i="97"/>
  <c r="AB22" i="97"/>
  <c r="AC22" i="97" s="1"/>
  <c r="AE22" i="97" s="1"/>
  <c r="AA23" i="97" s="1"/>
  <c r="C21" i="97"/>
  <c r="R21" i="97" s="1"/>
  <c r="L21" i="97"/>
  <c r="E21" i="97"/>
  <c r="D18" i="93"/>
  <c r="F18" i="93"/>
  <c r="M18" i="93"/>
  <c r="Y20" i="93"/>
  <c r="U21" i="93" s="1"/>
  <c r="W21" i="93" s="1"/>
  <c r="X21" i="93" s="1"/>
  <c r="AD21" i="93" s="1"/>
  <c r="AB19" i="93"/>
  <c r="AC19" i="93" s="1"/>
  <c r="AE19" i="93" s="1"/>
  <c r="AA20" i="93" s="1"/>
  <c r="M21" i="97" l="1"/>
  <c r="F21" i="97"/>
  <c r="D21" i="97"/>
  <c r="S21" i="97"/>
  <c r="Z23" i="97"/>
  <c r="Y25" i="97"/>
  <c r="U26" i="97" s="1"/>
  <c r="W26" i="97" s="1"/>
  <c r="X25" i="97"/>
  <c r="AD25" i="97" s="1"/>
  <c r="B19" i="93"/>
  <c r="T18" i="93"/>
  <c r="G18" i="93"/>
  <c r="K18" i="93"/>
  <c r="Y21" i="93"/>
  <c r="U22" i="93" s="1"/>
  <c r="W22" i="93" s="1"/>
  <c r="X22" i="93" s="1"/>
  <c r="AD22" i="93" s="1"/>
  <c r="Z20" i="93"/>
  <c r="H69" i="93" s="1"/>
  <c r="H73" i="97" l="1"/>
  <c r="AB23" i="97"/>
  <c r="AC23" i="97" s="1"/>
  <c r="AE23" i="97" s="1"/>
  <c r="AA24" i="97" s="1"/>
  <c r="X26" i="97"/>
  <c r="AD26" i="97" s="1"/>
  <c r="K21" i="97"/>
  <c r="G21" i="97"/>
  <c r="B23" i="97"/>
  <c r="T21" i="97"/>
  <c r="C19" i="93"/>
  <c r="R19" i="93" s="1"/>
  <c r="S19" i="93" s="1"/>
  <c r="E19" i="93"/>
  <c r="L19" i="93"/>
  <c r="Y22" i="93"/>
  <c r="U23" i="93" s="1"/>
  <c r="W23" i="93" s="1"/>
  <c r="AB20" i="93"/>
  <c r="AC20" i="93" s="1"/>
  <c r="AE20" i="93" s="1"/>
  <c r="AA21" i="93" s="1"/>
  <c r="E23" i="97" l="1"/>
  <c r="L23" i="97"/>
  <c r="C23" i="97"/>
  <c r="R23" i="97" s="1"/>
  <c r="Y26" i="97"/>
  <c r="U27" i="97" s="1"/>
  <c r="W27" i="97" s="1"/>
  <c r="Z24" i="97"/>
  <c r="D19" i="93"/>
  <c r="K19" i="93" s="1"/>
  <c r="M19" i="93"/>
  <c r="F19" i="93"/>
  <c r="Z21" i="93"/>
  <c r="H70" i="93" s="1"/>
  <c r="X23" i="93"/>
  <c r="AD23" i="93" s="1"/>
  <c r="H74" i="97" l="1"/>
  <c r="AB24" i="97"/>
  <c r="AC24" i="97" s="1"/>
  <c r="AE24" i="97" s="1"/>
  <c r="AA25" i="97" s="1"/>
  <c r="S23" i="97"/>
  <c r="D23" i="97"/>
  <c r="X27" i="97"/>
  <c r="AD27" i="97" s="1"/>
  <c r="F23" i="97"/>
  <c r="M23" i="97"/>
  <c r="G19" i="93"/>
  <c r="B20" i="93"/>
  <c r="T19" i="93"/>
  <c r="C20" i="93"/>
  <c r="R20" i="93" s="1"/>
  <c r="S20" i="93" s="1"/>
  <c r="E20" i="93"/>
  <c r="L20" i="93"/>
  <c r="Y23" i="93"/>
  <c r="U24" i="93" s="1"/>
  <c r="W24" i="93" s="1"/>
  <c r="AB21" i="93"/>
  <c r="AC21" i="93" s="1"/>
  <c r="AE21" i="93" s="1"/>
  <c r="AA22" i="93" s="1"/>
  <c r="Y27" i="97" l="1"/>
  <c r="U28" i="97" s="1"/>
  <c r="W28" i="97" s="1"/>
  <c r="K23" i="97"/>
  <c r="G23" i="97"/>
  <c r="T23" i="97"/>
  <c r="B24" i="97"/>
  <c r="Z25" i="97"/>
  <c r="D20" i="93"/>
  <c r="T20" i="93" s="1"/>
  <c r="K20" i="93"/>
  <c r="M20" i="93"/>
  <c r="F20" i="93"/>
  <c r="Z22" i="93"/>
  <c r="H71" i="93" s="1"/>
  <c r="X24" i="93"/>
  <c r="AD24" i="93" s="1"/>
  <c r="H75" i="97" l="1"/>
  <c r="AB25" i="97"/>
  <c r="AC25" i="97" s="1"/>
  <c r="AE25" i="97" s="1"/>
  <c r="AA26" i="97" s="1"/>
  <c r="E24" i="97"/>
  <c r="L24" i="97"/>
  <c r="C24" i="97"/>
  <c r="R24" i="97" s="1"/>
  <c r="G20" i="93"/>
  <c r="B21" i="93"/>
  <c r="E21" i="93" s="1"/>
  <c r="X28" i="97"/>
  <c r="AD28" i="97" s="1"/>
  <c r="Y24" i="93"/>
  <c r="U25" i="93" s="1"/>
  <c r="W25" i="93" s="1"/>
  <c r="AB22" i="93"/>
  <c r="AC22" i="93" s="1"/>
  <c r="AE22" i="93" s="1"/>
  <c r="AA23" i="93" s="1"/>
  <c r="S24" i="97" l="1"/>
  <c r="L21" i="93"/>
  <c r="D24" i="97"/>
  <c r="C21" i="93"/>
  <c r="R21" i="93" s="1"/>
  <c r="S21" i="93" s="1"/>
  <c r="F24" i="97"/>
  <c r="M24" i="97"/>
  <c r="Z26" i="97"/>
  <c r="Y28" i="97"/>
  <c r="U29" i="97" s="1"/>
  <c r="W29" i="97" s="1"/>
  <c r="D21" i="93"/>
  <c r="K21" i="93" s="1"/>
  <c r="F21" i="93"/>
  <c r="M21" i="93"/>
  <c r="Z23" i="93"/>
  <c r="H73" i="93" s="1"/>
  <c r="X25" i="93"/>
  <c r="AD25" i="93" s="1"/>
  <c r="K24" i="97" l="1"/>
  <c r="G24" i="97"/>
  <c r="T24" i="97"/>
  <c r="B25" i="97"/>
  <c r="X29" i="97"/>
  <c r="AD29" i="97" s="1"/>
  <c r="H76" i="97"/>
  <c r="AB26" i="97"/>
  <c r="AC26" i="97" s="1"/>
  <c r="AE26" i="97" s="1"/>
  <c r="AA27" i="97" s="1"/>
  <c r="G21" i="93"/>
  <c r="T21" i="93"/>
  <c r="B23" i="93"/>
  <c r="L23" i="93" s="1"/>
  <c r="Y25" i="93"/>
  <c r="U26" i="93" s="1"/>
  <c r="W26" i="93" s="1"/>
  <c r="AB23" i="93"/>
  <c r="AC23" i="93" s="1"/>
  <c r="AE23" i="93" s="1"/>
  <c r="AA24" i="93" s="1"/>
  <c r="Y29" i="97" l="1"/>
  <c r="U30" i="97" s="1"/>
  <c r="W30" i="97" s="1"/>
  <c r="Z27" i="97"/>
  <c r="E25" i="97"/>
  <c r="L25" i="97"/>
  <c r="C25" i="97"/>
  <c r="R25" i="97" s="1"/>
  <c r="C23" i="93"/>
  <c r="R23" i="93" s="1"/>
  <c r="S23" i="93" s="1"/>
  <c r="E23" i="93"/>
  <c r="M23" i="93" s="1"/>
  <c r="X26" i="93"/>
  <c r="AD26" i="93" s="1"/>
  <c r="Z24" i="93"/>
  <c r="H74" i="93" s="1"/>
  <c r="F25" i="97" l="1"/>
  <c r="M25" i="97"/>
  <c r="D25" i="97"/>
  <c r="H78" i="97"/>
  <c r="AB27" i="97"/>
  <c r="AC27" i="97" s="1"/>
  <c r="AE27" i="97" s="1"/>
  <c r="AA28" i="97" s="1"/>
  <c r="S25" i="97"/>
  <c r="Y30" i="97"/>
  <c r="U31" i="97" s="1"/>
  <c r="W31" i="97" s="1"/>
  <c r="X30" i="97"/>
  <c r="AD30" i="97" s="1"/>
  <c r="D23" i="93"/>
  <c r="B24" i="93" s="1"/>
  <c r="F23" i="93"/>
  <c r="Y26" i="93"/>
  <c r="U27" i="93" s="1"/>
  <c r="W27" i="93" s="1"/>
  <c r="X27" i="93" s="1"/>
  <c r="AD27" i="93" s="1"/>
  <c r="AB24" i="93"/>
  <c r="AC24" i="93" s="1"/>
  <c r="AE24" i="93" s="1"/>
  <c r="AA25" i="93" s="1"/>
  <c r="X31" i="97" l="1"/>
  <c r="AD31" i="97" s="1"/>
  <c r="Z28" i="97"/>
  <c r="K25" i="97"/>
  <c r="G25" i="97"/>
  <c r="T25" i="97"/>
  <c r="B26" i="97"/>
  <c r="G23" i="93"/>
  <c r="K23" i="93"/>
  <c r="T23" i="93"/>
  <c r="C24" i="93"/>
  <c r="R24" i="93" s="1"/>
  <c r="S24" i="93" s="1"/>
  <c r="E24" i="93"/>
  <c r="L24" i="93"/>
  <c r="Y27" i="93"/>
  <c r="U28" i="93" s="1"/>
  <c r="W28" i="93" s="1"/>
  <c r="Z25" i="93"/>
  <c r="H75" i="93" s="1"/>
  <c r="E26" i="97" l="1"/>
  <c r="L26" i="97"/>
  <c r="C26" i="97"/>
  <c r="R26" i="97" s="1"/>
  <c r="H79" i="97"/>
  <c r="AB28" i="97"/>
  <c r="AC28" i="97" s="1"/>
  <c r="AE28" i="97" s="1"/>
  <c r="AA29" i="97" s="1"/>
  <c r="Y31" i="97"/>
  <c r="U32" i="97" s="1"/>
  <c r="W32" i="97" s="1"/>
  <c r="M24" i="93"/>
  <c r="F24" i="93"/>
  <c r="D24" i="93"/>
  <c r="X28" i="93"/>
  <c r="AD28" i="93" s="1"/>
  <c r="AB25" i="93"/>
  <c r="AC25" i="93" s="1"/>
  <c r="AE25" i="93" s="1"/>
  <c r="AA26" i="93" s="1"/>
  <c r="Z29" i="97" l="1"/>
  <c r="X32" i="97"/>
  <c r="AD32" i="97" s="1"/>
  <c r="S26" i="97"/>
  <c r="D26" i="97"/>
  <c r="F26" i="97"/>
  <c r="M26" i="97"/>
  <c r="K24" i="93"/>
  <c r="B25" i="93"/>
  <c r="T24" i="93"/>
  <c r="G24" i="93"/>
  <c r="Y28" i="93"/>
  <c r="U29" i="93" s="1"/>
  <c r="W29" i="93" s="1"/>
  <c r="X29" i="93" s="1"/>
  <c r="AD29" i="93" s="1"/>
  <c r="Z26" i="93"/>
  <c r="H76" i="93" s="1"/>
  <c r="K26" i="97" l="1"/>
  <c r="G26" i="97"/>
  <c r="B28" i="97"/>
  <c r="T26" i="97"/>
  <c r="Y32" i="97"/>
  <c r="U33" i="97" s="1"/>
  <c r="W33" i="97" s="1"/>
  <c r="H80" i="97"/>
  <c r="AB29" i="97"/>
  <c r="AC29" i="97" s="1"/>
  <c r="AE29" i="97" s="1"/>
  <c r="AA30" i="97" s="1"/>
  <c r="L25" i="93"/>
  <c r="C25" i="93"/>
  <c r="R25" i="93" s="1"/>
  <c r="S25" i="93" s="1"/>
  <c r="E25" i="93"/>
  <c r="Y29" i="93"/>
  <c r="U30" i="93" s="1"/>
  <c r="W30" i="93" s="1"/>
  <c r="X30" i="93" s="1"/>
  <c r="AD30" i="93" s="1"/>
  <c r="AB26" i="93"/>
  <c r="AC26" i="93" s="1"/>
  <c r="AE26" i="93" s="1"/>
  <c r="AA27" i="93" s="1"/>
  <c r="Z30" i="97" l="1"/>
  <c r="X33" i="97"/>
  <c r="AD33" i="97" s="1"/>
  <c r="E28" i="97"/>
  <c r="C28" i="97"/>
  <c r="R28" i="97" s="1"/>
  <c r="L28" i="97"/>
  <c r="F25" i="93"/>
  <c r="M25" i="93"/>
  <c r="D25" i="93"/>
  <c r="Y30" i="93"/>
  <c r="U31" i="93" s="1"/>
  <c r="W31" i="93" s="1"/>
  <c r="Z27" i="93"/>
  <c r="H78" i="93" s="1"/>
  <c r="D28" i="97" l="1"/>
  <c r="M28" i="97"/>
  <c r="F28" i="97"/>
  <c r="Y33" i="97"/>
  <c r="U34" i="97" s="1"/>
  <c r="W34" i="97" s="1"/>
  <c r="S28" i="97"/>
  <c r="H81" i="97"/>
  <c r="AB30" i="97"/>
  <c r="AC30" i="97" s="1"/>
  <c r="AE30" i="97" s="1"/>
  <c r="AA31" i="97" s="1"/>
  <c r="K25" i="93"/>
  <c r="B26" i="93"/>
  <c r="T25" i="93"/>
  <c r="G25" i="93"/>
  <c r="AB27" i="93"/>
  <c r="AC27" i="93" s="1"/>
  <c r="AE27" i="93" s="1"/>
  <c r="AA28" i="93" s="1"/>
  <c r="X31" i="93"/>
  <c r="AD31" i="93" s="1"/>
  <c r="Z31" i="97" l="1"/>
  <c r="X34" i="97"/>
  <c r="AD34" i="97" s="1"/>
  <c r="T28" i="97"/>
  <c r="B29" i="97"/>
  <c r="G28" i="97"/>
  <c r="K28" i="97"/>
  <c r="C26" i="93"/>
  <c r="R26" i="93" s="1"/>
  <c r="S26" i="93" s="1"/>
  <c r="E26" i="93"/>
  <c r="L26" i="93"/>
  <c r="Y31" i="93"/>
  <c r="U32" i="93" s="1"/>
  <c r="W32" i="93" s="1"/>
  <c r="X32" i="93" s="1"/>
  <c r="AD32" i="93" s="1"/>
  <c r="Z28" i="93"/>
  <c r="H79" i="93" s="1"/>
  <c r="E29" i="97" l="1"/>
  <c r="C29" i="97"/>
  <c r="R29" i="97" s="1"/>
  <c r="L29" i="97"/>
  <c r="Y34" i="97"/>
  <c r="U35" i="97" s="1"/>
  <c r="W35" i="97" s="1"/>
  <c r="H83" i="97"/>
  <c r="AB31" i="97"/>
  <c r="AC31" i="97" s="1"/>
  <c r="AE31" i="97" s="1"/>
  <c r="AA32" i="97" s="1"/>
  <c r="D26" i="93"/>
  <c r="T26" i="93" s="1"/>
  <c r="M26" i="93"/>
  <c r="F26" i="93"/>
  <c r="AB28" i="93"/>
  <c r="AC28" i="93" s="1"/>
  <c r="AE28" i="93" s="1"/>
  <c r="AA29" i="93" s="1"/>
  <c r="Y32" i="93"/>
  <c r="U33" i="93" s="1"/>
  <c r="W33" i="93" s="1"/>
  <c r="Z32" i="97" l="1"/>
  <c r="X35" i="97"/>
  <c r="AD35" i="97" s="1"/>
  <c r="S29" i="97"/>
  <c r="D29" i="97"/>
  <c r="M29" i="97"/>
  <c r="F29" i="97"/>
  <c r="G26" i="93"/>
  <c r="B28" i="93"/>
  <c r="L28" i="93" s="1"/>
  <c r="K26" i="93"/>
  <c r="X33" i="93"/>
  <c r="AD33" i="93" s="1"/>
  <c r="Z29" i="93"/>
  <c r="H80" i="93" s="1"/>
  <c r="T29" i="97" l="1"/>
  <c r="B30" i="97"/>
  <c r="G29" i="97"/>
  <c r="K29" i="97"/>
  <c r="Y35" i="97"/>
  <c r="U36" i="97" s="1"/>
  <c r="W36" i="97" s="1"/>
  <c r="H84" i="97"/>
  <c r="AB32" i="97"/>
  <c r="AC32" i="97" s="1"/>
  <c r="AE32" i="97" s="1"/>
  <c r="AA33" i="97" s="1"/>
  <c r="C28" i="93"/>
  <c r="R28" i="93" s="1"/>
  <c r="S28" i="93" s="1"/>
  <c r="E28" i="93"/>
  <c r="F28" i="93" s="1"/>
  <c r="D28" i="93"/>
  <c r="AB29" i="93"/>
  <c r="AC29" i="93" s="1"/>
  <c r="AE29" i="93" s="1"/>
  <c r="AA30" i="93" s="1"/>
  <c r="Y33" i="93"/>
  <c r="U34" i="93" s="1"/>
  <c r="W34" i="93" s="1"/>
  <c r="X36" i="97" l="1"/>
  <c r="AD36" i="97" s="1"/>
  <c r="Z33" i="97"/>
  <c r="E30" i="97"/>
  <c r="C30" i="97"/>
  <c r="R30" i="97" s="1"/>
  <c r="L30" i="97"/>
  <c r="M28" i="93"/>
  <c r="B29" i="93"/>
  <c r="K28" i="93"/>
  <c r="T28" i="93"/>
  <c r="G28" i="93"/>
  <c r="X34" i="93"/>
  <c r="AD34" i="93" s="1"/>
  <c r="Z30" i="93"/>
  <c r="H81" i="93" s="1"/>
  <c r="D30" i="97" l="1"/>
  <c r="S30" i="97"/>
  <c r="H85" i="97"/>
  <c r="AB33" i="97"/>
  <c r="AC33" i="97" s="1"/>
  <c r="AE33" i="97" s="1"/>
  <c r="AA34" i="97" s="1"/>
  <c r="M30" i="97"/>
  <c r="F30" i="97"/>
  <c r="Y36" i="97"/>
  <c r="U37" i="97" s="1"/>
  <c r="W37" i="97" s="1"/>
  <c r="E29" i="93"/>
  <c r="C29" i="93"/>
  <c r="R29" i="93" s="1"/>
  <c r="S29" i="93" s="1"/>
  <c r="L29" i="93"/>
  <c r="AB30" i="93"/>
  <c r="AC30" i="93" s="1"/>
  <c r="AE30" i="93" s="1"/>
  <c r="AA31" i="93" s="1"/>
  <c r="Y34" i="93"/>
  <c r="U35" i="93" s="1"/>
  <c r="W35" i="93" s="1"/>
  <c r="Z34" i="97" l="1"/>
  <c r="T30" i="97"/>
  <c r="B31" i="97"/>
  <c r="G30" i="97"/>
  <c r="K30" i="97"/>
  <c r="X37" i="97"/>
  <c r="AD37" i="97" s="1"/>
  <c r="D29" i="93"/>
  <c r="T29" i="93" s="1"/>
  <c r="M29" i="93"/>
  <c r="F29" i="93"/>
  <c r="X35" i="93"/>
  <c r="AD35" i="93" s="1"/>
  <c r="Z31" i="93"/>
  <c r="H83" i="93" s="1"/>
  <c r="E31" i="97" l="1"/>
  <c r="C31" i="97"/>
  <c r="R31" i="97" s="1"/>
  <c r="L31" i="97"/>
  <c r="H86" i="97"/>
  <c r="AB34" i="97"/>
  <c r="AC34" i="97" s="1"/>
  <c r="AE34" i="97" s="1"/>
  <c r="AA35" i="97" s="1"/>
  <c r="Y37" i="97"/>
  <c r="U38" i="97" s="1"/>
  <c r="W38" i="97" s="1"/>
  <c r="G29" i="93"/>
  <c r="B30" i="93"/>
  <c r="C30" i="93" s="1"/>
  <c r="R30" i="93" s="1"/>
  <c r="S30" i="93" s="1"/>
  <c r="K29" i="93"/>
  <c r="AB31" i="93"/>
  <c r="AC31" i="93" s="1"/>
  <c r="AE31" i="93" s="1"/>
  <c r="AA32" i="93" s="1"/>
  <c r="Y35" i="93"/>
  <c r="U36" i="93" s="1"/>
  <c r="W36" i="93" s="1"/>
  <c r="X38" i="97" l="1"/>
  <c r="AD38" i="97" s="1"/>
  <c r="Z35" i="97"/>
  <c r="S31" i="97"/>
  <c r="D31" i="97"/>
  <c r="M31" i="97"/>
  <c r="F31" i="97"/>
  <c r="E30" i="93"/>
  <c r="L30" i="93"/>
  <c r="D30" i="93"/>
  <c r="K30" i="93" s="1"/>
  <c r="M30" i="93"/>
  <c r="F30" i="93"/>
  <c r="Z32" i="93"/>
  <c r="H84" i="93" s="1"/>
  <c r="X36" i="93"/>
  <c r="AD36" i="93" s="1"/>
  <c r="H88" i="97" l="1"/>
  <c r="AB35" i="97"/>
  <c r="AC35" i="97" s="1"/>
  <c r="AE35" i="97" s="1"/>
  <c r="AA36" i="97" s="1"/>
  <c r="Y38" i="97"/>
  <c r="U39" i="97" s="1"/>
  <c r="W39" i="97" s="1"/>
  <c r="B33" i="97"/>
  <c r="T31" i="97"/>
  <c r="G31" i="97"/>
  <c r="K31" i="97"/>
  <c r="G30" i="93"/>
  <c r="T30" i="93"/>
  <c r="B31" i="93"/>
  <c r="L31" i="93" s="1"/>
  <c r="AB32" i="93"/>
  <c r="AC32" i="93" s="1"/>
  <c r="AE32" i="93" s="1"/>
  <c r="AA33" i="93" s="1"/>
  <c r="Y36" i="93"/>
  <c r="U37" i="93" s="1"/>
  <c r="W37" i="93" s="1"/>
  <c r="L33" i="97" l="1"/>
  <c r="C33" i="97"/>
  <c r="R33" i="97" s="1"/>
  <c r="E33" i="97"/>
  <c r="X39" i="97"/>
  <c r="AD39" i="97" s="1"/>
  <c r="Z36" i="97"/>
  <c r="C31" i="93"/>
  <c r="R31" i="93" s="1"/>
  <c r="S31" i="93" s="1"/>
  <c r="E31" i="93"/>
  <c r="M31" i="93" s="1"/>
  <c r="X37" i="93"/>
  <c r="AD37" i="93" s="1"/>
  <c r="Z33" i="93"/>
  <c r="H85" i="93" s="1"/>
  <c r="Y39" i="97" l="1"/>
  <c r="U40" i="97" s="1"/>
  <c r="W40" i="97" s="1"/>
  <c r="H89" i="97"/>
  <c r="AB36" i="97"/>
  <c r="AC36" i="97" s="1"/>
  <c r="AE36" i="97" s="1"/>
  <c r="AA37" i="97" s="1"/>
  <c r="F31" i="93"/>
  <c r="M33" i="97"/>
  <c r="F33" i="97"/>
  <c r="S33" i="97"/>
  <c r="D33" i="97"/>
  <c r="D31" i="93"/>
  <c r="K31" i="93" s="1"/>
  <c r="Y37" i="93"/>
  <c r="U38" i="93" s="1"/>
  <c r="W38" i="93" s="1"/>
  <c r="X38" i="93" s="1"/>
  <c r="AD38" i="93" s="1"/>
  <c r="AB33" i="93"/>
  <c r="AC33" i="93" s="1"/>
  <c r="AE33" i="93" s="1"/>
  <c r="AA34" i="93" s="1"/>
  <c r="Z37" i="97" l="1"/>
  <c r="B34" i="97"/>
  <c r="K33" i="97"/>
  <c r="G33" i="97"/>
  <c r="T33" i="97"/>
  <c r="X40" i="97"/>
  <c r="AD40" i="97" s="1"/>
  <c r="B33" i="93"/>
  <c r="L33" i="93" s="1"/>
  <c r="G31" i="93"/>
  <c r="T31" i="93"/>
  <c r="E33" i="93"/>
  <c r="C33" i="93"/>
  <c r="R33" i="93" s="1"/>
  <c r="S33" i="93" s="1"/>
  <c r="Y38" i="93"/>
  <c r="U39" i="93" s="1"/>
  <c r="W39" i="93" s="1"/>
  <c r="Z34" i="93"/>
  <c r="H86" i="93" s="1"/>
  <c r="L34" i="97" l="1"/>
  <c r="C34" i="97"/>
  <c r="R34" i="97" s="1"/>
  <c r="E34" i="97"/>
  <c r="Y40" i="97"/>
  <c r="U41" i="97" s="1"/>
  <c r="W41" i="97" s="1"/>
  <c r="H90" i="97"/>
  <c r="AB37" i="97"/>
  <c r="AC37" i="97" s="1"/>
  <c r="AE37" i="97" s="1"/>
  <c r="AA38" i="97" s="1"/>
  <c r="D33" i="93"/>
  <c r="B34" i="93" s="1"/>
  <c r="F33" i="93"/>
  <c r="M33" i="93"/>
  <c r="AB34" i="93"/>
  <c r="AC34" i="93" s="1"/>
  <c r="AE34" i="93" s="1"/>
  <c r="AA35" i="93" s="1"/>
  <c r="X39" i="93"/>
  <c r="AD39" i="93" s="1"/>
  <c r="X41" i="97" l="1"/>
  <c r="AD41" i="97" s="1"/>
  <c r="M34" i="97"/>
  <c r="F34" i="97"/>
  <c r="S34" i="97"/>
  <c r="Z38" i="97"/>
  <c r="D34" i="97"/>
  <c r="T33" i="93"/>
  <c r="G33" i="93"/>
  <c r="K33" i="93"/>
  <c r="L34" i="93"/>
  <c r="E34" i="93"/>
  <c r="C34" i="93"/>
  <c r="R34" i="93" s="1"/>
  <c r="S34" i="93" s="1"/>
  <c r="Y39" i="93"/>
  <c r="U40" i="93" s="1"/>
  <c r="W40" i="93" s="1"/>
  <c r="Z35" i="93"/>
  <c r="H88" i="93" s="1"/>
  <c r="Y41" i="97" l="1"/>
  <c r="U42" i="97" s="1"/>
  <c r="W42" i="97" s="1"/>
  <c r="AB38" i="97"/>
  <c r="AC38" i="97" s="1"/>
  <c r="AE38" i="97" s="1"/>
  <c r="AA39" i="97" s="1"/>
  <c r="H91" i="97"/>
  <c r="B35" i="97"/>
  <c r="K34" i="97"/>
  <c r="G34" i="97"/>
  <c r="T34" i="97"/>
  <c r="D34" i="93"/>
  <c r="T34" i="93" s="1"/>
  <c r="M34" i="93"/>
  <c r="F34" i="93"/>
  <c r="AB35" i="93"/>
  <c r="AC35" i="93" s="1"/>
  <c r="AE35" i="93" s="1"/>
  <c r="AA36" i="93" s="1"/>
  <c r="X40" i="93"/>
  <c r="AD40" i="93" s="1"/>
  <c r="L35" i="97" l="1"/>
  <c r="C35" i="97"/>
  <c r="R35" i="97" s="1"/>
  <c r="E35" i="97"/>
  <c r="Z39" i="97"/>
  <c r="X42" i="97"/>
  <c r="AD42" i="97" s="1"/>
  <c r="G34" i="93"/>
  <c r="B35" i="93"/>
  <c r="E35" i="93" s="1"/>
  <c r="K34" i="93"/>
  <c r="L35" i="93"/>
  <c r="Y40" i="93"/>
  <c r="U41" i="93" s="1"/>
  <c r="W41" i="93" s="1"/>
  <c r="Z36" i="93"/>
  <c r="H89" i="93" s="1"/>
  <c r="H93" i="97" l="1"/>
  <c r="AB39" i="97"/>
  <c r="AC39" i="97" s="1"/>
  <c r="AE39" i="97" s="1"/>
  <c r="AA40" i="97" s="1"/>
  <c r="M35" i="97"/>
  <c r="F35" i="97"/>
  <c r="S35" i="97"/>
  <c r="Y42" i="97"/>
  <c r="U43" i="97" s="1"/>
  <c r="W43" i="97" s="1"/>
  <c r="D35" i="97"/>
  <c r="C35" i="93"/>
  <c r="R35" i="93" s="1"/>
  <c r="S35" i="93" s="1"/>
  <c r="M35" i="93"/>
  <c r="F35" i="93"/>
  <c r="AB36" i="93"/>
  <c r="AC36" i="93" s="1"/>
  <c r="AE36" i="93" s="1"/>
  <c r="AA37" i="93" s="1"/>
  <c r="X41" i="93"/>
  <c r="AD41" i="93" s="1"/>
  <c r="B36" i="97" l="1"/>
  <c r="K35" i="97"/>
  <c r="G35" i="97"/>
  <c r="T35" i="97"/>
  <c r="X43" i="97"/>
  <c r="AD43" i="97" s="1"/>
  <c r="Z40" i="97"/>
  <c r="D35" i="93"/>
  <c r="G35" i="93" s="1"/>
  <c r="Y41" i="93"/>
  <c r="U42" i="93" s="1"/>
  <c r="W42" i="93" s="1"/>
  <c r="Z37" i="93"/>
  <c r="H90" i="93" s="1"/>
  <c r="Y43" i="97" l="1"/>
  <c r="U44" i="97" s="1"/>
  <c r="W44" i="97" s="1"/>
  <c r="B36" i="93"/>
  <c r="H94" i="97"/>
  <c r="AB40" i="97"/>
  <c r="AC40" i="97" s="1"/>
  <c r="AE40" i="97" s="1"/>
  <c r="AA41" i="97" s="1"/>
  <c r="T35" i="93"/>
  <c r="L36" i="97"/>
  <c r="C36" i="97"/>
  <c r="R36" i="97" s="1"/>
  <c r="E36" i="97"/>
  <c r="K35" i="93"/>
  <c r="C36" i="93"/>
  <c r="R36" i="93" s="1"/>
  <c r="S36" i="93" s="1"/>
  <c r="E36" i="93"/>
  <c r="L36" i="93"/>
  <c r="AB37" i="93"/>
  <c r="AC37" i="93" s="1"/>
  <c r="AE37" i="93" s="1"/>
  <c r="AA38" i="93" s="1"/>
  <c r="X42" i="93"/>
  <c r="AD42" i="93" s="1"/>
  <c r="S36" i="97" l="1"/>
  <c r="D36" i="97"/>
  <c r="Z41" i="97"/>
  <c r="M36" i="97"/>
  <c r="F36" i="97"/>
  <c r="X44" i="97"/>
  <c r="AD44" i="97" s="1"/>
  <c r="D36" i="93"/>
  <c r="B38" i="93" s="1"/>
  <c r="M36" i="93"/>
  <c r="F36" i="93"/>
  <c r="Y42" i="93"/>
  <c r="U43" i="93" s="1"/>
  <c r="W43" i="93" s="1"/>
  <c r="Z38" i="93"/>
  <c r="H91" i="93" s="1"/>
  <c r="K36" i="97" l="1"/>
  <c r="G36" i="97"/>
  <c r="B38" i="97"/>
  <c r="T36" i="97"/>
  <c r="H95" i="97"/>
  <c r="AB41" i="97"/>
  <c r="AC41" i="97" s="1"/>
  <c r="AE41" i="97" s="1"/>
  <c r="AA42" i="97" s="1"/>
  <c r="Y44" i="97"/>
  <c r="U45" i="97" s="1"/>
  <c r="W45" i="97" s="1"/>
  <c r="G36" i="93"/>
  <c r="K36" i="93"/>
  <c r="T36" i="93"/>
  <c r="C38" i="93"/>
  <c r="R38" i="93" s="1"/>
  <c r="S38" i="93" s="1"/>
  <c r="E38" i="93"/>
  <c r="L38" i="93"/>
  <c r="AB38" i="93"/>
  <c r="AC38" i="93" s="1"/>
  <c r="AE38" i="93" s="1"/>
  <c r="AA39" i="93" s="1"/>
  <c r="X43" i="93"/>
  <c r="AD43" i="93" s="1"/>
  <c r="X45" i="97" l="1"/>
  <c r="AD45" i="97" s="1"/>
  <c r="Z42" i="97"/>
  <c r="E38" i="97"/>
  <c r="C38" i="97"/>
  <c r="R38" i="97" s="1"/>
  <c r="L38" i="97"/>
  <c r="D38" i="93"/>
  <c r="F38" i="93"/>
  <c r="M38" i="93"/>
  <c r="Y43" i="93"/>
  <c r="U44" i="93" s="1"/>
  <c r="W44" i="93" s="1"/>
  <c r="Z39" i="93"/>
  <c r="H93" i="93" s="1"/>
  <c r="D38" i="97" l="1"/>
  <c r="S38" i="97"/>
  <c r="F38" i="97"/>
  <c r="M38" i="97"/>
  <c r="H96" i="97"/>
  <c r="AB42" i="97"/>
  <c r="AC42" i="97" s="1"/>
  <c r="AE42" i="97" s="1"/>
  <c r="AA43" i="97" s="1"/>
  <c r="Y45" i="97"/>
  <c r="U46" i="97" s="1"/>
  <c r="W46" i="97" s="1"/>
  <c r="T38" i="93"/>
  <c r="G38" i="93"/>
  <c r="K38" i="93"/>
  <c r="B39" i="93"/>
  <c r="AB39" i="93"/>
  <c r="AC39" i="93" s="1"/>
  <c r="AE39" i="93" s="1"/>
  <c r="AA40" i="93" s="1"/>
  <c r="X44" i="93"/>
  <c r="AD44" i="93" s="1"/>
  <c r="X46" i="97" l="1"/>
  <c r="AD46" i="97" s="1"/>
  <c r="Z43" i="97"/>
  <c r="G38" i="97"/>
  <c r="T38" i="97"/>
  <c r="K38" i="97"/>
  <c r="B39" i="97"/>
  <c r="C39" i="93"/>
  <c r="R39" i="93" s="1"/>
  <c r="S39" i="93" s="1"/>
  <c r="L39" i="93"/>
  <c r="E39" i="93"/>
  <c r="Y44" i="93"/>
  <c r="U45" i="93" s="1"/>
  <c r="W45" i="93" s="1"/>
  <c r="Z40" i="93"/>
  <c r="H94" i="93" s="1"/>
  <c r="E39" i="97" l="1"/>
  <c r="C39" i="97"/>
  <c r="R39" i="97" s="1"/>
  <c r="L39" i="97"/>
  <c r="H98" i="97"/>
  <c r="AB43" i="97"/>
  <c r="AC43" i="97" s="1"/>
  <c r="AE43" i="97" s="1"/>
  <c r="AA44" i="97" s="1"/>
  <c r="Y46" i="97"/>
  <c r="U47" i="97" s="1"/>
  <c r="W47" i="97" s="1"/>
  <c r="D39" i="93"/>
  <c r="T39" i="93" s="1"/>
  <c r="F39" i="93"/>
  <c r="M39" i="93"/>
  <c r="X45" i="93"/>
  <c r="AD45" i="93" s="1"/>
  <c r="AB40" i="93"/>
  <c r="AC40" i="93" s="1"/>
  <c r="AE40" i="93" s="1"/>
  <c r="AA41" i="93" s="1"/>
  <c r="Z44" i="97" l="1"/>
  <c r="S39" i="97"/>
  <c r="D39" i="97"/>
  <c r="X47" i="97"/>
  <c r="AD47" i="97" s="1"/>
  <c r="Y47" i="97"/>
  <c r="U48" i="97" s="1"/>
  <c r="W48" i="97" s="1"/>
  <c r="F39" i="97"/>
  <c r="M39" i="97"/>
  <c r="G39" i="93"/>
  <c r="K39" i="93"/>
  <c r="B40" i="93"/>
  <c r="E40" i="93" s="1"/>
  <c r="L40" i="93"/>
  <c r="Z41" i="93"/>
  <c r="H95" i="93" s="1"/>
  <c r="Y45" i="93"/>
  <c r="U46" i="93" s="1"/>
  <c r="W46" i="93" s="1"/>
  <c r="G39" i="97" l="1"/>
  <c r="T39" i="97"/>
  <c r="K39" i="97"/>
  <c r="B40" i="97"/>
  <c r="X48" i="97"/>
  <c r="AD48" i="97" s="1"/>
  <c r="H99" i="97"/>
  <c r="AB44" i="97"/>
  <c r="AC44" i="97" s="1"/>
  <c r="AE44" i="97" s="1"/>
  <c r="AA45" i="97" s="1"/>
  <c r="C40" i="93"/>
  <c r="R40" i="93" s="1"/>
  <c r="S40" i="93" s="1"/>
  <c r="M40" i="93"/>
  <c r="F40" i="93"/>
  <c r="X46" i="93"/>
  <c r="AD46" i="93" s="1"/>
  <c r="AB41" i="93"/>
  <c r="AC41" i="93" s="1"/>
  <c r="AE41" i="93" s="1"/>
  <c r="AA42" i="93" s="1"/>
  <c r="Z45" i="97" l="1"/>
  <c r="Y48" i="97"/>
  <c r="U49" i="97" s="1"/>
  <c r="W49" i="97" s="1"/>
  <c r="E40" i="97"/>
  <c r="C40" i="97"/>
  <c r="R40" i="97" s="1"/>
  <c r="L40" i="97"/>
  <c r="D40" i="93"/>
  <c r="B41" i="93" s="1"/>
  <c r="L41" i="93" s="1"/>
  <c r="Z42" i="93"/>
  <c r="H96" i="93" s="1"/>
  <c r="Y46" i="93"/>
  <c r="U47" i="93" s="1"/>
  <c r="W47" i="93" s="1"/>
  <c r="S40" i="97" l="1"/>
  <c r="E41" i="93"/>
  <c r="F40" i="97"/>
  <c r="M40" i="97"/>
  <c r="X49" i="97"/>
  <c r="AD49" i="97" s="1"/>
  <c r="C41" i="93"/>
  <c r="R41" i="93" s="1"/>
  <c r="S41" i="93" s="1"/>
  <c r="D40" i="97"/>
  <c r="K40" i="93"/>
  <c r="H100" i="97"/>
  <c r="AB45" i="97"/>
  <c r="AC45" i="97" s="1"/>
  <c r="AE45" i="97" s="1"/>
  <c r="AA46" i="97" s="1"/>
  <c r="G40" i="93"/>
  <c r="T40" i="93"/>
  <c r="M41" i="93"/>
  <c r="F41" i="93"/>
  <c r="D41" i="93"/>
  <c r="X47" i="93"/>
  <c r="AD47" i="93" s="1"/>
  <c r="AB42" i="93"/>
  <c r="AC42" i="93" s="1"/>
  <c r="AE42" i="93" s="1"/>
  <c r="AA43" i="93" s="1"/>
  <c r="Y49" i="97" l="1"/>
  <c r="U50" i="97" s="1"/>
  <c r="W50" i="97" s="1"/>
  <c r="Z46" i="97"/>
  <c r="G40" i="97"/>
  <c r="T40" i="97"/>
  <c r="K40" i="97"/>
  <c r="B41" i="97"/>
  <c r="K41" i="93"/>
  <c r="T41" i="93"/>
  <c r="B43" i="93"/>
  <c r="G41" i="93"/>
  <c r="Z43" i="93"/>
  <c r="H98" i="93" s="1"/>
  <c r="Y47" i="93"/>
  <c r="U48" i="93" s="1"/>
  <c r="W48" i="93" s="1"/>
  <c r="E41" i="97" l="1"/>
  <c r="C41" i="97"/>
  <c r="R41" i="97" s="1"/>
  <c r="L41" i="97"/>
  <c r="H101" i="97"/>
  <c r="AB46" i="97"/>
  <c r="AC46" i="97" s="1"/>
  <c r="AE46" i="97" s="1"/>
  <c r="AA47" i="97" s="1"/>
  <c r="X50" i="97"/>
  <c r="AD50" i="97" s="1"/>
  <c r="E43" i="93"/>
  <c r="L43" i="93"/>
  <c r="C43" i="93"/>
  <c r="R43" i="93" s="1"/>
  <c r="S43" i="93" s="1"/>
  <c r="X48" i="93"/>
  <c r="AD48" i="93" s="1"/>
  <c r="AB43" i="93"/>
  <c r="AC43" i="93" s="1"/>
  <c r="AE43" i="93" s="1"/>
  <c r="AA44" i="93" s="1"/>
  <c r="Y50" i="97" l="1"/>
  <c r="U51" i="97" s="1"/>
  <c r="W51" i="97" s="1"/>
  <c r="Z47" i="97"/>
  <c r="S41" i="97"/>
  <c r="D41" i="97"/>
  <c r="F41" i="97"/>
  <c r="M41" i="97"/>
  <c r="D43" i="93"/>
  <c r="M43" i="93"/>
  <c r="F43" i="93"/>
  <c r="Z44" i="93"/>
  <c r="H99" i="93" s="1"/>
  <c r="Y48" i="93"/>
  <c r="U49" i="93" s="1"/>
  <c r="W49" i="93" s="1"/>
  <c r="G41" i="97" l="1"/>
  <c r="B43" i="97"/>
  <c r="T41" i="97"/>
  <c r="K41" i="97"/>
  <c r="H103" i="97"/>
  <c r="AB47" i="97"/>
  <c r="AC47" i="97" s="1"/>
  <c r="AE47" i="97" s="1"/>
  <c r="AA48" i="97" s="1"/>
  <c r="X51" i="97"/>
  <c r="AD51" i="97" s="1"/>
  <c r="G43" i="93"/>
  <c r="K43" i="93"/>
  <c r="T43" i="93"/>
  <c r="B44" i="93"/>
  <c r="X49" i="93"/>
  <c r="AD49" i="93" s="1"/>
  <c r="AB44" i="93"/>
  <c r="AC44" i="93" s="1"/>
  <c r="AE44" i="93" s="1"/>
  <c r="AA45" i="93" s="1"/>
  <c r="Y51" i="97" l="1"/>
  <c r="U52" i="97" s="1"/>
  <c r="W52" i="97" s="1"/>
  <c r="Z48" i="97"/>
  <c r="C43" i="97"/>
  <c r="R43" i="97" s="1"/>
  <c r="L43" i="97"/>
  <c r="E43" i="97"/>
  <c r="L44" i="93"/>
  <c r="C44" i="93"/>
  <c r="R44" i="93" s="1"/>
  <c r="S44" i="93" s="1"/>
  <c r="E44" i="93"/>
  <c r="Y49" i="93"/>
  <c r="U50" i="93" s="1"/>
  <c r="W50" i="93" s="1"/>
  <c r="Z45" i="93"/>
  <c r="H100" i="93" s="1"/>
  <c r="S43" i="97" l="1"/>
  <c r="M43" i="97"/>
  <c r="F43" i="97"/>
  <c r="D43" i="97"/>
  <c r="H104" i="97"/>
  <c r="AB48" i="97"/>
  <c r="AC48" i="97" s="1"/>
  <c r="AE48" i="97" s="1"/>
  <c r="AA49" i="97" s="1"/>
  <c r="Y52" i="97"/>
  <c r="U53" i="97" s="1"/>
  <c r="W53" i="97" s="1"/>
  <c r="X52" i="97"/>
  <c r="AD52" i="97" s="1"/>
  <c r="D44" i="93"/>
  <c r="F44" i="93"/>
  <c r="M44" i="93"/>
  <c r="X50" i="93"/>
  <c r="AD50" i="93" s="1"/>
  <c r="AB45" i="93"/>
  <c r="AC45" i="93" s="1"/>
  <c r="AE45" i="93" s="1"/>
  <c r="AA46" i="93" s="1"/>
  <c r="X53" i="97" l="1"/>
  <c r="AD53" i="97" s="1"/>
  <c r="Z49" i="97"/>
  <c r="B44" i="97"/>
  <c r="K43" i="97"/>
  <c r="T43" i="97"/>
  <c r="G43" i="97"/>
  <c r="T44" i="93"/>
  <c r="B45" i="93"/>
  <c r="K44" i="93"/>
  <c r="G44" i="93"/>
  <c r="Z46" i="93"/>
  <c r="H101" i="93" s="1"/>
  <c r="Y50" i="93"/>
  <c r="U51" i="93" s="1"/>
  <c r="W51" i="93" s="1"/>
  <c r="E44" i="97" l="1"/>
  <c r="C44" i="97"/>
  <c r="R44" i="97" s="1"/>
  <c r="L44" i="97"/>
  <c r="H105" i="97"/>
  <c r="AB49" i="97"/>
  <c r="AC49" i="97" s="1"/>
  <c r="AE49" i="97" s="1"/>
  <c r="AA50" i="97" s="1"/>
  <c r="Y53" i="97"/>
  <c r="U54" i="97" s="1"/>
  <c r="W54" i="97" s="1"/>
  <c r="L45" i="93"/>
  <c r="C45" i="93"/>
  <c r="R45" i="93" s="1"/>
  <c r="S45" i="93" s="1"/>
  <c r="E45" i="93"/>
  <c r="X51" i="93"/>
  <c r="AD51" i="93" s="1"/>
  <c r="AB46" i="93"/>
  <c r="AC46" i="93" s="1"/>
  <c r="AE46" i="93" s="1"/>
  <c r="AA47" i="93" s="1"/>
  <c r="X54" i="97" l="1"/>
  <c r="AD54" i="97" s="1"/>
  <c r="Z50" i="97"/>
  <c r="S44" i="97"/>
  <c r="M44" i="97"/>
  <c r="F44" i="97"/>
  <c r="D44" i="97"/>
  <c r="D45" i="93"/>
  <c r="M45" i="93"/>
  <c r="F45" i="93"/>
  <c r="Z47" i="93"/>
  <c r="H103" i="93" s="1"/>
  <c r="Y51" i="93"/>
  <c r="U52" i="93" s="1"/>
  <c r="W52" i="93" s="1"/>
  <c r="H106" i="97" l="1"/>
  <c r="AB50" i="97"/>
  <c r="AC50" i="97" s="1"/>
  <c r="AE50" i="97" s="1"/>
  <c r="AA51" i="97" s="1"/>
  <c r="G45" i="93"/>
  <c r="T44" i="97"/>
  <c r="G44" i="97"/>
  <c r="B45" i="97"/>
  <c r="K44" i="97"/>
  <c r="Y54" i="97"/>
  <c r="U55" i="97" s="1"/>
  <c r="W55" i="97" s="1"/>
  <c r="K45" i="93"/>
  <c r="B46" i="93"/>
  <c r="T45" i="93"/>
  <c r="X52" i="93"/>
  <c r="AD52" i="93" s="1"/>
  <c r="AB47" i="93"/>
  <c r="AC47" i="93" s="1"/>
  <c r="AE47" i="93" s="1"/>
  <c r="AA48" i="93" s="1"/>
  <c r="X55" i="97" l="1"/>
  <c r="AD55" i="97" s="1"/>
  <c r="E45" i="97"/>
  <c r="C45" i="97"/>
  <c r="R45" i="97" s="1"/>
  <c r="L45" i="97"/>
  <c r="Z51" i="97"/>
  <c r="E46" i="93"/>
  <c r="C46" i="93"/>
  <c r="R46" i="93" s="1"/>
  <c r="S46" i="93" s="1"/>
  <c r="L46" i="93"/>
  <c r="Z48" i="93"/>
  <c r="H104" i="93" s="1"/>
  <c r="Y52" i="93"/>
  <c r="U53" i="93" s="1"/>
  <c r="W53" i="93" s="1"/>
  <c r="H108" i="97" l="1"/>
  <c r="AB51" i="97"/>
  <c r="AC51" i="97" s="1"/>
  <c r="AE51" i="97" s="1"/>
  <c r="AA52" i="97" s="1"/>
  <c r="S45" i="97"/>
  <c r="F45" i="97"/>
  <c r="M45" i="97"/>
  <c r="D45" i="97"/>
  <c r="Y55" i="97"/>
  <c r="U56" i="97" s="1"/>
  <c r="W56" i="97" s="1"/>
  <c r="D46" i="93"/>
  <c r="M46" i="93"/>
  <c r="F46" i="93"/>
  <c r="X53" i="93"/>
  <c r="AD53" i="93" s="1"/>
  <c r="AB48" i="93"/>
  <c r="AC48" i="93" s="1"/>
  <c r="AE48" i="93" s="1"/>
  <c r="AA49" i="93" s="1"/>
  <c r="X56" i="97" l="1"/>
  <c r="AD56" i="97" s="1"/>
  <c r="B46" i="97"/>
  <c r="K45" i="97"/>
  <c r="G45" i="97"/>
  <c r="T45" i="97"/>
  <c r="Z52" i="97"/>
  <c r="T46" i="93"/>
  <c r="B48" i="93"/>
  <c r="K46" i="93"/>
  <c r="G46" i="93"/>
  <c r="Z49" i="93"/>
  <c r="H105" i="93" s="1"/>
  <c r="Y53" i="93"/>
  <c r="U54" i="93" s="1"/>
  <c r="W54" i="93" s="1"/>
  <c r="H109" i="97" l="1"/>
  <c r="AB52" i="97"/>
  <c r="AC52" i="97" s="1"/>
  <c r="AE52" i="97" s="1"/>
  <c r="AA53" i="97" s="1"/>
  <c r="L46" i="97"/>
  <c r="E46" i="97"/>
  <c r="C46" i="97"/>
  <c r="R46" i="97" s="1"/>
  <c r="Y56" i="97"/>
  <c r="U57" i="97" s="1"/>
  <c r="W57" i="97" s="1"/>
  <c r="C48" i="93"/>
  <c r="R48" i="93" s="1"/>
  <c r="S48" i="93" s="1"/>
  <c r="E48" i="93"/>
  <c r="L48" i="93"/>
  <c r="X54" i="93"/>
  <c r="AD54" i="93" s="1"/>
  <c r="AB49" i="93"/>
  <c r="AC49" i="93" s="1"/>
  <c r="AE49" i="93" s="1"/>
  <c r="AA50" i="93" s="1"/>
  <c r="S46" i="97" l="1"/>
  <c r="F46" i="97"/>
  <c r="M46" i="97"/>
  <c r="D46" i="97"/>
  <c r="Z53" i="97"/>
  <c r="Y57" i="97"/>
  <c r="U58" i="97" s="1"/>
  <c r="W58" i="97" s="1"/>
  <c r="X57" i="97"/>
  <c r="AD57" i="97" s="1"/>
  <c r="M48" i="93"/>
  <c r="F48" i="93"/>
  <c r="D48" i="93"/>
  <c r="Z50" i="93"/>
  <c r="H106" i="93" s="1"/>
  <c r="Y54" i="93"/>
  <c r="U55" i="93" s="1"/>
  <c r="W55" i="93" s="1"/>
  <c r="AB53" i="97" l="1"/>
  <c r="AC53" i="97" s="1"/>
  <c r="AE53" i="97" s="1"/>
  <c r="AA54" i="97" s="1"/>
  <c r="H110" i="97"/>
  <c r="T46" i="97"/>
  <c r="B48" i="97"/>
  <c r="K46" i="97"/>
  <c r="G46" i="97"/>
  <c r="X58" i="97"/>
  <c r="AD58" i="97" s="1"/>
  <c r="G48" i="93"/>
  <c r="K48" i="93"/>
  <c r="T48" i="93"/>
  <c r="B49" i="93"/>
  <c r="X55" i="93"/>
  <c r="AD55" i="93" s="1"/>
  <c r="AB50" i="93"/>
  <c r="AC50" i="93" s="1"/>
  <c r="AE50" i="93" s="1"/>
  <c r="AA51" i="93" s="1"/>
  <c r="E48" i="97" l="1"/>
  <c r="C48" i="97"/>
  <c r="R48" i="97" s="1"/>
  <c r="L48" i="97"/>
  <c r="Y58" i="97"/>
  <c r="U59" i="97" s="1"/>
  <c r="W59" i="97" s="1"/>
  <c r="Z54" i="97"/>
  <c r="C49" i="93"/>
  <c r="R49" i="93" s="1"/>
  <c r="S49" i="93" s="1"/>
  <c r="E49" i="93"/>
  <c r="L49" i="93"/>
  <c r="Y55" i="93"/>
  <c r="U56" i="93" s="1"/>
  <c r="W56" i="93" s="1"/>
  <c r="Z51" i="93"/>
  <c r="H108" i="93" s="1"/>
  <c r="X59" i="97" l="1"/>
  <c r="AD59" i="97" s="1"/>
  <c r="S48" i="97"/>
  <c r="AB54" i="97"/>
  <c r="AC54" i="97" s="1"/>
  <c r="AE54" i="97" s="1"/>
  <c r="AA55" i="97" s="1"/>
  <c r="H111" i="97"/>
  <c r="D48" i="97"/>
  <c r="M48" i="97"/>
  <c r="F48" i="97"/>
  <c r="D49" i="93"/>
  <c r="F49" i="93"/>
  <c r="M49" i="93"/>
  <c r="AB51" i="93"/>
  <c r="AC51" i="93" s="1"/>
  <c r="AE51" i="93" s="1"/>
  <c r="AA52" i="93" s="1"/>
  <c r="X56" i="93"/>
  <c r="AD56" i="93" s="1"/>
  <c r="B49" i="97" l="1"/>
  <c r="K48" i="97"/>
  <c r="G48" i="97"/>
  <c r="T48" i="97"/>
  <c r="Z55" i="97"/>
  <c r="Y59" i="97"/>
  <c r="U60" i="97" s="1"/>
  <c r="W60" i="97" s="1"/>
  <c r="G49" i="93"/>
  <c r="K49" i="93"/>
  <c r="T49" i="93"/>
  <c r="B50" i="93"/>
  <c r="Z52" i="93"/>
  <c r="H109" i="93" s="1"/>
  <c r="Y56" i="93"/>
  <c r="U57" i="93" s="1"/>
  <c r="W57" i="93" s="1"/>
  <c r="X60" i="97" l="1"/>
  <c r="AD60" i="97" s="1"/>
  <c r="H113" i="97"/>
  <c r="AB55" i="97"/>
  <c r="AC55" i="97" s="1"/>
  <c r="AE55" i="97" s="1"/>
  <c r="AA56" i="97" s="1"/>
  <c r="E49" i="97"/>
  <c r="C49" i="97"/>
  <c r="R49" i="97" s="1"/>
  <c r="L49" i="97"/>
  <c r="C50" i="93"/>
  <c r="E50" i="93"/>
  <c r="L50" i="93"/>
  <c r="R50" i="93"/>
  <c r="S50" i="93" s="1"/>
  <c r="AB52" i="93"/>
  <c r="AC52" i="93" s="1"/>
  <c r="AE52" i="93" s="1"/>
  <c r="AA53" i="93" s="1"/>
  <c r="X57" i="93"/>
  <c r="AD57" i="93" s="1"/>
  <c r="D49" i="97" l="1"/>
  <c r="M49" i="97"/>
  <c r="F49" i="97"/>
  <c r="S49" i="97"/>
  <c r="Z56" i="97"/>
  <c r="Y60" i="97"/>
  <c r="U61" i="97" s="1"/>
  <c r="W61" i="97" s="1"/>
  <c r="D50" i="93"/>
  <c r="F50" i="93"/>
  <c r="M50" i="93"/>
  <c r="Y57" i="93"/>
  <c r="U58" i="93" s="1"/>
  <c r="W58" i="93" s="1"/>
  <c r="Z53" i="93"/>
  <c r="H110" i="93" s="1"/>
  <c r="H114" i="97" l="1"/>
  <c r="AB56" i="97"/>
  <c r="AC56" i="97" s="1"/>
  <c r="AE56" i="97" s="1"/>
  <c r="AA57" i="97" s="1"/>
  <c r="X61" i="97"/>
  <c r="AD61" i="97" s="1"/>
  <c r="B50" i="97"/>
  <c r="G49" i="97"/>
  <c r="T49" i="97"/>
  <c r="K49" i="97"/>
  <c r="G50" i="93"/>
  <c r="B51" i="93"/>
  <c r="T50" i="93"/>
  <c r="K50" i="93"/>
  <c r="AB53" i="93"/>
  <c r="AC53" i="93" s="1"/>
  <c r="AE53" i="93" s="1"/>
  <c r="AA54" i="93" s="1"/>
  <c r="X58" i="93"/>
  <c r="AD58" i="93" s="1"/>
  <c r="C50" i="97" l="1"/>
  <c r="R50" i="97" s="1"/>
  <c r="L50" i="97"/>
  <c r="E50" i="97"/>
  <c r="Y61" i="97"/>
  <c r="U62" i="97" s="1"/>
  <c r="W62" i="97" s="1"/>
  <c r="Z57" i="97"/>
  <c r="C51" i="93"/>
  <c r="E51" i="93"/>
  <c r="R51" i="93"/>
  <c r="S51" i="93" s="1"/>
  <c r="L51" i="93"/>
  <c r="Y58" i="93"/>
  <c r="U59" i="93" s="1"/>
  <c r="W59" i="93" s="1"/>
  <c r="Z54" i="93"/>
  <c r="H111" i="93" s="1"/>
  <c r="AB57" i="97" l="1"/>
  <c r="AC57" i="97" s="1"/>
  <c r="AE57" i="97" s="1"/>
  <c r="AA58" i="97" s="1"/>
  <c r="H115" i="97"/>
  <c r="M50" i="97"/>
  <c r="F50" i="97"/>
  <c r="X62" i="97"/>
  <c r="AD62" i="97" s="1"/>
  <c r="S50" i="97"/>
  <c r="D50" i="97"/>
  <c r="D51" i="93"/>
  <c r="M51" i="93"/>
  <c r="F51" i="93"/>
  <c r="AB54" i="93"/>
  <c r="AC54" i="93" s="1"/>
  <c r="AE54" i="93" s="1"/>
  <c r="AA55" i="93" s="1"/>
  <c r="X59" i="93"/>
  <c r="AD59" i="93" s="1"/>
  <c r="Y62" i="97" l="1"/>
  <c r="B51" i="97"/>
  <c r="K50" i="97"/>
  <c r="G50" i="97"/>
  <c r="T50" i="97"/>
  <c r="Z58" i="97"/>
  <c r="K51" i="93"/>
  <c r="B53" i="93"/>
  <c r="T51" i="93"/>
  <c r="G51" i="93"/>
  <c r="Y59" i="93"/>
  <c r="U60" i="93" s="1"/>
  <c r="W60" i="93" s="1"/>
  <c r="Z55" i="93"/>
  <c r="H113" i="93" s="1"/>
  <c r="H116" i="97" l="1"/>
  <c r="AB58" i="97"/>
  <c r="AC58" i="97" s="1"/>
  <c r="AE58" i="97" s="1"/>
  <c r="AA59" i="97" s="1"/>
  <c r="C51" i="97"/>
  <c r="R51" i="97" s="1"/>
  <c r="L51" i="97"/>
  <c r="E51" i="97"/>
  <c r="D51" i="97"/>
  <c r="C53" i="93"/>
  <c r="E53" i="93"/>
  <c r="R53" i="93"/>
  <c r="S53" i="93" s="1"/>
  <c r="L53" i="93"/>
  <c r="AB55" i="93"/>
  <c r="AC55" i="93" s="1"/>
  <c r="AE55" i="93" s="1"/>
  <c r="AA56" i="93" s="1"/>
  <c r="X60" i="93"/>
  <c r="AD60" i="93" s="1"/>
  <c r="K51" i="97" l="1"/>
  <c r="B53" i="97"/>
  <c r="T51" i="97"/>
  <c r="M51" i="97"/>
  <c r="F51" i="97"/>
  <c r="G51" i="97" s="1"/>
  <c r="S51" i="97"/>
  <c r="Z59" i="97"/>
  <c r="D53" i="93"/>
  <c r="F53" i="93"/>
  <c r="M53" i="93"/>
  <c r="Y60" i="93"/>
  <c r="U61" i="93" s="1"/>
  <c r="W61" i="93" s="1"/>
  <c r="Z56" i="93"/>
  <c r="H114" i="93" s="1"/>
  <c r="E53" i="97" l="1"/>
  <c r="C53" i="97"/>
  <c r="R53" i="97" s="1"/>
  <c r="L53" i="97"/>
  <c r="H118" i="97"/>
  <c r="AB59" i="97"/>
  <c r="AC59" i="97" s="1"/>
  <c r="AE59" i="97" s="1"/>
  <c r="AA60" i="97" s="1"/>
  <c r="G53" i="93"/>
  <c r="B54" i="93"/>
  <c r="K53" i="93"/>
  <c r="T53" i="93"/>
  <c r="AB56" i="93"/>
  <c r="AC56" i="93" s="1"/>
  <c r="AE56" i="93" s="1"/>
  <c r="AA57" i="93" s="1"/>
  <c r="X61" i="93"/>
  <c r="AD61" i="93" s="1"/>
  <c r="Z60" i="97" l="1"/>
  <c r="S53" i="97"/>
  <c r="D53" i="97"/>
  <c r="F53" i="97"/>
  <c r="M53" i="97"/>
  <c r="C54" i="93"/>
  <c r="R54" i="93" s="1"/>
  <c r="S54" i="93" s="1"/>
  <c r="E54" i="93"/>
  <c r="L54" i="93"/>
  <c r="Y61" i="93"/>
  <c r="U62" i="93" s="1"/>
  <c r="W62" i="93" s="1"/>
  <c r="Z57" i="93"/>
  <c r="H115" i="93" s="1"/>
  <c r="G53" i="97" l="1"/>
  <c r="T53" i="97"/>
  <c r="B54" i="97"/>
  <c r="K53" i="97"/>
  <c r="H119" i="97"/>
  <c r="AB60" i="97"/>
  <c r="AC60" i="97" s="1"/>
  <c r="AE60" i="97" s="1"/>
  <c r="AA61" i="97" s="1"/>
  <c r="M54" i="93"/>
  <c r="F54" i="93"/>
  <c r="D54" i="93"/>
  <c r="X62" i="93"/>
  <c r="AD62" i="93" s="1"/>
  <c r="AB57" i="93"/>
  <c r="AC57" i="93" s="1"/>
  <c r="AE57" i="93" s="1"/>
  <c r="AA58" i="93" s="1"/>
  <c r="Z61" i="97" l="1"/>
  <c r="E54" i="97"/>
  <c r="C54" i="97"/>
  <c r="R54" i="97" s="1"/>
  <c r="L54" i="97"/>
  <c r="G54" i="93"/>
  <c r="B55" i="93"/>
  <c r="K54" i="93"/>
  <c r="T54" i="93"/>
  <c r="Z58" i="93"/>
  <c r="H116" i="93" s="1"/>
  <c r="Y62" i="93"/>
  <c r="S54" i="97" l="1"/>
  <c r="F54" i="97"/>
  <c r="M54" i="97"/>
  <c r="D54" i="97"/>
  <c r="H120" i="97"/>
  <c r="AB61" i="97"/>
  <c r="AC61" i="97" s="1"/>
  <c r="AE61" i="97" s="1"/>
  <c r="AA62" i="97" s="1"/>
  <c r="C55" i="93"/>
  <c r="R55" i="93" s="1"/>
  <c r="S55" i="93" s="1"/>
  <c r="E55" i="93"/>
  <c r="L55" i="93"/>
  <c r="AB58" i="93"/>
  <c r="AC58" i="93" s="1"/>
  <c r="AE58" i="93" s="1"/>
  <c r="AA59" i="93" s="1"/>
  <c r="T54" i="97" l="1"/>
  <c r="B55" i="97"/>
  <c r="K54" i="97"/>
  <c r="G54" i="97"/>
  <c r="Z62" i="97"/>
  <c r="F55" i="93"/>
  <c r="M55" i="93"/>
  <c r="D55" i="93"/>
  <c r="Z59" i="93"/>
  <c r="H118" i="93" s="1"/>
  <c r="E55" i="97" l="1"/>
  <c r="C55" i="97"/>
  <c r="R55" i="97" s="1"/>
  <c r="L55" i="97"/>
  <c r="H121" i="97"/>
  <c r="AB62" i="97"/>
  <c r="AC62" i="97" s="1"/>
  <c r="AE62" i="97" s="1"/>
  <c r="K55" i="93"/>
  <c r="B56" i="93"/>
  <c r="T55" i="93"/>
  <c r="G55" i="93"/>
  <c r="AB59" i="93"/>
  <c r="AC59" i="93" s="1"/>
  <c r="AE59" i="93" s="1"/>
  <c r="AA60" i="93" s="1"/>
  <c r="S55" i="97" l="1"/>
  <c r="D55" i="97"/>
  <c r="M55" i="97"/>
  <c r="F55" i="97"/>
  <c r="C56" i="93"/>
  <c r="R56" i="93" s="1"/>
  <c r="S56" i="93" s="1"/>
  <c r="E56" i="93"/>
  <c r="L56" i="93"/>
  <c r="Z60" i="93"/>
  <c r="H119" i="93" s="1"/>
  <c r="B56" i="97" l="1"/>
  <c r="K55" i="97"/>
  <c r="G55" i="97"/>
  <c r="T55" i="97"/>
  <c r="D56" i="93"/>
  <c r="F56" i="93"/>
  <c r="M56" i="93"/>
  <c r="AB60" i="93"/>
  <c r="AC60" i="93" s="1"/>
  <c r="AE60" i="93" s="1"/>
  <c r="AA61" i="93" s="1"/>
  <c r="C56" i="97" l="1"/>
  <c r="R56" i="97" s="1"/>
  <c r="L56" i="97"/>
  <c r="E56" i="97"/>
  <c r="G56" i="93"/>
  <c r="K56" i="93"/>
  <c r="T56" i="93"/>
  <c r="B58" i="93"/>
  <c r="Z61" i="93"/>
  <c r="H120" i="93" s="1"/>
  <c r="M56" i="97" l="1"/>
  <c r="F56" i="97"/>
  <c r="S56" i="97"/>
  <c r="D56" i="97"/>
  <c r="C58" i="93"/>
  <c r="R58" i="93" s="1"/>
  <c r="S58" i="93" s="1"/>
  <c r="E58" i="93"/>
  <c r="L58" i="93"/>
  <c r="AB61" i="93"/>
  <c r="AC61" i="93" s="1"/>
  <c r="AE61" i="93" s="1"/>
  <c r="AA62" i="93" s="1"/>
  <c r="K56" i="97" l="1"/>
  <c r="G56" i="97"/>
  <c r="B58" i="97"/>
  <c r="T56" i="97"/>
  <c r="F58" i="93"/>
  <c r="M58" i="93"/>
  <c r="D58" i="93"/>
  <c r="Z62" i="93"/>
  <c r="H121" i="93" s="1"/>
  <c r="E58" i="97" l="1"/>
  <c r="C58" i="97"/>
  <c r="R58" i="97" s="1"/>
  <c r="L58" i="97"/>
  <c r="K58" i="93"/>
  <c r="T58" i="93"/>
  <c r="B59" i="93"/>
  <c r="G58" i="93"/>
  <c r="AB62" i="93"/>
  <c r="AC62" i="93" s="1"/>
  <c r="AE62" i="93" s="1"/>
  <c r="S58" i="97" l="1"/>
  <c r="D58" i="97"/>
  <c r="F58" i="97"/>
  <c r="M58" i="97"/>
  <c r="C59" i="93"/>
  <c r="R59" i="93" s="1"/>
  <c r="S59" i="93" s="1"/>
  <c r="E59" i="93"/>
  <c r="L59" i="93"/>
  <c r="G58" i="97" l="1"/>
  <c r="T58" i="97"/>
  <c r="B59" i="97"/>
  <c r="K58" i="97"/>
  <c r="F59" i="93"/>
  <c r="M59" i="93"/>
  <c r="D59" i="93"/>
  <c r="E59" i="97" l="1"/>
  <c r="C59" i="97"/>
  <c r="R59" i="97" s="1"/>
  <c r="L59" i="97"/>
  <c r="K59" i="93"/>
  <c r="T59" i="93"/>
  <c r="B60" i="93"/>
  <c r="G59" i="93"/>
  <c r="S59" i="97" l="1"/>
  <c r="D59" i="97"/>
  <c r="F59" i="97"/>
  <c r="M59" i="97"/>
  <c r="C60" i="93"/>
  <c r="R60" i="93" s="1"/>
  <c r="S60" i="93" s="1"/>
  <c r="E60" i="93"/>
  <c r="L60" i="93"/>
  <c r="G59" i="97" l="1"/>
  <c r="T59" i="97"/>
  <c r="B60" i="97"/>
  <c r="K59" i="97"/>
  <c r="M60" i="93"/>
  <c r="F60" i="93"/>
  <c r="D60" i="93"/>
  <c r="E60" i="97" l="1"/>
  <c r="C60" i="97"/>
  <c r="R60" i="97" s="1"/>
  <c r="L60" i="97"/>
  <c r="T60" i="93"/>
  <c r="B61" i="93"/>
  <c r="K60" i="93"/>
  <c r="G60" i="93"/>
  <c r="D60" i="97" l="1"/>
  <c r="S60" i="97"/>
  <c r="F60" i="97"/>
  <c r="M60" i="97"/>
  <c r="C61" i="93"/>
  <c r="E61" i="93"/>
  <c r="L61" i="93"/>
  <c r="R61" i="93"/>
  <c r="S61" i="93" s="1"/>
  <c r="T60" i="97" l="1"/>
  <c r="B61" i="97"/>
  <c r="K60" i="97"/>
  <c r="G60" i="97"/>
  <c r="D61" i="93"/>
  <c r="B63" i="93" s="1"/>
  <c r="M61" i="93"/>
  <c r="F61" i="93"/>
  <c r="G61" i="93" s="1"/>
  <c r="E61" i="97" l="1"/>
  <c r="C61" i="97"/>
  <c r="R61" i="97" s="1"/>
  <c r="L61" i="97"/>
  <c r="C63" i="93"/>
  <c r="R63" i="93" s="1"/>
  <c r="S63" i="93" s="1"/>
  <c r="E63" i="93"/>
  <c r="K61" i="93"/>
  <c r="T61" i="93"/>
  <c r="L63" i="93"/>
  <c r="S61" i="97" l="1"/>
  <c r="D61" i="97"/>
  <c r="M61" i="97"/>
  <c r="F61" i="97"/>
  <c r="D63" i="93"/>
  <c r="F63" i="93"/>
  <c r="M63" i="93"/>
  <c r="K61" i="97" l="1"/>
  <c r="G61" i="97"/>
  <c r="B63" i="97"/>
  <c r="T61" i="97"/>
  <c r="T63" i="93"/>
  <c r="G63" i="93"/>
  <c r="K63" i="93"/>
  <c r="B64" i="93"/>
  <c r="E63" i="97" l="1"/>
  <c r="C63" i="97"/>
  <c r="R63" i="97" s="1"/>
  <c r="L63" i="97"/>
  <c r="C64" i="93"/>
  <c r="R64" i="93" s="1"/>
  <c r="S64" i="93" s="1"/>
  <c r="E64" i="93"/>
  <c r="L64" i="93"/>
  <c r="S63" i="97" l="1"/>
  <c r="D63" i="97"/>
  <c r="F63" i="97"/>
  <c r="M63" i="97"/>
  <c r="M64" i="93"/>
  <c r="F64" i="93"/>
  <c r="D64" i="93"/>
  <c r="K63" i="97" l="1"/>
  <c r="B64" i="97"/>
  <c r="G63" i="97"/>
  <c r="T63" i="97"/>
  <c r="T64" i="93"/>
  <c r="K64" i="93"/>
  <c r="B65" i="93"/>
  <c r="G64" i="93"/>
  <c r="C64" i="97" l="1"/>
  <c r="R64" i="97" s="1"/>
  <c r="L64" i="97"/>
  <c r="E64" i="97"/>
  <c r="D64" i="97"/>
  <c r="C65" i="93"/>
  <c r="R65" i="93" s="1"/>
  <c r="S65" i="93" s="1"/>
  <c r="E65" i="93"/>
  <c r="L65" i="93"/>
  <c r="K64" i="97" l="1"/>
  <c r="B65" i="97"/>
  <c r="T64" i="97"/>
  <c r="M64" i="97"/>
  <c r="F64" i="97"/>
  <c r="G64" i="97" s="1"/>
  <c r="S64" i="97"/>
  <c r="D65" i="93"/>
  <c r="F65" i="93"/>
  <c r="M65" i="93"/>
  <c r="E65" i="97" l="1"/>
  <c r="C65" i="97"/>
  <c r="R65" i="97" s="1"/>
  <c r="L65" i="97"/>
  <c r="G65" i="93"/>
  <c r="T65" i="93"/>
  <c r="B66" i="93"/>
  <c r="K65" i="93"/>
  <c r="S65" i="97" l="1"/>
  <c r="D65" i="97"/>
  <c r="M65" i="97"/>
  <c r="F65" i="97"/>
  <c r="C66" i="93"/>
  <c r="R66" i="93" s="1"/>
  <c r="S66" i="93" s="1"/>
  <c r="E66" i="93"/>
  <c r="L66" i="93"/>
  <c r="K65" i="97" l="1"/>
  <c r="B66" i="97"/>
  <c r="G65" i="97"/>
  <c r="T65" i="97"/>
  <c r="M66" i="93"/>
  <c r="F66" i="93"/>
  <c r="D66" i="93"/>
  <c r="E66" i="97" l="1"/>
  <c r="C66" i="97"/>
  <c r="R66" i="97" s="1"/>
  <c r="L66" i="97"/>
  <c r="G66" i="93"/>
  <c r="T66" i="93"/>
  <c r="B68" i="93"/>
  <c r="K66" i="93"/>
  <c r="S66" i="97" l="1"/>
  <c r="D66" i="97"/>
  <c r="F66" i="97"/>
  <c r="M66" i="97"/>
  <c r="C68" i="93"/>
  <c r="E68" i="93"/>
  <c r="L68" i="93"/>
  <c r="R68" i="93"/>
  <c r="S68" i="93" s="1"/>
  <c r="G66" i="97" l="1"/>
  <c r="T66" i="97"/>
  <c r="K66" i="97"/>
  <c r="B68" i="97"/>
  <c r="D68" i="93"/>
  <c r="F68" i="93"/>
  <c r="M68" i="93"/>
  <c r="E68" i="97" l="1"/>
  <c r="C68" i="97"/>
  <c r="R68" i="97" s="1"/>
  <c r="L68" i="97"/>
  <c r="G68" i="93"/>
  <c r="K68" i="93"/>
  <c r="B69" i="93"/>
  <c r="T68" i="93"/>
  <c r="S68" i="97" l="1"/>
  <c r="D68" i="97"/>
  <c r="F68" i="97"/>
  <c r="M68" i="97"/>
  <c r="C69" i="93"/>
  <c r="R69" i="93" s="1"/>
  <c r="S69" i="93" s="1"/>
  <c r="E69" i="93"/>
  <c r="L69" i="93"/>
  <c r="K68" i="97" l="1"/>
  <c r="B69" i="97"/>
  <c r="G68" i="97"/>
  <c r="T68" i="97"/>
  <c r="F69" i="93"/>
  <c r="M69" i="93"/>
  <c r="D69" i="93"/>
  <c r="C69" i="97" l="1"/>
  <c r="R69" i="97" s="1"/>
  <c r="L69" i="97"/>
  <c r="E69" i="97"/>
  <c r="D69" i="97"/>
  <c r="B70" i="93"/>
  <c r="K69" i="93"/>
  <c r="T69" i="93"/>
  <c r="G69" i="93"/>
  <c r="K69" i="97" l="1"/>
  <c r="B70" i="97"/>
  <c r="T69" i="97"/>
  <c r="M69" i="97"/>
  <c r="F69" i="97"/>
  <c r="G69" i="97" s="1"/>
  <c r="S69" i="97"/>
  <c r="C70" i="93"/>
  <c r="R70" i="93" s="1"/>
  <c r="S70" i="93" s="1"/>
  <c r="E70" i="93"/>
  <c r="L70" i="93"/>
  <c r="E70" i="97" l="1"/>
  <c r="C70" i="97"/>
  <c r="R70" i="97" s="1"/>
  <c r="L70" i="97"/>
  <c r="D70" i="93"/>
  <c r="M70" i="93"/>
  <c r="F70" i="93"/>
  <c r="D70" i="97" l="1"/>
  <c r="S70" i="97"/>
  <c r="M70" i="97"/>
  <c r="F70" i="97"/>
  <c r="K70" i="93"/>
  <c r="T70" i="93"/>
  <c r="B71" i="93"/>
  <c r="G70" i="93"/>
  <c r="K70" i="97" l="1"/>
  <c r="B71" i="97"/>
  <c r="G70" i="97"/>
  <c r="T70" i="97"/>
  <c r="C71" i="93"/>
  <c r="R71" i="93" s="1"/>
  <c r="S71" i="93" s="1"/>
  <c r="E71" i="93"/>
  <c r="L71" i="93"/>
  <c r="E71" i="97" l="1"/>
  <c r="C71" i="97"/>
  <c r="R71" i="97" s="1"/>
  <c r="L71" i="97"/>
  <c r="D71" i="93"/>
  <c r="M71" i="93"/>
  <c r="F71" i="93"/>
  <c r="S71" i="97" l="1"/>
  <c r="D71" i="97"/>
  <c r="F71" i="97"/>
  <c r="M71" i="97"/>
  <c r="T71" i="93"/>
  <c r="B73" i="93"/>
  <c r="G71" i="93"/>
  <c r="K71" i="93"/>
  <c r="G71" i="97" l="1"/>
  <c r="T71" i="97"/>
  <c r="K71" i="97"/>
  <c r="B73" i="97"/>
  <c r="C73" i="93"/>
  <c r="R73" i="93" s="1"/>
  <c r="S73" i="93" s="1"/>
  <c r="E73" i="93"/>
  <c r="L73" i="93"/>
  <c r="E73" i="97" l="1"/>
  <c r="C73" i="97"/>
  <c r="R73" i="97" s="1"/>
  <c r="L73" i="97"/>
  <c r="D73" i="93"/>
  <c r="F73" i="93"/>
  <c r="M73" i="93"/>
  <c r="D73" i="97" l="1"/>
  <c r="S73" i="97"/>
  <c r="F73" i="97"/>
  <c r="M73" i="97"/>
  <c r="T73" i="93"/>
  <c r="K73" i="93"/>
  <c r="G73" i="93"/>
  <c r="B74" i="93"/>
  <c r="K73" i="97" l="1"/>
  <c r="B74" i="97"/>
  <c r="G73" i="97"/>
  <c r="T73" i="97"/>
  <c r="C74" i="93"/>
  <c r="R74" i="93" s="1"/>
  <c r="S74" i="93" s="1"/>
  <c r="E74" i="93"/>
  <c r="L74" i="93"/>
  <c r="C74" i="97" l="1"/>
  <c r="R74" i="97" s="1"/>
  <c r="L74" i="97"/>
  <c r="E74" i="97"/>
  <c r="D74" i="97"/>
  <c r="D74" i="93"/>
  <c r="M74" i="93"/>
  <c r="F74" i="93"/>
  <c r="M74" i="97" l="1"/>
  <c r="F74" i="97"/>
  <c r="K74" i="97"/>
  <c r="B75" i="97"/>
  <c r="G74" i="97"/>
  <c r="T74" i="97"/>
  <c r="S74" i="97"/>
  <c r="B75" i="93"/>
  <c r="T74" i="93"/>
  <c r="G74" i="93"/>
  <c r="K74" i="93"/>
  <c r="E75" i="97" l="1"/>
  <c r="C75" i="97"/>
  <c r="R75" i="97" s="1"/>
  <c r="L75" i="97"/>
  <c r="C75" i="93"/>
  <c r="R75" i="93" s="1"/>
  <c r="S75" i="93" s="1"/>
  <c r="E75" i="93"/>
  <c r="L75" i="93"/>
  <c r="S75" i="97" l="1"/>
  <c r="D75" i="97"/>
  <c r="M75" i="97"/>
  <c r="F75" i="97"/>
  <c r="D75" i="93"/>
  <c r="B76" i="93" s="1"/>
  <c r="F75" i="93"/>
  <c r="G75" i="93" s="1"/>
  <c r="M75" i="93"/>
  <c r="K75" i="97" l="1"/>
  <c r="B76" i="97"/>
  <c r="G75" i="97"/>
  <c r="T75" i="97"/>
  <c r="C76" i="93"/>
  <c r="R76" i="93" s="1"/>
  <c r="S76" i="93" s="1"/>
  <c r="E76" i="93"/>
  <c r="K75" i="93"/>
  <c r="T75" i="93"/>
  <c r="L76" i="93"/>
  <c r="E76" i="97" l="1"/>
  <c r="L76" i="97"/>
  <c r="C76" i="97"/>
  <c r="R76" i="97" s="1"/>
  <c r="D76" i="93"/>
  <c r="T76" i="93" s="1"/>
  <c r="M76" i="93"/>
  <c r="F76" i="93"/>
  <c r="S76" i="97" l="1"/>
  <c r="D76" i="97"/>
  <c r="M76" i="97"/>
  <c r="F76" i="97"/>
  <c r="G76" i="93"/>
  <c r="K76" i="93"/>
  <c r="B78" i="93"/>
  <c r="E78" i="93" s="1"/>
  <c r="G76" i="97" l="1"/>
  <c r="K76" i="97"/>
  <c r="T76" i="97"/>
  <c r="B78" i="97"/>
  <c r="C78" i="93"/>
  <c r="R78" i="93" s="1"/>
  <c r="S78" i="93" s="1"/>
  <c r="L78" i="93"/>
  <c r="F78" i="93"/>
  <c r="M78" i="93"/>
  <c r="E78" i="97" l="1"/>
  <c r="C78" i="97"/>
  <c r="R78" i="97" s="1"/>
  <c r="L78" i="97"/>
  <c r="D78" i="97"/>
  <c r="D78" i="93"/>
  <c r="B79" i="93" s="1"/>
  <c r="C79" i="93" s="1"/>
  <c r="R79" i="93" s="1"/>
  <c r="S79" i="93" s="1"/>
  <c r="T78" i="93"/>
  <c r="G78" i="93" l="1"/>
  <c r="S78" i="97"/>
  <c r="L79" i="93"/>
  <c r="K78" i="93"/>
  <c r="K78" i="97"/>
  <c r="B79" i="97"/>
  <c r="G78" i="97"/>
  <c r="T78" i="97"/>
  <c r="E79" i="93"/>
  <c r="F78" i="97"/>
  <c r="M78" i="97"/>
  <c r="D79" i="93"/>
  <c r="M79" i="93"/>
  <c r="F79" i="93"/>
  <c r="C79" i="97" l="1"/>
  <c r="R79" i="97" s="1"/>
  <c r="L79" i="97"/>
  <c r="E79" i="97"/>
  <c r="D79" i="97"/>
  <c r="G79" i="93"/>
  <c r="T79" i="93"/>
  <c r="K79" i="93"/>
  <c r="B80" i="93"/>
  <c r="K79" i="97" l="1"/>
  <c r="B80" i="97"/>
  <c r="T79" i="97"/>
  <c r="M79" i="97"/>
  <c r="F79" i="97"/>
  <c r="G79" i="97" s="1"/>
  <c r="S79" i="97"/>
  <c r="C80" i="93"/>
  <c r="R80" i="93" s="1"/>
  <c r="S80" i="93" s="1"/>
  <c r="E80" i="93"/>
  <c r="L80" i="93"/>
  <c r="E80" i="97" l="1"/>
  <c r="C80" i="97"/>
  <c r="R80" i="97" s="1"/>
  <c r="L80" i="97"/>
  <c r="D80" i="93"/>
  <c r="M80" i="93"/>
  <c r="F80" i="93"/>
  <c r="G80" i="93" s="1"/>
  <c r="D80" i="97" l="1"/>
  <c r="S80" i="97"/>
  <c r="M80" i="97"/>
  <c r="F80" i="97"/>
  <c r="B81" i="93"/>
  <c r="K80" i="93"/>
  <c r="T80" i="93"/>
  <c r="K80" i="97" l="1"/>
  <c r="G80" i="97"/>
  <c r="B81" i="97"/>
  <c r="T80" i="97"/>
  <c r="C81" i="93"/>
  <c r="R81" i="93" s="1"/>
  <c r="S81" i="93" s="1"/>
  <c r="E81" i="93"/>
  <c r="L81" i="93"/>
  <c r="E81" i="97" l="1"/>
  <c r="C81" i="97"/>
  <c r="R81" i="97" s="1"/>
  <c r="L81" i="97"/>
  <c r="M81" i="93"/>
  <c r="F81" i="93"/>
  <c r="D81" i="93"/>
  <c r="S81" i="97" l="1"/>
  <c r="D81" i="97"/>
  <c r="F81" i="97"/>
  <c r="M81" i="97"/>
  <c r="B83" i="93"/>
  <c r="T81" i="93"/>
  <c r="K81" i="93"/>
  <c r="G81" i="93"/>
  <c r="G81" i="97" l="1"/>
  <c r="T81" i="97"/>
  <c r="K81" i="97"/>
  <c r="B83" i="97"/>
  <c r="C83" i="93"/>
  <c r="R83" i="93" s="1"/>
  <c r="S83" i="93" s="1"/>
  <c r="E83" i="93"/>
  <c r="L83" i="93"/>
  <c r="E83" i="97" l="1"/>
  <c r="C83" i="97"/>
  <c r="R83" i="97" s="1"/>
  <c r="D83" i="97"/>
  <c r="L83" i="97"/>
  <c r="D83" i="93"/>
  <c r="M83" i="93"/>
  <c r="F83" i="93"/>
  <c r="K83" i="97" l="1"/>
  <c r="B84" i="97"/>
  <c r="T83" i="97"/>
  <c r="S83" i="97"/>
  <c r="G83" i="93"/>
  <c r="F83" i="97"/>
  <c r="G83" i="97" s="1"/>
  <c r="M83" i="97"/>
  <c r="K83" i="93"/>
  <c r="T83" i="93"/>
  <c r="B84" i="93"/>
  <c r="C84" i="97" l="1"/>
  <c r="R84" i="97" s="1"/>
  <c r="L84" i="97"/>
  <c r="E84" i="97"/>
  <c r="D84" i="97"/>
  <c r="C84" i="93"/>
  <c r="R84" i="93" s="1"/>
  <c r="S84" i="93" s="1"/>
  <c r="E84" i="93"/>
  <c r="L84" i="93"/>
  <c r="K84" i="97" l="1"/>
  <c r="B85" i="97"/>
  <c r="T84" i="97"/>
  <c r="M84" i="97"/>
  <c r="F84" i="97"/>
  <c r="G84" i="97" s="1"/>
  <c r="S84" i="97"/>
  <c r="D84" i="93"/>
  <c r="F84" i="93"/>
  <c r="M84" i="93"/>
  <c r="E85" i="97" l="1"/>
  <c r="C85" i="97"/>
  <c r="R85" i="97" s="1"/>
  <c r="L85" i="97"/>
  <c r="T84" i="93"/>
  <c r="K84" i="93"/>
  <c r="B85" i="93"/>
  <c r="G84" i="93"/>
  <c r="S85" i="97" l="1"/>
  <c r="D85" i="97"/>
  <c r="M85" i="97"/>
  <c r="F85" i="97"/>
  <c r="C85" i="93"/>
  <c r="R85" i="93" s="1"/>
  <c r="S85" i="93" s="1"/>
  <c r="E85" i="93"/>
  <c r="L85" i="93"/>
  <c r="K85" i="97" l="1"/>
  <c r="G85" i="97"/>
  <c r="B86" i="97"/>
  <c r="T85" i="97"/>
  <c r="F85" i="93"/>
  <c r="M85" i="93"/>
  <c r="D85" i="93"/>
  <c r="E86" i="97" l="1"/>
  <c r="C86" i="97"/>
  <c r="R86" i="97" s="1"/>
  <c r="L86" i="97"/>
  <c r="T85" i="93"/>
  <c r="B86" i="93"/>
  <c r="K85" i="93"/>
  <c r="G85" i="93"/>
  <c r="S86" i="97" l="1"/>
  <c r="D86" i="97"/>
  <c r="F86" i="97"/>
  <c r="M86" i="97"/>
  <c r="C86" i="93"/>
  <c r="R86" i="93" s="1"/>
  <c r="S86" i="93" s="1"/>
  <c r="E86" i="93"/>
  <c r="L86" i="93"/>
  <c r="G86" i="97" l="1"/>
  <c r="T86" i="97"/>
  <c r="K86" i="97"/>
  <c r="B88" i="97"/>
  <c r="D86" i="93"/>
  <c r="F86" i="93"/>
  <c r="M86" i="93"/>
  <c r="E88" i="97" l="1"/>
  <c r="C88" i="97"/>
  <c r="R88" i="97" s="1"/>
  <c r="L88" i="97"/>
  <c r="G86" i="93"/>
  <c r="B88" i="93"/>
  <c r="K86" i="93"/>
  <c r="T86" i="93"/>
  <c r="D88" i="97" l="1"/>
  <c r="S88" i="97"/>
  <c r="F88" i="97"/>
  <c r="M88" i="97"/>
  <c r="C88" i="93"/>
  <c r="R88" i="93" s="1"/>
  <c r="S88" i="93" s="1"/>
  <c r="E88" i="93"/>
  <c r="L88" i="93"/>
  <c r="K88" i="97" l="1"/>
  <c r="B89" i="97"/>
  <c r="G88" i="97"/>
  <c r="T88" i="97"/>
  <c r="D88" i="93"/>
  <c r="M88" i="93"/>
  <c r="F88" i="93"/>
  <c r="C89" i="97" l="1"/>
  <c r="R89" i="97" s="1"/>
  <c r="L89" i="97"/>
  <c r="E89" i="97"/>
  <c r="D89" i="97"/>
  <c r="B89" i="93"/>
  <c r="G88" i="93"/>
  <c r="T88" i="93"/>
  <c r="K88" i="93"/>
  <c r="K89" i="97" l="1"/>
  <c r="B90" i="97"/>
  <c r="T89" i="97"/>
  <c r="M89" i="97"/>
  <c r="F89" i="97"/>
  <c r="G89" i="97" s="1"/>
  <c r="S89" i="97"/>
  <c r="C89" i="93"/>
  <c r="R89" i="93" s="1"/>
  <c r="S89" i="93" s="1"/>
  <c r="E89" i="93"/>
  <c r="L89" i="93"/>
  <c r="E90" i="97" l="1"/>
  <c r="C90" i="97"/>
  <c r="R90" i="97" s="1"/>
  <c r="L90" i="97"/>
  <c r="D89" i="93"/>
  <c r="M89" i="93"/>
  <c r="F89" i="93"/>
  <c r="S90" i="97" l="1"/>
  <c r="D90" i="97"/>
  <c r="M90" i="97"/>
  <c r="F90" i="97"/>
  <c r="B90" i="93"/>
  <c r="G89" i="93"/>
  <c r="K89" i="93"/>
  <c r="T89" i="93"/>
  <c r="K90" i="97" l="1"/>
  <c r="G90" i="97"/>
  <c r="B91" i="97"/>
  <c r="T90" i="97"/>
  <c r="C90" i="93"/>
  <c r="R90" i="93" s="1"/>
  <c r="S90" i="93" s="1"/>
  <c r="E90" i="93"/>
  <c r="L90" i="93"/>
  <c r="E91" i="97" l="1"/>
  <c r="C91" i="97"/>
  <c r="R91" i="97" s="1"/>
  <c r="L91" i="97"/>
  <c r="D90" i="93"/>
  <c r="M90" i="93"/>
  <c r="F90" i="93"/>
  <c r="S91" i="97" l="1"/>
  <c r="F91" i="97"/>
  <c r="M91" i="97"/>
  <c r="D91" i="97"/>
  <c r="K90" i="93"/>
  <c r="T90" i="93"/>
  <c r="G90" i="93"/>
  <c r="B91" i="93"/>
  <c r="G91" i="97" l="1"/>
  <c r="T91" i="97"/>
  <c r="K91" i="97"/>
  <c r="B93" i="97"/>
  <c r="C91" i="93"/>
  <c r="R91" i="93" s="1"/>
  <c r="S91" i="93" s="1"/>
  <c r="E91" i="93"/>
  <c r="L91" i="93"/>
  <c r="E93" i="97" l="1"/>
  <c r="C93" i="97"/>
  <c r="R93" i="97" s="1"/>
  <c r="L93" i="97"/>
  <c r="D93" i="97"/>
  <c r="D91" i="93"/>
  <c r="B93" i="93" s="1"/>
  <c r="F91" i="93"/>
  <c r="G91" i="93" s="1"/>
  <c r="M91" i="93"/>
  <c r="K93" i="97" l="1"/>
  <c r="B94" i="97"/>
  <c r="T93" i="97"/>
  <c r="S93" i="97"/>
  <c r="F93" i="97"/>
  <c r="G93" i="97" s="1"/>
  <c r="M93" i="97"/>
  <c r="C93" i="93"/>
  <c r="R93" i="93" s="1"/>
  <c r="S93" i="93" s="1"/>
  <c r="E93" i="93"/>
  <c r="T91" i="93"/>
  <c r="K91" i="93"/>
  <c r="L93" i="93"/>
  <c r="C94" i="97" l="1"/>
  <c r="R94" i="97" s="1"/>
  <c r="L94" i="97"/>
  <c r="E94" i="97"/>
  <c r="D94" i="97"/>
  <c r="D93" i="93"/>
  <c r="B94" i="93" s="1"/>
  <c r="M93" i="93"/>
  <c r="F93" i="93"/>
  <c r="G93" i="93" s="1"/>
  <c r="M94" i="97" l="1"/>
  <c r="F94" i="97"/>
  <c r="K94" i="97"/>
  <c r="B95" i="97"/>
  <c r="G94" i="97"/>
  <c r="T94" i="97"/>
  <c r="S94" i="97"/>
  <c r="C94" i="93"/>
  <c r="R94" i="93" s="1"/>
  <c r="S94" i="93" s="1"/>
  <c r="E94" i="93"/>
  <c r="T93" i="93"/>
  <c r="K93" i="93"/>
  <c r="L94" i="93"/>
  <c r="E95" i="97" l="1"/>
  <c r="C95" i="97"/>
  <c r="R95" i="97" s="1"/>
  <c r="L95" i="97"/>
  <c r="D94" i="93"/>
  <c r="M94" i="93"/>
  <c r="F94" i="93"/>
  <c r="S95" i="97" l="1"/>
  <c r="D95" i="97"/>
  <c r="M95" i="97"/>
  <c r="F95" i="97"/>
  <c r="K94" i="93"/>
  <c r="B95" i="93"/>
  <c r="T94" i="93"/>
  <c r="G94" i="93"/>
  <c r="K95" i="97" l="1"/>
  <c r="G95" i="97"/>
  <c r="B96" i="97"/>
  <c r="T95" i="97"/>
  <c r="C95" i="93"/>
  <c r="R95" i="93" s="1"/>
  <c r="S95" i="93" s="1"/>
  <c r="E95" i="93"/>
  <c r="L95" i="93"/>
  <c r="E96" i="97" l="1"/>
  <c r="C96" i="97"/>
  <c r="R96" i="97" s="1"/>
  <c r="L96" i="97"/>
  <c r="D95" i="93"/>
  <c r="F95" i="93"/>
  <c r="M95" i="93"/>
  <c r="S96" i="97" l="1"/>
  <c r="D96" i="97"/>
  <c r="F96" i="97"/>
  <c r="M96" i="97"/>
  <c r="K95" i="93"/>
  <c r="T95" i="93"/>
  <c r="B96" i="93"/>
  <c r="G95" i="93"/>
  <c r="G96" i="97" l="1"/>
  <c r="T96" i="97"/>
  <c r="K96" i="97"/>
  <c r="B98" i="97"/>
  <c r="C96" i="93"/>
  <c r="E96" i="93"/>
  <c r="R96" i="93"/>
  <c r="S96" i="93" s="1"/>
  <c r="L96" i="93"/>
  <c r="E98" i="97" l="1"/>
  <c r="C98" i="97"/>
  <c r="R98" i="97" s="1"/>
  <c r="L98" i="97"/>
  <c r="D96" i="93"/>
  <c r="F96" i="93"/>
  <c r="M96" i="93"/>
  <c r="S98" i="97" l="1"/>
  <c r="D98" i="97"/>
  <c r="F98" i="97"/>
  <c r="M98" i="97"/>
  <c r="B98" i="93"/>
  <c r="E98" i="93" s="1"/>
  <c r="G96" i="93"/>
  <c r="T96" i="93"/>
  <c r="K96" i="93"/>
  <c r="K98" i="97" l="1"/>
  <c r="B99" i="97"/>
  <c r="G98" i="97"/>
  <c r="T98" i="97"/>
  <c r="C98" i="93"/>
  <c r="R98" i="93" s="1"/>
  <c r="S98" i="93" s="1"/>
  <c r="L98" i="93"/>
  <c r="C99" i="97" l="1"/>
  <c r="R99" i="97" s="1"/>
  <c r="L99" i="97"/>
  <c r="E99" i="97"/>
  <c r="D99" i="97"/>
  <c r="D98" i="93"/>
  <c r="M98" i="93"/>
  <c r="F98" i="93"/>
  <c r="K99" i="97" l="1"/>
  <c r="B100" i="97"/>
  <c r="T99" i="97"/>
  <c r="M99" i="97"/>
  <c r="F99" i="97"/>
  <c r="G99" i="97" s="1"/>
  <c r="S99" i="97"/>
  <c r="B99" i="93"/>
  <c r="E99" i="93" s="1"/>
  <c r="K98" i="93"/>
  <c r="T98" i="93"/>
  <c r="G98" i="93"/>
  <c r="E100" i="97" l="1"/>
  <c r="C100" i="97"/>
  <c r="R100" i="97" s="1"/>
  <c r="L100" i="97"/>
  <c r="C99" i="93"/>
  <c r="R99" i="93" s="1"/>
  <c r="S99" i="93" s="1"/>
  <c r="L99" i="93"/>
  <c r="S100" i="97" l="1"/>
  <c r="D100" i="97"/>
  <c r="M100" i="97"/>
  <c r="F100" i="97"/>
  <c r="D99" i="93"/>
  <c r="F99" i="93"/>
  <c r="M99" i="93"/>
  <c r="K100" i="97" l="1"/>
  <c r="G100" i="97"/>
  <c r="B101" i="97"/>
  <c r="T100" i="97"/>
  <c r="T99" i="93"/>
  <c r="G99" i="93"/>
  <c r="K99" i="93"/>
  <c r="B100" i="93"/>
  <c r="E100" i="93" s="1"/>
  <c r="E101" i="97" l="1"/>
  <c r="C101" i="97"/>
  <c r="R101" i="97" s="1"/>
  <c r="L101" i="97"/>
  <c r="C100" i="93"/>
  <c r="R100" i="93" s="1"/>
  <c r="S100" i="93" s="1"/>
  <c r="L100" i="93"/>
  <c r="S101" i="97" l="1"/>
  <c r="D101" i="97"/>
  <c r="F101" i="97"/>
  <c r="M101" i="97"/>
  <c r="D100" i="93"/>
  <c r="F100" i="93"/>
  <c r="M100" i="93"/>
  <c r="G101" i="97" l="1"/>
  <c r="T101" i="97"/>
  <c r="K101" i="97"/>
  <c r="B103" i="97"/>
  <c r="T100" i="93"/>
  <c r="K100" i="93"/>
  <c r="B101" i="93"/>
  <c r="E101" i="93" s="1"/>
  <c r="G100" i="93"/>
  <c r="E103" i="97" l="1"/>
  <c r="C103" i="97"/>
  <c r="R103" i="97" s="1"/>
  <c r="D103" i="97"/>
  <c r="L103" i="97"/>
  <c r="C101" i="93"/>
  <c r="R101" i="93" s="1"/>
  <c r="S101" i="93" s="1"/>
  <c r="L101" i="93"/>
  <c r="K103" i="97" l="1"/>
  <c r="B104" i="97"/>
  <c r="T103" i="97"/>
  <c r="S103" i="97"/>
  <c r="F103" i="97"/>
  <c r="G103" i="97" s="1"/>
  <c r="M103" i="97"/>
  <c r="D101" i="93"/>
  <c r="M101" i="93"/>
  <c r="F101" i="93"/>
  <c r="C104" i="97" l="1"/>
  <c r="R104" i="97" s="1"/>
  <c r="L104" i="97"/>
  <c r="E104" i="97"/>
  <c r="D104" i="97"/>
  <c r="K101" i="93"/>
  <c r="G101" i="93"/>
  <c r="B103" i="93"/>
  <c r="E103" i="93" s="1"/>
  <c r="T101" i="93"/>
  <c r="K104" i="97" l="1"/>
  <c r="B105" i="97"/>
  <c r="T104" i="97"/>
  <c r="M104" i="97"/>
  <c r="F104" i="97"/>
  <c r="G104" i="97" s="1"/>
  <c r="S104" i="97"/>
  <c r="C103" i="93"/>
  <c r="R103" i="93" s="1"/>
  <c r="S103" i="93" s="1"/>
  <c r="L103" i="93"/>
  <c r="E105" i="97" l="1"/>
  <c r="C105" i="97"/>
  <c r="R105" i="97" s="1"/>
  <c r="L105" i="97"/>
  <c r="D103" i="93"/>
  <c r="M103" i="93"/>
  <c r="F103" i="93"/>
  <c r="S105" i="97" l="1"/>
  <c r="D105" i="97"/>
  <c r="M105" i="97"/>
  <c r="F105" i="97"/>
  <c r="K103" i="93"/>
  <c r="T103" i="93"/>
  <c r="B104" i="93"/>
  <c r="E104" i="93" s="1"/>
  <c r="G103" i="93"/>
  <c r="K105" i="97" l="1"/>
  <c r="G105" i="97"/>
  <c r="B106" i="97"/>
  <c r="T105" i="97"/>
  <c r="C104" i="93"/>
  <c r="R104" i="93" s="1"/>
  <c r="S104" i="93" s="1"/>
  <c r="L104" i="93"/>
  <c r="E106" i="97" l="1"/>
  <c r="C106" i="97"/>
  <c r="R106" i="97" s="1"/>
  <c r="L106" i="97"/>
  <c r="D104" i="93"/>
  <c r="K104" i="93" s="1"/>
  <c r="M104" i="93"/>
  <c r="F104" i="93"/>
  <c r="S106" i="97" l="1"/>
  <c r="D106" i="97"/>
  <c r="F106" i="97"/>
  <c r="M106" i="97"/>
  <c r="T104" i="93"/>
  <c r="B105" i="93"/>
  <c r="E105" i="93" s="1"/>
  <c r="G104" i="93"/>
  <c r="G106" i="97" l="1"/>
  <c r="T106" i="97"/>
  <c r="K106" i="97"/>
  <c r="B108" i="97"/>
  <c r="L105" i="93"/>
  <c r="C105" i="93"/>
  <c r="R105" i="93" s="1"/>
  <c r="S105" i="93" s="1"/>
  <c r="M105" i="93"/>
  <c r="F105" i="93"/>
  <c r="E108" i="97" l="1"/>
  <c r="C108" i="97"/>
  <c r="R108" i="97" s="1"/>
  <c r="L108" i="97"/>
  <c r="D105" i="93"/>
  <c r="K105" i="93" s="1"/>
  <c r="D108" i="97" l="1"/>
  <c r="S108" i="97"/>
  <c r="F108" i="97"/>
  <c r="M108" i="97"/>
  <c r="B106" i="93"/>
  <c r="E106" i="93" s="1"/>
  <c r="T105" i="93"/>
  <c r="G105" i="93"/>
  <c r="K108" i="97" l="1"/>
  <c r="B109" i="97"/>
  <c r="G108" i="97"/>
  <c r="T108" i="97"/>
  <c r="L106" i="93"/>
  <c r="C106" i="93"/>
  <c r="C109" i="97" l="1"/>
  <c r="R109" i="97" s="1"/>
  <c r="L109" i="97"/>
  <c r="E109" i="97"/>
  <c r="D109" i="97"/>
  <c r="R106" i="93"/>
  <c r="D106" i="93"/>
  <c r="F106" i="93"/>
  <c r="M106" i="93"/>
  <c r="K109" i="97" l="1"/>
  <c r="B110" i="97"/>
  <c r="T109" i="97"/>
  <c r="M109" i="97"/>
  <c r="F109" i="97"/>
  <c r="G109" i="97" s="1"/>
  <c r="G106" i="93"/>
  <c r="S109" i="97"/>
  <c r="B108" i="93"/>
  <c r="E108" i="93" s="1"/>
  <c r="T106" i="93"/>
  <c r="K106" i="93"/>
  <c r="S106" i="93"/>
  <c r="E110" i="97" l="1"/>
  <c r="C110" i="97"/>
  <c r="R110" i="97" s="1"/>
  <c r="L110" i="97"/>
  <c r="L108" i="93"/>
  <c r="C108" i="93"/>
  <c r="R108" i="93" s="1"/>
  <c r="S108" i="93" s="1"/>
  <c r="S110" i="97" l="1"/>
  <c r="D108" i="93"/>
  <c r="D110" i="97"/>
  <c r="M110" i="97"/>
  <c r="F110" i="97"/>
  <c r="T108" i="93"/>
  <c r="B109" i="93"/>
  <c r="E109" i="93" s="1"/>
  <c r="K108" i="93"/>
  <c r="F108" i="93"/>
  <c r="G108" i="93" s="1"/>
  <c r="M108" i="93"/>
  <c r="K110" i="97" l="1"/>
  <c r="G110" i="97"/>
  <c r="B111" i="97"/>
  <c r="T110" i="97"/>
  <c r="L109" i="93"/>
  <c r="C109" i="93"/>
  <c r="E111" i="97" l="1"/>
  <c r="C111" i="97"/>
  <c r="R111" i="97" s="1"/>
  <c r="L111" i="97"/>
  <c r="M109" i="93"/>
  <c r="F109" i="93"/>
  <c r="D109" i="93"/>
  <c r="R109" i="93"/>
  <c r="S109" i="93" s="1"/>
  <c r="S111" i="97" l="1"/>
  <c r="D111" i="97"/>
  <c r="F111" i="97"/>
  <c r="M111" i="97"/>
  <c r="K109" i="93"/>
  <c r="T109" i="93"/>
  <c r="B110" i="93"/>
  <c r="E110" i="93" s="1"/>
  <c r="G109" i="93"/>
  <c r="G111" i="97" l="1"/>
  <c r="T111" i="97"/>
  <c r="K111" i="97"/>
  <c r="B113" i="97"/>
  <c r="C110" i="93"/>
  <c r="R110" i="93" s="1"/>
  <c r="S110" i="93" s="1"/>
  <c r="L110" i="93"/>
  <c r="E113" i="97" l="1"/>
  <c r="C113" i="97"/>
  <c r="R113" i="97" s="1"/>
  <c r="L113" i="97"/>
  <c r="F110" i="93"/>
  <c r="M110" i="93"/>
  <c r="D110" i="93"/>
  <c r="D113" i="97" l="1"/>
  <c r="S113" i="97"/>
  <c r="F113" i="97"/>
  <c r="M113" i="97"/>
  <c r="K110" i="93"/>
  <c r="T110" i="93"/>
  <c r="G110" i="93"/>
  <c r="B111" i="93"/>
  <c r="E111" i="93" s="1"/>
  <c r="K113" i="97" l="1"/>
  <c r="B114" i="97"/>
  <c r="G113" i="97"/>
  <c r="T113" i="97"/>
  <c r="L111" i="93"/>
  <c r="C111" i="93"/>
  <c r="R111" i="93" s="1"/>
  <c r="S111" i="93" s="1"/>
  <c r="C114" i="97" l="1"/>
  <c r="R114" i="97" s="1"/>
  <c r="L114" i="97"/>
  <c r="E114" i="97"/>
  <c r="D114" i="97"/>
  <c r="D111" i="93"/>
  <c r="F111" i="93"/>
  <c r="M111" i="93"/>
  <c r="K114" i="97" l="1"/>
  <c r="B115" i="97"/>
  <c r="T114" i="97"/>
  <c r="M114" i="97"/>
  <c r="F114" i="97"/>
  <c r="G114" i="97" s="1"/>
  <c r="S114" i="97"/>
  <c r="G111" i="93"/>
  <c r="T111" i="93"/>
  <c r="K111" i="93"/>
  <c r="B113" i="93"/>
  <c r="E113" i="93" s="1"/>
  <c r="E115" i="97" l="1"/>
  <c r="C115" i="97"/>
  <c r="R115" i="97" s="1"/>
  <c r="L115" i="97"/>
  <c r="L113" i="93"/>
  <c r="C113" i="93"/>
  <c r="R113" i="93" s="1"/>
  <c r="S113" i="93" s="1"/>
  <c r="S115" i="97" l="1"/>
  <c r="D115" i="97"/>
  <c r="M115" i="97"/>
  <c r="F115" i="97"/>
  <c r="D113" i="93"/>
  <c r="F113" i="93"/>
  <c r="M113" i="93"/>
  <c r="K115" i="97" l="1"/>
  <c r="G115" i="97"/>
  <c r="B116" i="97"/>
  <c r="T115" i="97"/>
  <c r="T113" i="93"/>
  <c r="K113" i="93"/>
  <c r="B114" i="93"/>
  <c r="E114" i="93" s="1"/>
  <c r="G113" i="93"/>
  <c r="E116" i="97" l="1"/>
  <c r="C116" i="97"/>
  <c r="R116" i="97" s="1"/>
  <c r="L116" i="97"/>
  <c r="C114" i="93"/>
  <c r="R114" i="93" s="1"/>
  <c r="S114" i="93" s="1"/>
  <c r="L114" i="93"/>
  <c r="D116" i="97" l="1"/>
  <c r="S116" i="97"/>
  <c r="F116" i="97"/>
  <c r="M116" i="97"/>
  <c r="D114" i="93"/>
  <c r="F114" i="93"/>
  <c r="M114" i="93"/>
  <c r="G116" i="97" l="1"/>
  <c r="T116" i="97"/>
  <c r="K116" i="97"/>
  <c r="B118" i="97"/>
  <c r="T114" i="93"/>
  <c r="G114" i="93"/>
  <c r="B115" i="93"/>
  <c r="E115" i="93" s="1"/>
  <c r="K114" i="93"/>
  <c r="E118" i="97" l="1"/>
  <c r="C118" i="97"/>
  <c r="R118" i="97" s="1"/>
  <c r="L118" i="97"/>
  <c r="L115" i="93"/>
  <c r="C115" i="93"/>
  <c r="R115" i="93" s="1"/>
  <c r="D118" i="97" l="1"/>
  <c r="S118" i="97"/>
  <c r="F118" i="97"/>
  <c r="M118" i="97"/>
  <c r="S115" i="93"/>
  <c r="M115" i="93"/>
  <c r="F115" i="93"/>
  <c r="D115" i="93"/>
  <c r="K118" i="97" l="1"/>
  <c r="B119" i="97"/>
  <c r="G118" i="97"/>
  <c r="T118" i="97"/>
  <c r="G115" i="93"/>
  <c r="K115" i="93"/>
  <c r="T115" i="93"/>
  <c r="B116" i="93"/>
  <c r="E116" i="93" s="1"/>
  <c r="L119" i="97" l="1"/>
  <c r="C119" i="97"/>
  <c r="R119" i="97" s="1"/>
  <c r="E119" i="97"/>
  <c r="D119" i="97"/>
  <c r="C116" i="93"/>
  <c r="R116" i="93" s="1"/>
  <c r="L116" i="93"/>
  <c r="K119" i="97" l="1"/>
  <c r="B120" i="97"/>
  <c r="T119" i="97"/>
  <c r="M119" i="97"/>
  <c r="F119" i="97"/>
  <c r="G119" i="97" s="1"/>
  <c r="S119" i="97"/>
  <c r="D116" i="93"/>
  <c r="F116" i="93"/>
  <c r="M116" i="93"/>
  <c r="S116" i="93"/>
  <c r="E120" i="97" l="1"/>
  <c r="L120" i="97"/>
  <c r="C120" i="97"/>
  <c r="R120" i="97" s="1"/>
  <c r="T116" i="93"/>
  <c r="K116" i="93"/>
  <c r="G116" i="93"/>
  <c r="B118" i="93"/>
  <c r="E118" i="93" s="1"/>
  <c r="S120" i="97" l="1"/>
  <c r="D120" i="97"/>
  <c r="F120" i="97"/>
  <c r="M120" i="97"/>
  <c r="L118" i="93"/>
  <c r="C118" i="93"/>
  <c r="R118" i="93" s="1"/>
  <c r="T120" i="97" l="1"/>
  <c r="K120" i="97"/>
  <c r="B121" i="97"/>
  <c r="G120" i="97"/>
  <c r="F118" i="93"/>
  <c r="M118" i="93"/>
  <c r="S118" i="93"/>
  <c r="D118" i="93"/>
  <c r="C121" i="97" l="1"/>
  <c r="R121" i="97" s="1"/>
  <c r="L121" i="97"/>
  <c r="E121" i="97"/>
  <c r="K118" i="93"/>
  <c r="T118" i="93"/>
  <c r="B119" i="93"/>
  <c r="E119" i="93" s="1"/>
  <c r="G118" i="93"/>
  <c r="S121" i="97" l="1"/>
  <c r="F121" i="97"/>
  <c r="M121" i="97"/>
  <c r="D121" i="97"/>
  <c r="L119" i="93"/>
  <c r="C119" i="93"/>
  <c r="R119" i="93" s="1"/>
  <c r="B123" i="97" l="1"/>
  <c r="G121" i="97"/>
  <c r="T121" i="97"/>
  <c r="K121" i="97"/>
  <c r="D119" i="93"/>
  <c r="S119" i="93"/>
  <c r="M119" i="93"/>
  <c r="F119" i="93"/>
  <c r="L123" i="97" l="1"/>
  <c r="E123" i="97"/>
  <c r="C123" i="97"/>
  <c r="R123" i="97" s="1"/>
  <c r="G119" i="93"/>
  <c r="K119" i="93"/>
  <c r="T119" i="93"/>
  <c r="B120" i="93"/>
  <c r="E120" i="93" s="1"/>
  <c r="S123" i="97" l="1"/>
  <c r="D123" i="97"/>
  <c r="M123" i="97"/>
  <c r="F123" i="97"/>
  <c r="C120" i="93"/>
  <c r="R120" i="93" s="1"/>
  <c r="L120" i="93"/>
  <c r="K123" i="97" l="1"/>
  <c r="T123" i="97"/>
  <c r="G123" i="97"/>
  <c r="B124" i="97"/>
  <c r="D120" i="93"/>
  <c r="K120" i="93" s="1"/>
  <c r="B121" i="93"/>
  <c r="E121" i="93" s="1"/>
  <c r="F120" i="93"/>
  <c r="M120" i="93"/>
  <c r="S120" i="93"/>
  <c r="E124" i="97" l="1"/>
  <c r="C124" i="97"/>
  <c r="R124" i="97" s="1"/>
  <c r="L124" i="97"/>
  <c r="G120" i="93"/>
  <c r="T120" i="93"/>
  <c r="C121" i="93"/>
  <c r="R121" i="93" s="1"/>
  <c r="S121" i="93" s="1"/>
  <c r="L121" i="93"/>
  <c r="S124" i="97" l="1"/>
  <c r="D124" i="97"/>
  <c r="M124" i="97"/>
  <c r="F124" i="97"/>
  <c r="D121" i="93"/>
  <c r="F121" i="93"/>
  <c r="G121" i="93" s="1"/>
  <c r="M121" i="93"/>
  <c r="T124" i="97" l="1"/>
  <c r="K124" i="97"/>
  <c r="B125" i="97"/>
  <c r="G124" i="97"/>
  <c r="K121" i="93"/>
  <c r="T121" i="93"/>
  <c r="B123" i="93"/>
  <c r="E123" i="93" s="1"/>
  <c r="C125" i="97" l="1"/>
  <c r="R125" i="97" s="1"/>
  <c r="E125" i="97"/>
  <c r="L125" i="97"/>
  <c r="L123" i="93"/>
  <c r="C123" i="93"/>
  <c r="R123" i="93" s="1"/>
  <c r="S123" i="93" s="1"/>
  <c r="F125" i="97" l="1"/>
  <c r="M125" i="97"/>
  <c r="S125" i="97"/>
  <c r="D125" i="97"/>
  <c r="D123" i="93"/>
  <c r="M123" i="93"/>
  <c r="F123" i="93"/>
  <c r="K125" i="97" l="1"/>
  <c r="B126" i="97"/>
  <c r="G125" i="97"/>
  <c r="T125" i="97"/>
  <c r="T123" i="93"/>
  <c r="B124" i="93"/>
  <c r="E124" i="93" s="1"/>
  <c r="K123" i="93"/>
  <c r="G123" i="93"/>
  <c r="C126" i="97" l="1"/>
  <c r="R126" i="97" s="1"/>
  <c r="L126" i="97"/>
  <c r="E126" i="97"/>
  <c r="D126" i="97"/>
  <c r="C124" i="93"/>
  <c r="R124" i="93" s="1"/>
  <c r="S124" i="93" s="1"/>
  <c r="L124" i="93"/>
  <c r="D124" i="93"/>
  <c r="B128" i="97" l="1"/>
  <c r="T126" i="97"/>
  <c r="K126" i="97"/>
  <c r="M126" i="97"/>
  <c r="F126" i="97"/>
  <c r="G126" i="97" s="1"/>
  <c r="S126" i="97"/>
  <c r="K124" i="93"/>
  <c r="T124" i="93"/>
  <c r="B125" i="93"/>
  <c r="E125" i="93" s="1"/>
  <c r="M124" i="93"/>
  <c r="F124" i="93"/>
  <c r="G124" i="93" s="1"/>
  <c r="E128" i="97" l="1"/>
  <c r="L128" i="97"/>
  <c r="C128" i="97"/>
  <c r="R128" i="97" s="1"/>
  <c r="C125" i="93"/>
  <c r="R125" i="93" s="1"/>
  <c r="S125" i="93" s="1"/>
  <c r="L125" i="93"/>
  <c r="S128" i="97" l="1"/>
  <c r="D128" i="97"/>
  <c r="F128" i="97"/>
  <c r="M128" i="97"/>
  <c r="D125" i="93"/>
  <c r="M125" i="93"/>
  <c r="F125" i="93"/>
  <c r="T128" i="97" l="1"/>
  <c r="B129" i="97"/>
  <c r="G128" i="97"/>
  <c r="K128" i="97"/>
  <c r="G125" i="93"/>
  <c r="K125" i="93"/>
  <c r="T125" i="93"/>
  <c r="B126" i="93"/>
  <c r="E126" i="93" s="1"/>
  <c r="L129" i="97" l="1"/>
  <c r="E129" i="97"/>
  <c r="C129" i="97"/>
  <c r="R129" i="97" s="1"/>
  <c r="C126" i="93"/>
  <c r="R126" i="93" s="1"/>
  <c r="S126" i="93" s="1"/>
  <c r="L126" i="93"/>
  <c r="S129" i="97" l="1"/>
  <c r="D126" i="93"/>
  <c r="B128" i="93" s="1"/>
  <c r="E128" i="93" s="1"/>
  <c r="D129" i="97"/>
  <c r="M129" i="97"/>
  <c r="F129" i="97"/>
  <c r="T126" i="93"/>
  <c r="M126" i="93"/>
  <c r="F126" i="93"/>
  <c r="G126" i="93" s="1"/>
  <c r="C128" i="93"/>
  <c r="L128" i="93"/>
  <c r="K129" i="97" l="1"/>
  <c r="B130" i="97"/>
  <c r="G129" i="97"/>
  <c r="T129" i="97"/>
  <c r="K126" i="93"/>
  <c r="M128" i="93"/>
  <c r="F128" i="93"/>
  <c r="R128" i="93"/>
  <c r="S128" i="93" s="1"/>
  <c r="D128" i="93"/>
  <c r="C130" i="97" l="1"/>
  <c r="R130" i="97" s="1"/>
  <c r="L130" i="97"/>
  <c r="E130" i="97"/>
  <c r="T128" i="93"/>
  <c r="G128" i="93"/>
  <c r="K128" i="93"/>
  <c r="B129" i="93"/>
  <c r="E129" i="93" s="1"/>
  <c r="M130" i="97" l="1"/>
  <c r="F130" i="97"/>
  <c r="S130" i="97"/>
  <c r="D130" i="97"/>
  <c r="C129" i="93"/>
  <c r="R129" i="93" s="1"/>
  <c r="S129" i="93" s="1"/>
  <c r="L129" i="93"/>
  <c r="K130" i="97" l="1"/>
  <c r="B131" i="97"/>
  <c r="G130" i="97"/>
  <c r="T130" i="97"/>
  <c r="M129" i="93"/>
  <c r="F129" i="93"/>
  <c r="D129" i="93"/>
  <c r="E131" i="97" l="1"/>
  <c r="C131" i="97"/>
  <c r="R131" i="97" s="1"/>
  <c r="D131" i="97"/>
  <c r="L131" i="97"/>
  <c r="T129" i="93"/>
  <c r="G129" i="93"/>
  <c r="K129" i="93"/>
  <c r="B130" i="93"/>
  <c r="E130" i="93" s="1"/>
  <c r="B133" i="97" l="1"/>
  <c r="T131" i="97"/>
  <c r="K131" i="97"/>
  <c r="S131" i="97"/>
  <c r="F131" i="97"/>
  <c r="G131" i="97" s="1"/>
  <c r="M131" i="97"/>
  <c r="C130" i="93"/>
  <c r="R130" i="93" s="1"/>
  <c r="S130" i="93" s="1"/>
  <c r="L130" i="93"/>
  <c r="L133" i="97" l="1"/>
  <c r="E133" i="97"/>
  <c r="C133" i="97"/>
  <c r="R133" i="97" s="1"/>
  <c r="D130" i="93"/>
  <c r="M130" i="93"/>
  <c r="F130" i="93"/>
  <c r="G130" i="93" s="1"/>
  <c r="S133" i="97" l="1"/>
  <c r="D133" i="97"/>
  <c r="M133" i="97"/>
  <c r="F133" i="97"/>
  <c r="T130" i="93"/>
  <c r="B131" i="93"/>
  <c r="E131" i="93" s="1"/>
  <c r="K130" i="93"/>
  <c r="K133" i="97" l="1"/>
  <c r="T133" i="97"/>
  <c r="G133" i="97"/>
  <c r="B134" i="97"/>
  <c r="C131" i="93"/>
  <c r="R131" i="93" s="1"/>
  <c r="S131" i="93" s="1"/>
  <c r="L131" i="93"/>
  <c r="E134" i="97" l="1"/>
  <c r="C134" i="97"/>
  <c r="R134" i="97" s="1"/>
  <c r="L134" i="97"/>
  <c r="D131" i="93"/>
  <c r="T131" i="93" s="1"/>
  <c r="F131" i="93"/>
  <c r="G131" i="93" s="1"/>
  <c r="M131" i="93"/>
  <c r="S134" i="97" l="1"/>
  <c r="D134" i="97"/>
  <c r="M134" i="97"/>
  <c r="F134" i="97"/>
  <c r="K131" i="93"/>
  <c r="B133" i="93"/>
  <c r="E133" i="93" s="1"/>
  <c r="T134" i="97" l="1"/>
  <c r="K134" i="97"/>
  <c r="B135" i="97"/>
  <c r="G134" i="97"/>
  <c r="C133" i="93"/>
  <c r="R133" i="93" s="1"/>
  <c r="S133" i="93" s="1"/>
  <c r="L133" i="93"/>
  <c r="C135" i="97" l="1"/>
  <c r="R135" i="97" s="1"/>
  <c r="L135" i="97"/>
  <c r="E135" i="97"/>
  <c r="D133" i="93"/>
  <c r="F133" i="93"/>
  <c r="M133" i="93"/>
  <c r="F135" i="97" l="1"/>
  <c r="M135" i="97"/>
  <c r="S135" i="97"/>
  <c r="D135" i="97"/>
  <c r="G133" i="93"/>
  <c r="K133" i="93"/>
  <c r="B134" i="93"/>
  <c r="E134" i="93" s="1"/>
  <c r="T133" i="93"/>
  <c r="K135" i="97" l="1"/>
  <c r="B136" i="97"/>
  <c r="G135" i="97"/>
  <c r="T135" i="97"/>
  <c r="C134" i="93"/>
  <c r="R134" i="93" s="1"/>
  <c r="S134" i="93" s="1"/>
  <c r="L134" i="93"/>
  <c r="C136" i="97" l="1"/>
  <c r="R136" i="97" s="1"/>
  <c r="L136" i="97"/>
  <c r="E136" i="97"/>
  <c r="D136" i="97"/>
  <c r="D134" i="93"/>
  <c r="F134" i="93"/>
  <c r="M134" i="93"/>
  <c r="B138" i="97" l="1"/>
  <c r="T136" i="97"/>
  <c r="K136" i="97"/>
  <c r="M136" i="97"/>
  <c r="F136" i="97"/>
  <c r="G136" i="97" s="1"/>
  <c r="S136" i="97"/>
  <c r="G134" i="93"/>
  <c r="K134" i="93"/>
  <c r="T134" i="93"/>
  <c r="B135" i="93"/>
  <c r="E135" i="93" s="1"/>
  <c r="E138" i="97" l="1"/>
  <c r="L138" i="97"/>
  <c r="C138" i="97"/>
  <c r="R138" i="97" s="1"/>
  <c r="C135" i="93"/>
  <c r="R135" i="93" s="1"/>
  <c r="S135" i="93" s="1"/>
  <c r="L135" i="93"/>
  <c r="D138" i="97" l="1"/>
  <c r="S138" i="97"/>
  <c r="F138" i="97"/>
  <c r="M138" i="97"/>
  <c r="D135" i="93"/>
  <c r="T135" i="93" s="1"/>
  <c r="F135" i="93"/>
  <c r="M135" i="93"/>
  <c r="T138" i="97" l="1"/>
  <c r="B139" i="97"/>
  <c r="K138" i="97"/>
  <c r="G138" i="97"/>
  <c r="B136" i="93"/>
  <c r="E136" i="93" s="1"/>
  <c r="G135" i="93"/>
  <c r="K135" i="93"/>
  <c r="L136" i="93"/>
  <c r="L139" i="97" l="1"/>
  <c r="E139" i="97"/>
  <c r="C139" i="97"/>
  <c r="R139" i="97" s="1"/>
  <c r="C136" i="93"/>
  <c r="R136" i="93" s="1"/>
  <c r="S136" i="93" s="1"/>
  <c r="M136" i="93"/>
  <c r="F136" i="93"/>
  <c r="S139" i="97" l="1"/>
  <c r="D139" i="97"/>
  <c r="M139" i="97"/>
  <c r="F139" i="97"/>
  <c r="D136" i="93"/>
  <c r="T136" i="93" s="1"/>
  <c r="G136" i="93"/>
  <c r="K136" i="93"/>
  <c r="K139" i="97" l="1"/>
  <c r="B140" i="97"/>
  <c r="G139" i="97"/>
  <c r="T139" i="97"/>
  <c r="B138" i="93"/>
  <c r="E138" i="93" s="1"/>
  <c r="C140" i="97" l="1"/>
  <c r="R140" i="97" s="1"/>
  <c r="L140" i="97"/>
  <c r="E140" i="97"/>
  <c r="C138" i="93"/>
  <c r="R138" i="93" s="1"/>
  <c r="S138" i="93" s="1"/>
  <c r="L138" i="93"/>
  <c r="S140" i="97" l="1"/>
  <c r="M140" i="97"/>
  <c r="F140" i="97"/>
  <c r="D140" i="97"/>
  <c r="D138" i="93"/>
  <c r="T138" i="93" s="1"/>
  <c r="M138" i="93"/>
  <c r="F138" i="93"/>
  <c r="K140" i="97" l="1"/>
  <c r="B141" i="97"/>
  <c r="G140" i="97"/>
  <c r="T140" i="97"/>
  <c r="K138" i="93"/>
  <c r="G138" i="93"/>
  <c r="B139" i="93"/>
  <c r="E139" i="93" s="1"/>
  <c r="E141" i="97" l="1"/>
  <c r="C141" i="97"/>
  <c r="R141" i="97" s="1"/>
  <c r="L141" i="97"/>
  <c r="C139" i="93"/>
  <c r="R139" i="93" s="1"/>
  <c r="S139" i="93" s="1"/>
  <c r="L139" i="93"/>
  <c r="M139" i="93"/>
  <c r="F139" i="93"/>
  <c r="D141" i="97" l="1"/>
  <c r="B143" i="97"/>
  <c r="T141" i="97"/>
  <c r="K141" i="97"/>
  <c r="D139" i="93"/>
  <c r="S141" i="97"/>
  <c r="F141" i="97"/>
  <c r="G141" i="97" s="1"/>
  <c r="M141" i="97"/>
  <c r="K139" i="93"/>
  <c r="G139" i="93"/>
  <c r="T139" i="93" l="1"/>
  <c r="B140" i="93"/>
  <c r="L143" i="97"/>
  <c r="E143" i="97"/>
  <c r="C143" i="97"/>
  <c r="R143" i="97" s="1"/>
  <c r="M143" i="97" l="1"/>
  <c r="F143" i="97"/>
  <c r="D143" i="97"/>
  <c r="S143" i="97"/>
  <c r="E140" i="93"/>
  <c r="L140" i="93"/>
  <c r="C140" i="93"/>
  <c r="M140" i="93" l="1"/>
  <c r="F140" i="93"/>
  <c r="K143" i="97"/>
  <c r="B144" i="97"/>
  <c r="G143" i="97"/>
  <c r="T143" i="97"/>
  <c r="R140" i="93"/>
  <c r="S140" i="93" s="1"/>
  <c r="D140" i="93"/>
  <c r="E144" i="97" l="1"/>
  <c r="C144" i="97"/>
  <c r="R144" i="97" s="1"/>
  <c r="L144" i="97"/>
  <c r="K140" i="93"/>
  <c r="G140" i="93"/>
  <c r="T140" i="93"/>
  <c r="B141" i="93"/>
  <c r="E141" i="93" l="1"/>
  <c r="C141" i="93"/>
  <c r="R141" i="93" s="1"/>
  <c r="S141" i="93" s="1"/>
  <c r="L141" i="93"/>
  <c r="D141" i="93"/>
  <c r="S144" i="97"/>
  <c r="D144" i="97"/>
  <c r="M144" i="97"/>
  <c r="F144" i="97"/>
  <c r="T141" i="93" l="1"/>
  <c r="B143" i="93"/>
  <c r="T144" i="97"/>
  <c r="K144" i="97"/>
  <c r="G144" i="97"/>
  <c r="B145" i="97"/>
  <c r="K141" i="93"/>
  <c r="M141" i="93"/>
  <c r="F141" i="93"/>
  <c r="G141" i="93" s="1"/>
  <c r="E145" i="97" l="1"/>
  <c r="C145" i="97"/>
  <c r="R145" i="97" s="1"/>
  <c r="L145" i="97"/>
  <c r="E143" i="93"/>
  <c r="L143" i="93"/>
  <c r="C143" i="93"/>
  <c r="M143" i="93" l="1"/>
  <c r="F143" i="93"/>
  <c r="R143" i="93"/>
  <c r="S143" i="93" s="1"/>
  <c r="D143" i="93"/>
  <c r="S145" i="97"/>
  <c r="D145" i="97"/>
  <c r="F145" i="97"/>
  <c r="M145" i="97"/>
  <c r="K145" i="97" l="1"/>
  <c r="B146" i="97"/>
  <c r="G145" i="97"/>
  <c r="T145" i="97"/>
  <c r="T143" i="93"/>
  <c r="K143" i="93"/>
  <c r="B144" i="93"/>
  <c r="G143" i="93"/>
  <c r="E144" i="93" l="1"/>
  <c r="L144" i="93"/>
  <c r="C144" i="93"/>
  <c r="R144" i="93" s="1"/>
  <c r="S144" i="93" s="1"/>
  <c r="C146" i="97"/>
  <c r="R146" i="97" s="1"/>
  <c r="L146" i="97"/>
  <c r="E146" i="97"/>
  <c r="D146" i="97"/>
  <c r="D144" i="93"/>
  <c r="K144" i="93" l="1"/>
  <c r="T144" i="93"/>
  <c r="B145" i="93"/>
  <c r="M146" i="97"/>
  <c r="F146" i="97"/>
  <c r="G146" i="97" s="1"/>
  <c r="K146" i="97"/>
  <c r="B148" i="97"/>
  <c r="T146" i="97"/>
  <c r="S146" i="97"/>
  <c r="F144" i="93"/>
  <c r="G144" i="93" s="1"/>
  <c r="M144" i="93"/>
  <c r="E148" i="97" l="1"/>
  <c r="C148" i="97"/>
  <c r="R148" i="97" s="1"/>
  <c r="L148" i="97"/>
  <c r="E145" i="93"/>
  <c r="L145" i="93"/>
  <c r="C145" i="93"/>
  <c r="S148" i="97" l="1"/>
  <c r="D148" i="97"/>
  <c r="R145" i="93"/>
  <c r="S145" i="93" s="1"/>
  <c r="D145" i="93"/>
  <c r="F145" i="93"/>
  <c r="M145" i="93"/>
  <c r="F148" i="97"/>
  <c r="M148" i="97"/>
  <c r="B146" i="93" l="1"/>
  <c r="K145" i="93"/>
  <c r="G145" i="93"/>
  <c r="T145" i="93"/>
  <c r="T148" i="97"/>
  <c r="K148" i="97"/>
  <c r="B149" i="97"/>
  <c r="G148" i="97"/>
  <c r="L149" i="97" l="1"/>
  <c r="E149" i="97"/>
  <c r="C149" i="97"/>
  <c r="R149" i="97" s="1"/>
  <c r="E146" i="93"/>
  <c r="C146" i="93"/>
  <c r="L146" i="93"/>
  <c r="R146" i="93" l="1"/>
  <c r="S146" i="93" s="1"/>
  <c r="D146" i="93"/>
  <c r="F146" i="93"/>
  <c r="M146" i="93"/>
  <c r="S149" i="97"/>
  <c r="D149" i="97"/>
  <c r="F149" i="97"/>
  <c r="M149" i="97"/>
  <c r="B148" i="93"/>
  <c r="E148" i="93" s="1"/>
  <c r="K149" i="97" l="1"/>
  <c r="B150" i="97"/>
  <c r="G149" i="97"/>
  <c r="T149" i="97"/>
  <c r="T146" i="93"/>
  <c r="K146" i="93"/>
  <c r="G146" i="93"/>
  <c r="C148" i="93"/>
  <c r="R148" i="93" s="1"/>
  <c r="S148" i="93" s="1"/>
  <c r="L148" i="93"/>
  <c r="C150" i="97" l="1"/>
  <c r="R150" i="97" s="1"/>
  <c r="L150" i="97"/>
  <c r="E150" i="97"/>
  <c r="D148" i="93"/>
  <c r="M148" i="93"/>
  <c r="F148" i="93"/>
  <c r="M150" i="97" l="1"/>
  <c r="F150" i="97"/>
  <c r="S150" i="97"/>
  <c r="D150" i="97"/>
  <c r="G148" i="93"/>
  <c r="K148" i="93"/>
  <c r="T148" i="93"/>
  <c r="B149" i="93"/>
  <c r="E149" i="93" s="1"/>
  <c r="K150" i="97" l="1"/>
  <c r="B151" i="97"/>
  <c r="G150" i="97"/>
  <c r="T150" i="97"/>
  <c r="C149" i="93"/>
  <c r="R149" i="93" s="1"/>
  <c r="S149" i="93" s="1"/>
  <c r="L149" i="93"/>
  <c r="E151" i="97" l="1"/>
  <c r="C151" i="97"/>
  <c r="R151" i="97" s="1"/>
  <c r="L151" i="97"/>
  <c r="D149" i="93"/>
  <c r="M149" i="93"/>
  <c r="F149" i="93"/>
  <c r="S151" i="97" l="1"/>
  <c r="D151" i="97"/>
  <c r="F151" i="97"/>
  <c r="M151" i="97"/>
  <c r="G149" i="93"/>
  <c r="K149" i="93"/>
  <c r="B150" i="93"/>
  <c r="E150" i="93" s="1"/>
  <c r="T149" i="93"/>
  <c r="B153" i="97" l="1"/>
  <c r="G151" i="97"/>
  <c r="T151" i="97"/>
  <c r="K151" i="97"/>
  <c r="C150" i="93"/>
  <c r="R150" i="93" s="1"/>
  <c r="S150" i="93" s="1"/>
  <c r="L150" i="93"/>
  <c r="L153" i="97" l="1"/>
  <c r="E153" i="97"/>
  <c r="C153" i="97"/>
  <c r="R153" i="97" s="1"/>
  <c r="D150" i="93"/>
  <c r="K150" i="93" s="1"/>
  <c r="F150" i="93"/>
  <c r="M150" i="93"/>
  <c r="D153" i="97" l="1"/>
  <c r="T150" i="93"/>
  <c r="M153" i="97"/>
  <c r="F153" i="97"/>
  <c r="S153" i="97"/>
  <c r="B151" i="93"/>
  <c r="E151" i="93" s="1"/>
  <c r="G150" i="93"/>
  <c r="C151" i="93" l="1"/>
  <c r="R151" i="93" s="1"/>
  <c r="S151" i="93" s="1"/>
  <c r="L151" i="93"/>
  <c r="K153" i="97"/>
  <c r="B154" i="97"/>
  <c r="G153" i="97"/>
  <c r="T153" i="97"/>
  <c r="D151" i="93"/>
  <c r="K151" i="93"/>
  <c r="T151" i="93"/>
  <c r="F151" i="93"/>
  <c r="M151" i="93"/>
  <c r="E154" i="97" l="1"/>
  <c r="C154" i="97"/>
  <c r="R154" i="97" s="1"/>
  <c r="L154" i="97"/>
  <c r="G151" i="93"/>
  <c r="B153" i="93"/>
  <c r="E153" i="93" s="1"/>
  <c r="S154" i="97" l="1"/>
  <c r="D154" i="97"/>
  <c r="M154" i="97"/>
  <c r="F154" i="97"/>
  <c r="L153" i="93"/>
  <c r="C153" i="93"/>
  <c r="D153" i="93" s="1"/>
  <c r="F153" i="93"/>
  <c r="T154" i="97" l="1"/>
  <c r="K154" i="97"/>
  <c r="B155" i="97"/>
  <c r="G154" i="97"/>
  <c r="G153" i="93"/>
  <c r="R153" i="93"/>
  <c r="S153" i="93" s="1"/>
  <c r="M153" i="93"/>
  <c r="B154" i="93"/>
  <c r="E154" i="93" s="1"/>
  <c r="K153" i="93"/>
  <c r="T153" i="93"/>
  <c r="E155" i="97" l="1"/>
  <c r="C155" i="97"/>
  <c r="R155" i="97" s="1"/>
  <c r="L155" i="97"/>
  <c r="C154" i="93"/>
  <c r="R154" i="93" s="1"/>
  <c r="S154" i="93" s="1"/>
  <c r="L154" i="93"/>
  <c r="S155" i="97" l="1"/>
  <c r="D155" i="97"/>
  <c r="F155" i="97"/>
  <c r="M155" i="97"/>
  <c r="D154" i="93"/>
  <c r="F154" i="93"/>
  <c r="M154" i="93"/>
  <c r="K155" i="97" l="1"/>
  <c r="B156" i="97"/>
  <c r="G155" i="97"/>
  <c r="T155" i="97"/>
  <c r="G154" i="93"/>
  <c r="K154" i="93"/>
  <c r="B155" i="93"/>
  <c r="E155" i="93" s="1"/>
  <c r="T154" i="93"/>
  <c r="C156" i="97" l="1"/>
  <c r="R156" i="97" s="1"/>
  <c r="L156" i="97"/>
  <c r="E156" i="97"/>
  <c r="D156" i="97"/>
  <c r="C155" i="93"/>
  <c r="R155" i="93" s="1"/>
  <c r="S155" i="93" s="1"/>
  <c r="L155" i="93"/>
  <c r="K156" i="97" l="1"/>
  <c r="B158" i="97"/>
  <c r="T156" i="97"/>
  <c r="M156" i="97"/>
  <c r="F156" i="97"/>
  <c r="G156" i="97" s="1"/>
  <c r="S156" i="97"/>
  <c r="D155" i="93"/>
  <c r="K155" i="93" s="1"/>
  <c r="M155" i="93"/>
  <c r="F155" i="93"/>
  <c r="T155" i="93" l="1"/>
  <c r="E158" i="97"/>
  <c r="C158" i="97"/>
  <c r="R158" i="97" s="1"/>
  <c r="L158" i="97"/>
  <c r="B156" i="93"/>
  <c r="E156" i="93" s="1"/>
  <c r="G155" i="93"/>
  <c r="S158" i="97" l="1"/>
  <c r="L156" i="93"/>
  <c r="C156" i="93"/>
  <c r="R156" i="93" s="1"/>
  <c r="S156" i="93" s="1"/>
  <c r="F158" i="97"/>
  <c r="M158" i="97"/>
  <c r="D158" i="97"/>
  <c r="D156" i="93"/>
  <c r="T156" i="93" s="1"/>
  <c r="K156" i="93"/>
  <c r="F156" i="93"/>
  <c r="M156" i="93"/>
  <c r="T158" i="97" l="1"/>
  <c r="B159" i="97"/>
  <c r="K158" i="97"/>
  <c r="G158" i="97"/>
  <c r="G156" i="93"/>
  <c r="B158" i="93"/>
  <c r="E158" i="93" s="1"/>
  <c r="L159" i="97" l="1"/>
  <c r="E159" i="97"/>
  <c r="C159" i="97"/>
  <c r="R159" i="97" s="1"/>
  <c r="C158" i="93"/>
  <c r="R158" i="93" s="1"/>
  <c r="S158" i="93" s="1"/>
  <c r="L158" i="93"/>
  <c r="S159" i="97" l="1"/>
  <c r="D159" i="97"/>
  <c r="F159" i="97"/>
  <c r="M159" i="97"/>
  <c r="D158" i="93"/>
  <c r="T158" i="93"/>
  <c r="K158" i="93"/>
  <c r="M158" i="93"/>
  <c r="F158" i="93"/>
  <c r="K159" i="97" l="1"/>
  <c r="B160" i="97"/>
  <c r="G159" i="97"/>
  <c r="T159" i="97"/>
  <c r="B159" i="93"/>
  <c r="G158" i="93"/>
  <c r="L160" i="97" l="1"/>
  <c r="C160" i="97"/>
  <c r="R160" i="97" s="1"/>
  <c r="E160" i="97"/>
  <c r="L159" i="93"/>
  <c r="E159" i="93"/>
  <c r="M159" i="93" s="1"/>
  <c r="C159" i="93"/>
  <c r="R159" i="93" s="1"/>
  <c r="S159" i="93" s="1"/>
  <c r="D159" i="93"/>
  <c r="M160" i="97" l="1"/>
  <c r="F160" i="97"/>
  <c r="S160" i="97"/>
  <c r="D160" i="97"/>
  <c r="F159" i="93"/>
  <c r="G159" i="93" s="1"/>
  <c r="K159" i="93"/>
  <c r="T159" i="93"/>
  <c r="B160" i="93"/>
  <c r="E160" i="93" s="1"/>
  <c r="K160" i="97" l="1"/>
  <c r="B161" i="97"/>
  <c r="T160" i="97"/>
  <c r="G160" i="97"/>
  <c r="L160" i="93"/>
  <c r="C160" i="93"/>
  <c r="R160" i="93" s="1"/>
  <c r="S160" i="93" s="1"/>
  <c r="M160" i="93"/>
  <c r="F160" i="93"/>
  <c r="E161" i="97" l="1"/>
  <c r="C161" i="97"/>
  <c r="R161" i="97" s="1"/>
  <c r="L161" i="97"/>
  <c r="D160" i="93"/>
  <c r="G160" i="93" s="1"/>
  <c r="T160" i="93"/>
  <c r="S161" i="97" l="1"/>
  <c r="D161" i="97"/>
  <c r="F161" i="97"/>
  <c r="M161" i="97"/>
  <c r="K160" i="93"/>
  <c r="B161" i="93"/>
  <c r="B163" i="97" l="1"/>
  <c r="G161" i="97"/>
  <c r="T161" i="97"/>
  <c r="K161" i="97"/>
  <c r="L161" i="93"/>
  <c r="E161" i="93"/>
  <c r="M161" i="93" s="1"/>
  <c r="C161" i="93"/>
  <c r="R161" i="93" s="1"/>
  <c r="S161" i="93" s="1"/>
  <c r="F161" i="93" l="1"/>
  <c r="L163" i="97"/>
  <c r="E163" i="97"/>
  <c r="C163" i="97"/>
  <c r="R163" i="97" s="1"/>
  <c r="D161" i="93"/>
  <c r="G161" i="93" s="1"/>
  <c r="K161" i="93" l="1"/>
  <c r="M163" i="97"/>
  <c r="F163" i="97"/>
  <c r="S163" i="97"/>
  <c r="D163" i="97"/>
  <c r="T161" i="93"/>
  <c r="B163" i="93"/>
  <c r="E163" i="93" s="1"/>
  <c r="L163" i="93"/>
  <c r="K163" i="97" l="1"/>
  <c r="B164" i="97"/>
  <c r="G163" i="97"/>
  <c r="T163" i="97"/>
  <c r="C163" i="93"/>
  <c r="R163" i="93" s="1"/>
  <c r="S163" i="93" s="1"/>
  <c r="M163" i="93"/>
  <c r="F163" i="93"/>
  <c r="E164" i="97" l="1"/>
  <c r="C164" i="97"/>
  <c r="R164" i="97" s="1"/>
  <c r="L164" i="97"/>
  <c r="D163" i="93"/>
  <c r="T163" i="93" s="1"/>
  <c r="G163" i="93"/>
  <c r="K163" i="93"/>
  <c r="S164" i="97" l="1"/>
  <c r="D164" i="97"/>
  <c r="M164" i="97"/>
  <c r="F164" i="97"/>
  <c r="B164" i="93"/>
  <c r="E164" i="93" s="1"/>
  <c r="L164" i="93" l="1"/>
  <c r="C164" i="93"/>
  <c r="R164" i="93" s="1"/>
  <c r="S164" i="93" s="1"/>
  <c r="T164" i="97"/>
  <c r="B165" i="97"/>
  <c r="K164" i="97"/>
  <c r="G164" i="97"/>
  <c r="M164" i="93"/>
  <c r="F164" i="93"/>
  <c r="D164" i="93"/>
  <c r="G164" i="93" s="1"/>
  <c r="E165" i="97" l="1"/>
  <c r="L165" i="97"/>
  <c r="C165" i="97"/>
  <c r="R165" i="97" s="1"/>
  <c r="B165" i="93"/>
  <c r="E165" i="93" s="1"/>
  <c r="K164" i="93"/>
  <c r="T164" i="93"/>
  <c r="S165" i="97" l="1"/>
  <c r="D165" i="97"/>
  <c r="F165" i="97"/>
  <c r="M165" i="97"/>
  <c r="C165" i="93"/>
  <c r="R165" i="93" s="1"/>
  <c r="S165" i="93" s="1"/>
  <c r="L165" i="93"/>
  <c r="K165" i="97" l="1"/>
  <c r="B166" i="97"/>
  <c r="G165" i="97"/>
  <c r="T165" i="97"/>
  <c r="D165" i="93"/>
  <c r="K165" i="93" s="1"/>
  <c r="F165" i="93"/>
  <c r="M165" i="93"/>
  <c r="B166" i="93" l="1"/>
  <c r="E166" i="93" s="1"/>
  <c r="C166" i="97"/>
  <c r="R166" i="97" s="1"/>
  <c r="L166" i="97"/>
  <c r="E166" i="97"/>
  <c r="D166" i="97"/>
  <c r="T165" i="93"/>
  <c r="C166" i="93"/>
  <c r="R166" i="93" s="1"/>
  <c r="S166" i="93" s="1"/>
  <c r="G165" i="93"/>
  <c r="L166" i="93"/>
  <c r="M166" i="97" l="1"/>
  <c r="F166" i="97"/>
  <c r="S166" i="97"/>
  <c r="K166" i="97"/>
  <c r="B168" i="97"/>
  <c r="G166" i="97"/>
  <c r="T166" i="97"/>
  <c r="D166" i="93"/>
  <c r="M166" i="93"/>
  <c r="F166" i="93"/>
  <c r="E168" i="97" l="1"/>
  <c r="C168" i="97"/>
  <c r="R168" i="97" s="1"/>
  <c r="L168" i="97"/>
  <c r="G166" i="93"/>
  <c r="K166" i="93"/>
  <c r="T166" i="93"/>
  <c r="B168" i="93"/>
  <c r="E168" i="93" s="1"/>
  <c r="S168" i="97" l="1"/>
  <c r="D168" i="97"/>
  <c r="F168" i="97"/>
  <c r="M168" i="97"/>
  <c r="C168" i="93"/>
  <c r="R168" i="93" s="1"/>
  <c r="S168" i="93" s="1"/>
  <c r="L168" i="93"/>
  <c r="T168" i="97" l="1"/>
  <c r="G168" i="97"/>
  <c r="B169" i="97"/>
  <c r="K168" i="97"/>
  <c r="D168" i="93"/>
  <c r="F168" i="93"/>
  <c r="M168" i="93"/>
  <c r="L169" i="97" l="1"/>
  <c r="E169" i="97"/>
  <c r="C169" i="97"/>
  <c r="R169" i="97" s="1"/>
  <c r="G168" i="93"/>
  <c r="K168" i="93"/>
  <c r="B169" i="93"/>
  <c r="E169" i="93" s="1"/>
  <c r="T168" i="93"/>
  <c r="S169" i="97" l="1"/>
  <c r="D169" i="97"/>
  <c r="F169" i="97"/>
  <c r="M169" i="97"/>
  <c r="C169" i="93"/>
  <c r="R169" i="93" s="1"/>
  <c r="S169" i="93" s="1"/>
  <c r="L169" i="93"/>
  <c r="K169" i="97" l="1"/>
  <c r="B170" i="97"/>
  <c r="G169" i="97"/>
  <c r="T169" i="97"/>
  <c r="D169" i="93"/>
  <c r="K169" i="93" s="1"/>
  <c r="F169" i="93"/>
  <c r="M169" i="93"/>
  <c r="C170" i="97" l="1"/>
  <c r="R170" i="97" s="1"/>
  <c r="L170" i="97"/>
  <c r="E170" i="97"/>
  <c r="T169" i="93"/>
  <c r="B170" i="93"/>
  <c r="E170" i="93" s="1"/>
  <c r="G169" i="93"/>
  <c r="L170" i="93" l="1"/>
  <c r="C170" i="93"/>
  <c r="R170" i="93" s="1"/>
  <c r="S170" i="93" s="1"/>
  <c r="S170" i="97"/>
  <c r="M170" i="97"/>
  <c r="F170" i="97"/>
  <c r="D170" i="97"/>
  <c r="D170" i="93"/>
  <c r="F170" i="93"/>
  <c r="M170" i="93"/>
  <c r="K170" i="97" l="1"/>
  <c r="B171" i="97"/>
  <c r="T170" i="97"/>
  <c r="G170" i="97"/>
  <c r="G170" i="93"/>
  <c r="B171" i="93"/>
  <c r="E171" i="93" s="1"/>
  <c r="K170" i="93"/>
  <c r="T170" i="93"/>
  <c r="E171" i="97" l="1"/>
  <c r="C171" i="97"/>
  <c r="R171" i="97" s="1"/>
  <c r="L171" i="97"/>
  <c r="C171" i="93"/>
  <c r="R171" i="93" s="1"/>
  <c r="S171" i="93" s="1"/>
  <c r="L171" i="93"/>
  <c r="S171" i="97" l="1"/>
  <c r="D171" i="97"/>
  <c r="F171" i="97"/>
  <c r="M171" i="97"/>
  <c r="M171" i="93"/>
  <c r="F171" i="93"/>
  <c r="D171" i="93"/>
  <c r="B173" i="97" l="1"/>
  <c r="G171" i="97"/>
  <c r="T171" i="97"/>
  <c r="K171" i="97"/>
  <c r="G171" i="93"/>
  <c r="K171" i="93"/>
  <c r="T171" i="93"/>
  <c r="L173" i="97" l="1"/>
  <c r="E173" i="97"/>
  <c r="C173" i="97"/>
  <c r="R173" i="97" s="1"/>
  <c r="B173" i="93"/>
  <c r="E173" i="93" s="1"/>
  <c r="D173" i="97" l="1"/>
  <c r="M173" i="97"/>
  <c r="F173" i="97"/>
  <c r="S173" i="97"/>
  <c r="C173" i="93"/>
  <c r="D173" i="93" s="1"/>
  <c r="L173" i="93"/>
  <c r="K173" i="97" l="1"/>
  <c r="B174" i="97"/>
  <c r="G173" i="97"/>
  <c r="T173" i="97"/>
  <c r="R173" i="93"/>
  <c r="S173" i="93" s="1"/>
  <c r="K173" i="93"/>
  <c r="T173" i="93"/>
  <c r="B174" i="93"/>
  <c r="E174" i="93" s="1"/>
  <c r="F173" i="93"/>
  <c r="G173" i="93" s="1"/>
  <c r="M173" i="93"/>
  <c r="E174" i="97" l="1"/>
  <c r="C174" i="97"/>
  <c r="R174" i="97" s="1"/>
  <c r="L174" i="97"/>
  <c r="L174" i="93"/>
  <c r="C174" i="93"/>
  <c r="D174" i="93" s="1"/>
  <c r="F174" i="93"/>
  <c r="S174" i="97" l="1"/>
  <c r="D174" i="97"/>
  <c r="M174" i="97"/>
  <c r="F174" i="97"/>
  <c r="G174" i="93"/>
  <c r="M174" i="93"/>
  <c r="R174" i="93"/>
  <c r="S174" i="93" s="1"/>
  <c r="T174" i="93"/>
  <c r="B175" i="93"/>
  <c r="E175" i="93" s="1"/>
  <c r="K174" i="93"/>
  <c r="T174" i="97" l="1"/>
  <c r="B175" i="97"/>
  <c r="K174" i="97"/>
  <c r="G174" i="97"/>
  <c r="C175" i="93"/>
  <c r="L175" i="93"/>
  <c r="R175" i="93"/>
  <c r="S175" i="93" s="1"/>
  <c r="E175" i="97" l="1"/>
  <c r="L175" i="97"/>
  <c r="C175" i="97"/>
  <c r="R175" i="97" s="1"/>
  <c r="D175" i="93"/>
  <c r="M175" i="93"/>
  <c r="F175" i="93"/>
  <c r="S175" i="97" l="1"/>
  <c r="D175" i="97"/>
  <c r="F175" i="97"/>
  <c r="M175" i="97"/>
  <c r="G175" i="93"/>
  <c r="B176" i="93"/>
  <c r="E176" i="93" s="1"/>
  <c r="T175" i="93"/>
  <c r="K175" i="93"/>
  <c r="K175" i="97" l="1"/>
  <c r="B176" i="97"/>
  <c r="G175" i="97"/>
  <c r="T175" i="97"/>
  <c r="C176" i="93"/>
  <c r="R176" i="93" s="1"/>
  <c r="S176" i="93" s="1"/>
  <c r="L176" i="93"/>
  <c r="C176" i="97" l="1"/>
  <c r="R176" i="97" s="1"/>
  <c r="L176" i="97"/>
  <c r="E176" i="97"/>
  <c r="D176" i="97"/>
  <c r="F176" i="93"/>
  <c r="M176" i="93"/>
  <c r="D176" i="93"/>
  <c r="G176" i="93" s="1"/>
  <c r="K176" i="97" l="1"/>
  <c r="B178" i="97"/>
  <c r="T176" i="97"/>
  <c r="M176" i="97"/>
  <c r="F176" i="97"/>
  <c r="G176" i="97" s="1"/>
  <c r="S176" i="97"/>
  <c r="K176" i="93"/>
  <c r="T176" i="93"/>
  <c r="E178" i="97" l="1"/>
  <c r="C178" i="97"/>
  <c r="R178" i="97" s="1"/>
  <c r="L178" i="97"/>
  <c r="B178" i="93"/>
  <c r="E178" i="93" s="1"/>
  <c r="S178" i="97" l="1"/>
  <c r="D178" i="97"/>
  <c r="F178" i="97"/>
  <c r="M178" i="97"/>
  <c r="C178" i="93"/>
  <c r="R178" i="93" s="1"/>
  <c r="S178" i="93" s="1"/>
  <c r="L178" i="93"/>
  <c r="T178" i="97" l="1"/>
  <c r="K178" i="97"/>
  <c r="G178" i="97"/>
  <c r="B179" i="97"/>
  <c r="M178" i="93"/>
  <c r="F178" i="93"/>
  <c r="D178" i="93"/>
  <c r="L179" i="97" l="1"/>
  <c r="E179" i="97"/>
  <c r="C179" i="97"/>
  <c r="R179" i="97" s="1"/>
  <c r="G178" i="93"/>
  <c r="T178" i="93"/>
  <c r="B179" i="93"/>
  <c r="E179" i="93" s="1"/>
  <c r="K178" i="93"/>
  <c r="S179" i="97" l="1"/>
  <c r="D179" i="97"/>
  <c r="F179" i="97"/>
  <c r="M179" i="97"/>
  <c r="C179" i="93"/>
  <c r="L179" i="93"/>
  <c r="R179" i="93"/>
  <c r="S179" i="93" s="1"/>
  <c r="K179" i="97" l="1"/>
  <c r="B180" i="97"/>
  <c r="G179" i="97"/>
  <c r="T179" i="97"/>
  <c r="D179" i="93"/>
  <c r="F179" i="93"/>
  <c r="M179" i="93"/>
  <c r="C180" i="97" l="1"/>
  <c r="R180" i="97" s="1"/>
  <c r="L180" i="97"/>
  <c r="E180" i="97"/>
  <c r="G179" i="93"/>
  <c r="K179" i="93"/>
  <c r="B180" i="93"/>
  <c r="E180" i="93" s="1"/>
  <c r="T179" i="93"/>
  <c r="S180" i="97" l="1"/>
  <c r="M180" i="97"/>
  <c r="F180" i="97"/>
  <c r="D180" i="97"/>
  <c r="C180" i="93"/>
  <c r="R180" i="93" s="1"/>
  <c r="S180" i="93" s="1"/>
  <c r="L180" i="93"/>
  <c r="K180" i="97" l="1"/>
  <c r="B181" i="97"/>
  <c r="T180" i="97"/>
  <c r="G180" i="97"/>
  <c r="D180" i="93"/>
  <c r="F180" i="93"/>
  <c r="M180" i="93"/>
  <c r="E181" i="97" l="1"/>
  <c r="C181" i="97"/>
  <c r="R181" i="97" s="1"/>
  <c r="L181" i="97"/>
  <c r="G180" i="93"/>
  <c r="T180" i="93"/>
  <c r="B181" i="93"/>
  <c r="E181" i="93" s="1"/>
  <c r="K180" i="93"/>
  <c r="S181" i="97" l="1"/>
  <c r="D181" i="97"/>
  <c r="F181" i="97"/>
  <c r="M181" i="97"/>
  <c r="C181" i="93"/>
  <c r="R181" i="93" s="1"/>
  <c r="L181" i="93"/>
  <c r="B183" i="97" l="1"/>
  <c r="G181" i="97"/>
  <c r="T181" i="97"/>
  <c r="K181" i="97"/>
  <c r="S181" i="93"/>
  <c r="D181" i="93"/>
  <c r="M181" i="93"/>
  <c r="F181" i="93"/>
  <c r="L183" i="97" l="1"/>
  <c r="E183" i="97"/>
  <c r="C183" i="97"/>
  <c r="R183" i="97" s="1"/>
  <c r="G181" i="93"/>
  <c r="T181" i="93"/>
  <c r="K181" i="93"/>
  <c r="S183" i="97" l="1"/>
  <c r="M183" i="97"/>
  <c r="F183" i="97"/>
  <c r="D183" i="97"/>
  <c r="B183" i="93"/>
  <c r="K183" i="97" l="1"/>
  <c r="B184" i="97"/>
  <c r="G183" i="97"/>
  <c r="T183" i="97"/>
  <c r="L183" i="93"/>
  <c r="E183" i="93"/>
  <c r="C183" i="93"/>
  <c r="E184" i="97" l="1"/>
  <c r="C184" i="97"/>
  <c r="R184" i="97" s="1"/>
  <c r="L184" i="97"/>
  <c r="R183" i="93"/>
  <c r="S183" i="93" s="1"/>
  <c r="D183" i="93"/>
  <c r="F183" i="93"/>
  <c r="M183" i="93"/>
  <c r="S184" i="97" l="1"/>
  <c r="D184" i="97"/>
  <c r="M184" i="97"/>
  <c r="F184" i="97"/>
  <c r="G183" i="93"/>
  <c r="B184" i="93"/>
  <c r="E184" i="93" s="1"/>
  <c r="T183" i="93"/>
  <c r="K183" i="93"/>
  <c r="T184" i="97" l="1"/>
  <c r="G184" i="97"/>
  <c r="B185" i="97"/>
  <c r="K184" i="97"/>
  <c r="C184" i="93"/>
  <c r="R184" i="93" s="1"/>
  <c r="S184" i="93" s="1"/>
  <c r="L184" i="93"/>
  <c r="E185" i="97" l="1"/>
  <c r="L185" i="97"/>
  <c r="C185" i="97"/>
  <c r="R185" i="97" s="1"/>
  <c r="D184" i="93"/>
  <c r="T184" i="93" s="1"/>
  <c r="F184" i="93"/>
  <c r="M184" i="93"/>
  <c r="B185" i="93" l="1"/>
  <c r="E185" i="93" s="1"/>
  <c r="S185" i="97"/>
  <c r="D185" i="97"/>
  <c r="G184" i="93"/>
  <c r="K184" i="93"/>
  <c r="F185" i="97"/>
  <c r="M185" i="97"/>
  <c r="C185" i="93"/>
  <c r="R185" i="93" s="1"/>
  <c r="S185" i="93" s="1"/>
  <c r="L185" i="93"/>
  <c r="K185" i="97" l="1"/>
  <c r="B186" i="97"/>
  <c r="G185" i="97"/>
  <c r="T185" i="97"/>
  <c r="D185" i="93"/>
  <c r="T185" i="93"/>
  <c r="K185" i="93"/>
  <c r="B186" i="93"/>
  <c r="E186" i="93" s="1"/>
  <c r="F185" i="93"/>
  <c r="M185" i="93"/>
  <c r="C186" i="97" l="1"/>
  <c r="R186" i="97" s="1"/>
  <c r="L186" i="97"/>
  <c r="E186" i="97"/>
  <c r="G185" i="93"/>
  <c r="C186" i="93"/>
  <c r="R186" i="93" s="1"/>
  <c r="S186" i="93" s="1"/>
  <c r="L186" i="93"/>
  <c r="M186" i="97" l="1"/>
  <c r="F186" i="97"/>
  <c r="D186" i="97"/>
  <c r="S186" i="97"/>
  <c r="D186" i="93"/>
  <c r="K186" i="93"/>
  <c r="T186" i="93"/>
  <c r="F186" i="93"/>
  <c r="M186" i="93"/>
  <c r="B188" i="93"/>
  <c r="E188" i="93" s="1"/>
  <c r="K186" i="97" l="1"/>
  <c r="B188" i="97"/>
  <c r="G186" i="97"/>
  <c r="T186" i="97"/>
  <c r="G186" i="93"/>
  <c r="C188" i="93"/>
  <c r="R188" i="93" s="1"/>
  <c r="S188" i="93" s="1"/>
  <c r="L188" i="93"/>
  <c r="E188" i="97" l="1"/>
  <c r="C188" i="97"/>
  <c r="R188" i="97" s="1"/>
  <c r="L188" i="97"/>
  <c r="D188" i="93"/>
  <c r="B189" i="93" s="1"/>
  <c r="F188" i="93"/>
  <c r="M188" i="93"/>
  <c r="C189" i="93" l="1"/>
  <c r="R189" i="93" s="1"/>
  <c r="S189" i="93" s="1"/>
  <c r="E189" i="93"/>
  <c r="F189" i="93" s="1"/>
  <c r="S188" i="97"/>
  <c r="D188" i="97"/>
  <c r="K188" i="93"/>
  <c r="F188" i="97"/>
  <c r="M188" i="97"/>
  <c r="L189" i="93"/>
  <c r="M189" i="93"/>
  <c r="T188" i="93"/>
  <c r="G188" i="93"/>
  <c r="D189" i="93"/>
  <c r="G189" i="93" s="1"/>
  <c r="T188" i="97" l="1"/>
  <c r="K188" i="97"/>
  <c r="G188" i="97"/>
  <c r="B189" i="97"/>
  <c r="B190" i="93"/>
  <c r="E190" i="93" s="1"/>
  <c r="F190" i="93" s="1"/>
  <c r="T189" i="93"/>
  <c r="K189" i="93"/>
  <c r="L190" i="93"/>
  <c r="C190" i="93" l="1"/>
  <c r="R190" i="93" s="1"/>
  <c r="S190" i="93" s="1"/>
  <c r="D190" i="93"/>
  <c r="G190" i="93" s="1"/>
  <c r="L189" i="97"/>
  <c r="E189" i="97"/>
  <c r="C189" i="97"/>
  <c r="R189" i="97" s="1"/>
  <c r="M190" i="93"/>
  <c r="T190" i="93"/>
  <c r="B191" i="93"/>
  <c r="E191" i="93" s="1"/>
  <c r="K190" i="93"/>
  <c r="S189" i="97" l="1"/>
  <c r="D189" i="97"/>
  <c r="F189" i="97"/>
  <c r="M189" i="97"/>
  <c r="C191" i="93"/>
  <c r="R191" i="93" s="1"/>
  <c r="S191" i="93" s="1"/>
  <c r="F191" i="93"/>
  <c r="L191" i="93"/>
  <c r="K189" i="97" l="1"/>
  <c r="B190" i="97"/>
  <c r="G189" i="97"/>
  <c r="T189" i="97"/>
  <c r="M191" i="93"/>
  <c r="D191" i="93"/>
  <c r="G191" i="93" s="1"/>
  <c r="T191" i="93"/>
  <c r="C190" i="97" l="1"/>
  <c r="R190" i="97" s="1"/>
  <c r="L190" i="97"/>
  <c r="E190" i="97"/>
  <c r="K191" i="93"/>
  <c r="B193" i="93"/>
  <c r="M190" i="97" l="1"/>
  <c r="F190" i="97"/>
  <c r="S190" i="97"/>
  <c r="E193" i="93"/>
  <c r="M193" i="93" s="1"/>
  <c r="D190" i="97"/>
  <c r="C193" i="93"/>
  <c r="R193" i="93" s="1"/>
  <c r="L193" i="93"/>
  <c r="F193" i="93" l="1"/>
  <c r="K190" i="97"/>
  <c r="B191" i="97"/>
  <c r="T190" i="97"/>
  <c r="G190" i="97"/>
  <c r="S193" i="93"/>
  <c r="D193" i="93"/>
  <c r="G193" i="93" s="1"/>
  <c r="E191" i="97" l="1"/>
  <c r="C191" i="97"/>
  <c r="R191" i="97" s="1"/>
  <c r="L191" i="97"/>
  <c r="T193" i="93"/>
  <c r="P193" i="93"/>
  <c r="B194" i="93" s="1"/>
  <c r="K193" i="93"/>
  <c r="S191" i="97" l="1"/>
  <c r="D191" i="97"/>
  <c r="E194" i="93"/>
  <c r="F194" i="93" s="1"/>
  <c r="F191" i="97"/>
  <c r="M191" i="97"/>
  <c r="C194" i="93"/>
  <c r="R194" i="93" s="1"/>
  <c r="M194" i="93"/>
  <c r="L194" i="93"/>
  <c r="B193" i="97" l="1"/>
  <c r="G191" i="97"/>
  <c r="T191" i="97"/>
  <c r="K191" i="97"/>
  <c r="D194" i="93"/>
  <c r="G194" i="93" s="1"/>
  <c r="S194" i="93"/>
  <c r="T194" i="93" l="1"/>
  <c r="P194" i="93"/>
  <c r="B195" i="93" s="1"/>
  <c r="C195" i="93" s="1"/>
  <c r="R195" i="93" s="1"/>
  <c r="K194" i="93"/>
  <c r="L193" i="97"/>
  <c r="C193" i="97"/>
  <c r="R193" i="97" s="1"/>
  <c r="E193" i="97"/>
  <c r="D193" i="97"/>
  <c r="K193" i="97" l="1"/>
  <c r="T193" i="97"/>
  <c r="P193" i="97"/>
  <c r="S193" i="97"/>
  <c r="L195" i="93"/>
  <c r="E195" i="93"/>
  <c r="M195" i="93" s="1"/>
  <c r="M193" i="97"/>
  <c r="F193" i="97"/>
  <c r="G193" i="97" s="1"/>
  <c r="D195" i="93"/>
  <c r="S195" i="93"/>
  <c r="P195" i="93" l="1"/>
  <c r="B196" i="93" s="1"/>
  <c r="K195" i="93"/>
  <c r="T195" i="93"/>
  <c r="F195" i="93"/>
  <c r="G195" i="93" s="1"/>
  <c r="B194" i="97"/>
  <c r="L196" i="93"/>
  <c r="C194" i="97" l="1"/>
  <c r="R194" i="97" s="1"/>
  <c r="L194" i="97"/>
  <c r="E194" i="97"/>
  <c r="E196" i="93"/>
  <c r="M196" i="93" s="1"/>
  <c r="C196" i="93"/>
  <c r="R196" i="93" s="1"/>
  <c r="S196" i="93" s="1"/>
  <c r="F196" i="93" l="1"/>
  <c r="M194" i="97"/>
  <c r="F194" i="97"/>
  <c r="S194" i="97"/>
  <c r="D196" i="93"/>
  <c r="D194" i="97"/>
  <c r="G196" i="93" l="1"/>
  <c r="P196" i="93"/>
  <c r="Q196" i="93" s="1"/>
  <c r="P194" i="97"/>
  <c r="B195" i="97" s="1"/>
  <c r="K194" i="97"/>
  <c r="G194" i="97"/>
  <c r="T194" i="97"/>
  <c r="K196" i="93"/>
  <c r="T196" i="93"/>
  <c r="B198" i="93"/>
  <c r="L198" i="93" l="1"/>
  <c r="E198" i="93"/>
  <c r="C198" i="93"/>
  <c r="R198" i="93" s="1"/>
  <c r="S198" i="93" s="1"/>
  <c r="E195" i="97"/>
  <c r="C195" i="97"/>
  <c r="R195" i="97" s="1"/>
  <c r="L195" i="97"/>
  <c r="D198" i="93"/>
  <c r="T198" i="93" s="1"/>
  <c r="P198" i="93"/>
  <c r="B199" i="93" s="1"/>
  <c r="E199" i="93" s="1"/>
  <c r="S195" i="97" l="1"/>
  <c r="K198" i="93"/>
  <c r="F195" i="97"/>
  <c r="M195" i="97"/>
  <c r="F198" i="93"/>
  <c r="M198" i="93"/>
  <c r="G198" i="93"/>
  <c r="D195" i="97"/>
  <c r="C199" i="93"/>
  <c r="R199" i="93" s="1"/>
  <c r="S199" i="93" s="1"/>
  <c r="L199" i="93"/>
  <c r="D199" i="93" l="1"/>
  <c r="T195" i="97"/>
  <c r="P195" i="97"/>
  <c r="B196" i="97" s="1"/>
  <c r="K195" i="97"/>
  <c r="G195" i="97"/>
  <c r="K199" i="93"/>
  <c r="T199" i="93"/>
  <c r="P199" i="93"/>
  <c r="B200" i="93" s="1"/>
  <c r="E200" i="93" s="1"/>
  <c r="F199" i="93"/>
  <c r="G199" i="93" s="1"/>
  <c r="M199" i="93"/>
  <c r="E196" i="97" l="1"/>
  <c r="L196" i="97"/>
  <c r="C196" i="97"/>
  <c r="R196" i="97" s="1"/>
  <c r="C200" i="93"/>
  <c r="R200" i="93" s="1"/>
  <c r="S200" i="93" s="1"/>
  <c r="L200" i="93"/>
  <c r="D200" i="93"/>
  <c r="S196" i="97" l="1"/>
  <c r="D196" i="97"/>
  <c r="F196" i="97"/>
  <c r="M196" i="97"/>
  <c r="K200" i="93"/>
  <c r="T200" i="93"/>
  <c r="P200" i="93"/>
  <c r="B201" i="93" s="1"/>
  <c r="E201" i="93" s="1"/>
  <c r="F200" i="93"/>
  <c r="G200" i="93" s="1"/>
  <c r="M200" i="93"/>
  <c r="K196" i="97" l="1"/>
  <c r="T196" i="97"/>
  <c r="G196" i="97"/>
  <c r="P196" i="97"/>
  <c r="Q196" i="97" s="1"/>
  <c r="C201" i="93"/>
  <c r="R201" i="93" s="1"/>
  <c r="S201" i="93" s="1"/>
  <c r="L201" i="93"/>
  <c r="B198" i="97" l="1"/>
  <c r="D201" i="93"/>
  <c r="P201" i="93" s="1"/>
  <c r="Q201" i="93" s="1"/>
  <c r="K201" i="93"/>
  <c r="T201" i="93"/>
  <c r="F201" i="93"/>
  <c r="G201" i="93" s="1"/>
  <c r="M201" i="93"/>
  <c r="L198" i="97" l="1"/>
  <c r="E198" i="97"/>
  <c r="C198" i="97"/>
  <c r="R198" i="97" s="1"/>
  <c r="B203" i="93"/>
  <c r="E203" i="93" s="1"/>
  <c r="D198" i="97" l="1"/>
  <c r="F198" i="97"/>
  <c r="M198" i="97"/>
  <c r="S198" i="97"/>
  <c r="L203" i="93"/>
  <c r="C203" i="93"/>
  <c r="K198" i="97" l="1"/>
  <c r="G198" i="97"/>
  <c r="T198" i="97"/>
  <c r="P198" i="97"/>
  <c r="R203" i="93"/>
  <c r="S203" i="93" s="1"/>
  <c r="D203" i="93"/>
  <c r="F203" i="93"/>
  <c r="M203" i="93"/>
  <c r="B199" i="97" l="1"/>
  <c r="G203" i="93"/>
  <c r="P203" i="93"/>
  <c r="B204" i="93" s="1"/>
  <c r="E204" i="93" s="1"/>
  <c r="K203" i="93"/>
  <c r="T203" i="93"/>
  <c r="C199" i="97" l="1"/>
  <c r="R199" i="97" s="1"/>
  <c r="L199" i="97"/>
  <c r="E199" i="97"/>
  <c r="D199" i="97"/>
  <c r="C204" i="93"/>
  <c r="R204" i="93" s="1"/>
  <c r="S204" i="93" s="1"/>
  <c r="L204" i="93"/>
  <c r="M199" i="97" l="1"/>
  <c r="F199" i="97"/>
  <c r="P199" i="97"/>
  <c r="B200" i="97"/>
  <c r="K199" i="97"/>
  <c r="G199" i="97"/>
  <c r="T199" i="97"/>
  <c r="S199" i="97"/>
  <c r="F204" i="93"/>
  <c r="M204" i="93"/>
  <c r="D204" i="93"/>
  <c r="E200" i="97" l="1"/>
  <c r="C200" i="97"/>
  <c r="R200" i="97" s="1"/>
  <c r="L200" i="97"/>
  <c r="G204" i="93"/>
  <c r="P204" i="93"/>
  <c r="B205" i="93" s="1"/>
  <c r="E205" i="93" s="1"/>
  <c r="T204" i="93"/>
  <c r="K204" i="93"/>
  <c r="S200" i="97" l="1"/>
  <c r="D200" i="97"/>
  <c r="M200" i="97"/>
  <c r="F200" i="97"/>
  <c r="C205" i="93"/>
  <c r="R205" i="93" s="1"/>
  <c r="S205" i="93" s="1"/>
  <c r="L205" i="93"/>
  <c r="D205" i="93" l="1"/>
  <c r="P200" i="97"/>
  <c r="B201" i="97" s="1"/>
  <c r="T200" i="97"/>
  <c r="K200" i="97"/>
  <c r="G200" i="97"/>
  <c r="T205" i="93"/>
  <c r="K205" i="93"/>
  <c r="P205" i="93"/>
  <c r="B206" i="93" s="1"/>
  <c r="E206" i="93" s="1"/>
  <c r="F205" i="93"/>
  <c r="G205" i="93" s="1"/>
  <c r="M205" i="93"/>
  <c r="E201" i="97" l="1"/>
  <c r="C201" i="97"/>
  <c r="R201" i="97" s="1"/>
  <c r="L201" i="97"/>
  <c r="C206" i="93"/>
  <c r="R206" i="93" s="1"/>
  <c r="S206" i="93" s="1"/>
  <c r="L206" i="93"/>
  <c r="S201" i="97" l="1"/>
  <c r="D201" i="97"/>
  <c r="F201" i="97"/>
  <c r="M201" i="97"/>
  <c r="F206" i="93"/>
  <c r="M206" i="93"/>
  <c r="D206" i="93"/>
  <c r="T201" i="97" l="1"/>
  <c r="G201" i="97"/>
  <c r="P201" i="97"/>
  <c r="Q201" i="97" s="1"/>
  <c r="K201" i="97"/>
  <c r="B203" i="97"/>
  <c r="G206" i="93"/>
  <c r="T206" i="93"/>
  <c r="P206" i="93"/>
  <c r="Q206" i="93" s="1"/>
  <c r="K206" i="93"/>
  <c r="E203" i="97" l="1"/>
  <c r="L203" i="97"/>
  <c r="C203" i="97"/>
  <c r="R203" i="97" s="1"/>
  <c r="B208" i="93"/>
  <c r="E208" i="93" s="1"/>
  <c r="D203" i="97" l="1"/>
  <c r="S203" i="97"/>
  <c r="F203" i="97"/>
  <c r="M203" i="97"/>
  <c r="C208" i="93"/>
  <c r="R208" i="93" s="1"/>
  <c r="S208" i="93" s="1"/>
  <c r="L208" i="93"/>
  <c r="K203" i="97" l="1"/>
  <c r="G203" i="97"/>
  <c r="T203" i="97"/>
  <c r="P203" i="97"/>
  <c r="D208" i="93"/>
  <c r="F208" i="93"/>
  <c r="M208" i="93"/>
  <c r="B204" i="97" l="1"/>
  <c r="G208" i="93"/>
  <c r="K208" i="93"/>
  <c r="P208" i="93"/>
  <c r="B209" i="93" s="1"/>
  <c r="E209" i="93" s="1"/>
  <c r="T208" i="93"/>
  <c r="L204" i="97" l="1"/>
  <c r="C204" i="97"/>
  <c r="R204" i="97" s="1"/>
  <c r="E204" i="97"/>
  <c r="C209" i="93"/>
  <c r="R209" i="93" s="1"/>
  <c r="S209" i="93" s="1"/>
  <c r="L209" i="93"/>
  <c r="D204" i="97" l="1"/>
  <c r="S204" i="97"/>
  <c r="M204" i="97"/>
  <c r="F204" i="97"/>
  <c r="F209" i="93"/>
  <c r="M209" i="93"/>
  <c r="D209" i="93"/>
  <c r="K204" i="97" l="1"/>
  <c r="G204" i="97"/>
  <c r="T204" i="97"/>
  <c r="P204" i="97"/>
  <c r="G209" i="93"/>
  <c r="P209" i="93"/>
  <c r="B210" i="93" s="1"/>
  <c r="E210" i="93" s="1"/>
  <c r="T209" i="93"/>
  <c r="K209" i="93"/>
  <c r="B205" i="97" l="1"/>
  <c r="C210" i="93"/>
  <c r="R210" i="93" s="1"/>
  <c r="S210" i="93" s="1"/>
  <c r="L210" i="93"/>
  <c r="D210" i="93" l="1"/>
  <c r="C205" i="97"/>
  <c r="R205" i="97" s="1"/>
  <c r="L205" i="97"/>
  <c r="E205" i="97"/>
  <c r="T210" i="93"/>
  <c r="K210" i="93"/>
  <c r="P210" i="93"/>
  <c r="B211" i="93" s="1"/>
  <c r="E211" i="93" s="1"/>
  <c r="F210" i="93"/>
  <c r="G210" i="93" s="1"/>
  <c r="M210" i="93"/>
  <c r="M205" i="97" l="1"/>
  <c r="F205" i="97"/>
  <c r="S205" i="97"/>
  <c r="D205" i="97"/>
  <c r="C211" i="93"/>
  <c r="R211" i="93" s="1"/>
  <c r="S211" i="93" s="1"/>
  <c r="L211" i="93"/>
  <c r="P205" i="97" l="1"/>
  <c r="B206" i="97"/>
  <c r="K205" i="97"/>
  <c r="G205" i="97"/>
  <c r="T205" i="97"/>
  <c r="F211" i="93"/>
  <c r="M211" i="93"/>
  <c r="D211" i="93"/>
  <c r="E206" i="97" l="1"/>
  <c r="C206" i="97"/>
  <c r="R206" i="97" s="1"/>
  <c r="L206" i="97"/>
  <c r="G211" i="93"/>
  <c r="K211" i="93"/>
  <c r="T211" i="93"/>
  <c r="P211" i="93"/>
  <c r="Q211" i="93" s="1"/>
  <c r="S206" i="97" l="1"/>
  <c r="D206" i="97"/>
  <c r="F206" i="97"/>
  <c r="M206" i="97"/>
  <c r="B213" i="93"/>
  <c r="E213" i="93" s="1"/>
  <c r="P206" i="97" l="1"/>
  <c r="Q206" i="97" s="1"/>
  <c r="T206" i="97"/>
  <c r="K206" i="97"/>
  <c r="G206" i="97"/>
  <c r="B208" i="97"/>
  <c r="C213" i="93"/>
  <c r="R213" i="93" s="1"/>
  <c r="S213" i="93" s="1"/>
  <c r="L213" i="93"/>
  <c r="L208" i="97" l="1"/>
  <c r="E208" i="97"/>
  <c r="C208" i="97"/>
  <c r="R208" i="97" s="1"/>
  <c r="D213" i="93"/>
  <c r="T213" i="93" s="1"/>
  <c r="K213" i="93"/>
  <c r="P213" i="93"/>
  <c r="B214" i="93" s="1"/>
  <c r="E214" i="93" s="1"/>
  <c r="F213" i="93"/>
  <c r="M213" i="93"/>
  <c r="G213" i="93" l="1"/>
  <c r="D208" i="97"/>
  <c r="S208" i="97"/>
  <c r="M208" i="97"/>
  <c r="F208" i="97"/>
  <c r="C214" i="93"/>
  <c r="R214" i="93" s="1"/>
  <c r="S214" i="93" s="1"/>
  <c r="L214" i="93"/>
  <c r="P208" i="97" l="1"/>
  <c r="B209" i="97" s="1"/>
  <c r="K208" i="97"/>
  <c r="G208" i="97"/>
  <c r="T208" i="97"/>
  <c r="D214" i="93"/>
  <c r="F214" i="93"/>
  <c r="M214" i="93"/>
  <c r="E209" i="97" l="1"/>
  <c r="C209" i="97"/>
  <c r="R209" i="97" s="1"/>
  <c r="L209" i="97"/>
  <c r="G214" i="93"/>
  <c r="T214" i="93"/>
  <c r="P214" i="93"/>
  <c r="B215" i="93" s="1"/>
  <c r="E215" i="93" s="1"/>
  <c r="K214" i="93"/>
  <c r="D209" i="97" l="1"/>
  <c r="S209" i="97"/>
  <c r="M209" i="97"/>
  <c r="F209" i="97"/>
  <c r="C215" i="93"/>
  <c r="R215" i="93" s="1"/>
  <c r="S215" i="93" s="1"/>
  <c r="L215" i="93"/>
  <c r="P209" i="97" l="1"/>
  <c r="B210" i="97" s="1"/>
  <c r="K209" i="97"/>
  <c r="T209" i="97"/>
  <c r="G209" i="97"/>
  <c r="D215" i="93"/>
  <c r="F215" i="93"/>
  <c r="M215" i="93"/>
  <c r="E210" i="97" l="1"/>
  <c r="C210" i="97"/>
  <c r="R210" i="97" s="1"/>
  <c r="L210" i="97"/>
  <c r="G215" i="93"/>
  <c r="T215" i="93"/>
  <c r="K215" i="93"/>
  <c r="P215" i="93"/>
  <c r="B216" i="93" s="1"/>
  <c r="E216" i="93" s="1"/>
  <c r="S210" i="97" l="1"/>
  <c r="D210" i="97"/>
  <c r="F210" i="97"/>
  <c r="M210" i="97"/>
  <c r="C216" i="93"/>
  <c r="R216" i="93" s="1"/>
  <c r="S216" i="93" s="1"/>
  <c r="L216" i="93"/>
  <c r="G210" i="97" l="1"/>
  <c r="T210" i="97"/>
  <c r="P210" i="97"/>
  <c r="B211" i="97" s="1"/>
  <c r="K210" i="97"/>
  <c r="D216" i="93"/>
  <c r="F216" i="93"/>
  <c r="M216" i="93"/>
  <c r="L211" i="97" l="1"/>
  <c r="E211" i="97"/>
  <c r="C211" i="97"/>
  <c r="R211" i="97" s="1"/>
  <c r="G216" i="93"/>
  <c r="T216" i="93"/>
  <c r="P216" i="93"/>
  <c r="Q216" i="93" s="1"/>
  <c r="K216" i="93"/>
  <c r="S211" i="97" l="1"/>
  <c r="D211" i="97"/>
  <c r="F211" i="97"/>
  <c r="M211" i="97"/>
  <c r="B218" i="93"/>
  <c r="E218" i="93" s="1"/>
  <c r="K211" i="97" l="1"/>
  <c r="T211" i="97"/>
  <c r="G211" i="97"/>
  <c r="P211" i="97"/>
  <c r="Q211" i="97" s="1"/>
  <c r="C218" i="93"/>
  <c r="R218" i="93" s="1"/>
  <c r="S218" i="93" s="1"/>
  <c r="L218" i="93"/>
  <c r="B213" i="97" l="1"/>
  <c r="F218" i="93"/>
  <c r="M218" i="93"/>
  <c r="D218" i="93"/>
  <c r="L213" i="97" l="1"/>
  <c r="E213" i="97"/>
  <c r="C213" i="97"/>
  <c r="R213" i="97" s="1"/>
  <c r="G218" i="93"/>
  <c r="T218" i="93"/>
  <c r="K218" i="93"/>
  <c r="P218" i="93"/>
  <c r="B219" i="93" s="1"/>
  <c r="E219" i="93" s="1"/>
  <c r="S213" i="97" l="1"/>
  <c r="M213" i="97"/>
  <c r="F213" i="97"/>
  <c r="D213" i="97"/>
  <c r="C219" i="93"/>
  <c r="R219" i="93" s="1"/>
  <c r="S219" i="93" s="1"/>
  <c r="L219" i="93"/>
  <c r="K213" i="97" l="1"/>
  <c r="G213" i="97"/>
  <c r="T213" i="97"/>
  <c r="P213" i="97"/>
  <c r="D219" i="93"/>
  <c r="F219" i="93"/>
  <c r="M219" i="93"/>
  <c r="B214" i="97" l="1"/>
  <c r="G219" i="93"/>
  <c r="P219" i="93"/>
  <c r="B220" i="93" s="1"/>
  <c r="E220" i="93" s="1"/>
  <c r="T219" i="93"/>
  <c r="K219" i="93"/>
  <c r="C214" i="97" l="1"/>
  <c r="R214" i="97" s="1"/>
  <c r="L214" i="97"/>
  <c r="E214" i="97"/>
  <c r="C220" i="93"/>
  <c r="R220" i="93" s="1"/>
  <c r="S220" i="93" s="1"/>
  <c r="L220" i="93"/>
  <c r="D220" i="93" l="1"/>
  <c r="S214" i="97"/>
  <c r="M214" i="97"/>
  <c r="F214" i="97"/>
  <c r="D214" i="97"/>
  <c r="P220" i="93"/>
  <c r="B221" i="93" s="1"/>
  <c r="E221" i="93" s="1"/>
  <c r="K220" i="93"/>
  <c r="T220" i="93"/>
  <c r="F220" i="93"/>
  <c r="G220" i="93" s="1"/>
  <c r="M220" i="93"/>
  <c r="P214" i="97" l="1"/>
  <c r="B215" i="97" s="1"/>
  <c r="K214" i="97"/>
  <c r="G214" i="97"/>
  <c r="T214" i="97"/>
  <c r="C221" i="93"/>
  <c r="R221" i="93" s="1"/>
  <c r="S221" i="93" s="1"/>
  <c r="L221" i="93"/>
  <c r="E215" i="97" l="1"/>
  <c r="C215" i="97"/>
  <c r="R215" i="97" s="1"/>
  <c r="L215" i="97"/>
  <c r="D221" i="93"/>
  <c r="F221" i="93"/>
  <c r="M221" i="93"/>
  <c r="S215" i="97" l="1"/>
  <c r="D215" i="97"/>
  <c r="F215" i="97"/>
  <c r="M215" i="97"/>
  <c r="G221" i="93"/>
  <c r="T221" i="93"/>
  <c r="K221" i="93"/>
  <c r="P221" i="93"/>
  <c r="Q221" i="93" s="1"/>
  <c r="T215" i="97" l="1"/>
  <c r="P215" i="97"/>
  <c r="B216" i="97"/>
  <c r="K215" i="97"/>
  <c r="G215" i="97"/>
  <c r="B223" i="93"/>
  <c r="E223" i="93" s="1"/>
  <c r="E216" i="97" l="1"/>
  <c r="C216" i="97"/>
  <c r="R216" i="97" s="1"/>
  <c r="L216" i="97"/>
  <c r="C223" i="93"/>
  <c r="R223" i="93" s="1"/>
  <c r="S223" i="93" s="1"/>
  <c r="L223" i="93"/>
  <c r="D223" i="93"/>
  <c r="S216" i="97" l="1"/>
  <c r="D216" i="97"/>
  <c r="F216" i="97"/>
  <c r="M216" i="97"/>
  <c r="K223" i="93"/>
  <c r="T223" i="93"/>
  <c r="P223" i="93"/>
  <c r="B224" i="93" s="1"/>
  <c r="E224" i="93" s="1"/>
  <c r="F223" i="93"/>
  <c r="G223" i="93" s="1"/>
  <c r="M223" i="93"/>
  <c r="K216" i="97" l="1"/>
  <c r="T216" i="97"/>
  <c r="G216" i="97"/>
  <c r="P216" i="97"/>
  <c r="Q216" i="97" s="1"/>
  <c r="C224" i="93"/>
  <c r="R224" i="93" s="1"/>
  <c r="S224" i="93" s="1"/>
  <c r="L224" i="93"/>
  <c r="B218" i="97" l="1"/>
  <c r="D224" i="93"/>
  <c r="F224" i="93"/>
  <c r="M224" i="93"/>
  <c r="L218" i="97" l="1"/>
  <c r="E218" i="97"/>
  <c r="C218" i="97"/>
  <c r="R218" i="97" s="1"/>
  <c r="G224" i="93"/>
  <c r="T224" i="93"/>
  <c r="K224" i="93"/>
  <c r="P224" i="93"/>
  <c r="B225" i="93" s="1"/>
  <c r="E225" i="93" s="1"/>
  <c r="S218" i="97" l="1"/>
  <c r="D218" i="97"/>
  <c r="F218" i="97"/>
  <c r="M218" i="97"/>
  <c r="L225" i="93"/>
  <c r="C225" i="93"/>
  <c r="R225" i="93" s="1"/>
  <c r="S225" i="93" s="1"/>
  <c r="K218" i="97" l="1"/>
  <c r="G218" i="97"/>
  <c r="T218" i="97"/>
  <c r="P218" i="97"/>
  <c r="D225" i="93"/>
  <c r="F225" i="93"/>
  <c r="M225" i="93"/>
  <c r="B219" i="97" l="1"/>
  <c r="G225" i="93"/>
  <c r="P225" i="93"/>
  <c r="B226" i="93" s="1"/>
  <c r="E226" i="93" s="1"/>
  <c r="T225" i="93"/>
  <c r="K225" i="93"/>
  <c r="C219" i="97" l="1"/>
  <c r="R219" i="97" s="1"/>
  <c r="L219" i="97"/>
  <c r="E219" i="97"/>
  <c r="D219" i="97"/>
  <c r="C226" i="93"/>
  <c r="R226" i="93" s="1"/>
  <c r="S226" i="93" s="1"/>
  <c r="L226" i="93"/>
  <c r="P219" i="97" l="1"/>
  <c r="B220" i="97" s="1"/>
  <c r="K219" i="97"/>
  <c r="T219" i="97"/>
  <c r="M219" i="97"/>
  <c r="F219" i="97"/>
  <c r="G219" i="97" s="1"/>
  <c r="S219" i="97"/>
  <c r="F226" i="93"/>
  <c r="M226" i="93"/>
  <c r="D226" i="93"/>
  <c r="E220" i="97" l="1"/>
  <c r="C220" i="97"/>
  <c r="R220" i="97" s="1"/>
  <c r="L220" i="97"/>
  <c r="G226" i="93"/>
  <c r="K226" i="93"/>
  <c r="P226" i="93"/>
  <c r="Q226" i="93" s="1"/>
  <c r="T226" i="93"/>
  <c r="S220" i="97" l="1"/>
  <c r="D220" i="97"/>
  <c r="M220" i="97"/>
  <c r="F220" i="97"/>
  <c r="B228" i="93"/>
  <c r="E228" i="93" s="1"/>
  <c r="P220" i="97" l="1"/>
  <c r="B221" i="97"/>
  <c r="K220" i="97"/>
  <c r="T220" i="97"/>
  <c r="G220" i="97"/>
  <c r="C228" i="93"/>
  <c r="R228" i="93" s="1"/>
  <c r="S228" i="93" s="1"/>
  <c r="L228" i="93"/>
  <c r="D228" i="93" l="1"/>
  <c r="E221" i="97"/>
  <c r="C221" i="97"/>
  <c r="R221" i="97" s="1"/>
  <c r="L221" i="97"/>
  <c r="P228" i="93"/>
  <c r="B229" i="93" s="1"/>
  <c r="E229" i="93" s="1"/>
  <c r="K228" i="93"/>
  <c r="T228" i="93"/>
  <c r="F228" i="93"/>
  <c r="G228" i="93" s="1"/>
  <c r="M228" i="93"/>
  <c r="D221" i="97" l="1"/>
  <c r="F221" i="97"/>
  <c r="M221" i="97"/>
  <c r="S221" i="97"/>
  <c r="C229" i="93"/>
  <c r="R229" i="93" s="1"/>
  <c r="S229" i="93" s="1"/>
  <c r="L229" i="93"/>
  <c r="D229" i="93" l="1"/>
  <c r="T221" i="97"/>
  <c r="G221" i="97"/>
  <c r="P221" i="97"/>
  <c r="Q221" i="97" s="1"/>
  <c r="K221" i="97"/>
  <c r="B223" i="97"/>
  <c r="T229" i="93"/>
  <c r="K229" i="93"/>
  <c r="P229" i="93"/>
  <c r="B230" i="93" s="1"/>
  <c r="E230" i="93" s="1"/>
  <c r="F229" i="93"/>
  <c r="G229" i="93" s="1"/>
  <c r="M229" i="93"/>
  <c r="E223" i="97" l="1"/>
  <c r="C223" i="97"/>
  <c r="R223" i="97" s="1"/>
  <c r="L223" i="97"/>
  <c r="L230" i="93"/>
  <c r="C230" i="93"/>
  <c r="R230" i="93" s="1"/>
  <c r="S230" i="93" s="1"/>
  <c r="D230" i="93" l="1"/>
  <c r="S223" i="97"/>
  <c r="D223" i="97"/>
  <c r="F223" i="97"/>
  <c r="M223" i="97"/>
  <c r="K230" i="93"/>
  <c r="T230" i="93"/>
  <c r="P230" i="93"/>
  <c r="B231" i="93" s="1"/>
  <c r="E231" i="93" s="1"/>
  <c r="F230" i="93"/>
  <c r="G230" i="93" s="1"/>
  <c r="M230" i="93"/>
  <c r="K223" i="97" l="1"/>
  <c r="G223" i="97"/>
  <c r="T223" i="97"/>
  <c r="P223" i="97"/>
  <c r="L231" i="93"/>
  <c r="C231" i="93"/>
  <c r="R231" i="93" s="1"/>
  <c r="S231" i="93" s="1"/>
  <c r="B224" i="97" l="1"/>
  <c r="F231" i="93"/>
  <c r="M231" i="93"/>
  <c r="D231" i="93"/>
  <c r="L224" i="97" l="1"/>
  <c r="E224" i="97"/>
  <c r="C224" i="97"/>
  <c r="R224" i="97" s="1"/>
  <c r="G231" i="93"/>
  <c r="K231" i="93"/>
  <c r="T231" i="93"/>
  <c r="P231" i="93"/>
  <c r="Q231" i="93" s="1"/>
  <c r="S224" i="97" l="1"/>
  <c r="D224" i="97"/>
  <c r="M224" i="97"/>
  <c r="F224" i="97"/>
  <c r="B233" i="93"/>
  <c r="E233" i="93" s="1"/>
  <c r="K224" i="97" l="1"/>
  <c r="G224" i="97"/>
  <c r="T224" i="97"/>
  <c r="P224" i="97"/>
  <c r="C233" i="93"/>
  <c r="R233" i="93" s="1"/>
  <c r="S233" i="93" s="1"/>
  <c r="L233" i="93"/>
  <c r="B225" i="97" l="1"/>
  <c r="F233" i="93"/>
  <c r="M233" i="93"/>
  <c r="D233" i="93"/>
  <c r="C225" i="97" l="1"/>
  <c r="R225" i="97" s="1"/>
  <c r="L225" i="97"/>
  <c r="E225" i="97"/>
  <c r="G233" i="93"/>
  <c r="K233" i="93"/>
  <c r="T233" i="93"/>
  <c r="P233" i="93"/>
  <c r="B234" i="93" s="1"/>
  <c r="E234" i="93" s="1"/>
  <c r="M225" i="97" l="1"/>
  <c r="F225" i="97"/>
  <c r="S225" i="97"/>
  <c r="D225" i="97"/>
  <c r="C234" i="93"/>
  <c r="R234" i="93" s="1"/>
  <c r="S234" i="93" s="1"/>
  <c r="L234" i="93"/>
  <c r="D234" i="93" l="1"/>
  <c r="P225" i="97"/>
  <c r="B226" i="97"/>
  <c r="K225" i="97"/>
  <c r="G225" i="97"/>
  <c r="T225" i="97"/>
  <c r="P234" i="93"/>
  <c r="B235" i="93" s="1"/>
  <c r="E235" i="93" s="1"/>
  <c r="T234" i="93"/>
  <c r="K234" i="93"/>
  <c r="F234" i="93"/>
  <c r="G234" i="93" s="1"/>
  <c r="M234" i="93"/>
  <c r="E226" i="97" l="1"/>
  <c r="C226" i="97"/>
  <c r="R226" i="97" s="1"/>
  <c r="L226" i="97"/>
  <c r="C235" i="93"/>
  <c r="R235" i="93" s="1"/>
  <c r="S235" i="93" s="1"/>
  <c r="L235" i="93"/>
  <c r="D235" i="93" l="1"/>
  <c r="S226" i="97"/>
  <c r="D226" i="97"/>
  <c r="F226" i="97"/>
  <c r="M226" i="97"/>
  <c r="K235" i="93"/>
  <c r="T235" i="93"/>
  <c r="P235" i="93"/>
  <c r="B236" i="93" s="1"/>
  <c r="E236" i="93" s="1"/>
  <c r="F235" i="93"/>
  <c r="G235" i="93" s="1"/>
  <c r="M235" i="93"/>
  <c r="P226" i="97" l="1"/>
  <c r="Q226" i="97" s="1"/>
  <c r="B228" i="97"/>
  <c r="T226" i="97"/>
  <c r="K226" i="97"/>
  <c r="G226" i="97"/>
  <c r="C236" i="93"/>
  <c r="R236" i="93" s="1"/>
  <c r="L236" i="93"/>
  <c r="E228" i="97" l="1"/>
  <c r="C228" i="97"/>
  <c r="R228" i="97" s="1"/>
  <c r="L228" i="97"/>
  <c r="F236" i="93"/>
  <c r="M236" i="93"/>
  <c r="S236" i="93"/>
  <c r="D236" i="93"/>
  <c r="S228" i="97" l="1"/>
  <c r="D228" i="97"/>
  <c r="F228" i="97"/>
  <c r="M228" i="97"/>
  <c r="G236" i="93"/>
  <c r="T236" i="93"/>
  <c r="P236" i="93"/>
  <c r="Q236" i="93" s="1"/>
  <c r="K236" i="93"/>
  <c r="G228" i="97" l="1"/>
  <c r="T228" i="97"/>
  <c r="P228" i="97"/>
  <c r="K228" i="97"/>
  <c r="B229" i="97"/>
  <c r="B238" i="93"/>
  <c r="E238" i="93" s="1"/>
  <c r="C238" i="93"/>
  <c r="R238" i="93" s="1"/>
  <c r="S238" i="93" s="1"/>
  <c r="L229" i="97" l="1"/>
  <c r="E229" i="97"/>
  <c r="C229" i="97"/>
  <c r="R229" i="97" s="1"/>
  <c r="L238" i="93"/>
  <c r="F238" i="93"/>
  <c r="M238" i="93"/>
  <c r="D238" i="93"/>
  <c r="S229" i="97" l="1"/>
  <c r="D229" i="97"/>
  <c r="F229" i="97"/>
  <c r="M229" i="97"/>
  <c r="K238" i="93"/>
  <c r="T238" i="93"/>
  <c r="P238" i="93"/>
  <c r="B239" i="93" s="1"/>
  <c r="E239" i="93" s="1"/>
  <c r="G238" i="93"/>
  <c r="K229" i="97" l="1"/>
  <c r="G229" i="97"/>
  <c r="T229" i="97"/>
  <c r="P229" i="97"/>
  <c r="C239" i="93"/>
  <c r="R239" i="93" s="1"/>
  <c r="S239" i="93" s="1"/>
  <c r="L239" i="93"/>
  <c r="D239" i="93" l="1"/>
  <c r="B230" i="97"/>
  <c r="F239" i="93"/>
  <c r="G239" i="93" s="1"/>
  <c r="M239" i="93"/>
  <c r="P239" i="93"/>
  <c r="B240" i="93" s="1"/>
  <c r="E240" i="93" s="1"/>
  <c r="K239" i="93"/>
  <c r="T239" i="93"/>
  <c r="C230" i="97" l="1"/>
  <c r="R230" i="97" s="1"/>
  <c r="L230" i="97"/>
  <c r="E230" i="97"/>
  <c r="D230" i="97"/>
  <c r="L240" i="93"/>
  <c r="C240" i="93"/>
  <c r="R240" i="93" s="1"/>
  <c r="S240" i="93" s="1"/>
  <c r="M230" i="97" l="1"/>
  <c r="F230" i="97"/>
  <c r="P230" i="97"/>
  <c r="B231" i="97" s="1"/>
  <c r="K230" i="97"/>
  <c r="G230" i="97"/>
  <c r="T230" i="97"/>
  <c r="S230" i="97"/>
  <c r="D240" i="93"/>
  <c r="F240" i="93"/>
  <c r="G240" i="93" s="1"/>
  <c r="M240" i="93"/>
  <c r="E231" i="97" l="1"/>
  <c r="C231" i="97"/>
  <c r="R231" i="97" s="1"/>
  <c r="L231" i="97"/>
  <c r="K240" i="93"/>
  <c r="P240" i="93"/>
  <c r="B241" i="93" s="1"/>
  <c r="E241" i="93" s="1"/>
  <c r="T240" i="93"/>
  <c r="D231" i="97" l="1"/>
  <c r="S231" i="97"/>
  <c r="M231" i="97"/>
  <c r="F231" i="97"/>
  <c r="L241" i="93"/>
  <c r="C241" i="93"/>
  <c r="R241" i="93" s="1"/>
  <c r="S241" i="93" s="1"/>
  <c r="P231" i="97" l="1"/>
  <c r="Q231" i="97" s="1"/>
  <c r="K231" i="97"/>
  <c r="T231" i="97"/>
  <c r="G231" i="97"/>
  <c r="D241" i="93"/>
  <c r="M241" i="93"/>
  <c r="F241" i="93"/>
  <c r="G241" i="93" s="1"/>
  <c r="B233" i="97" l="1"/>
  <c r="E233" i="97"/>
  <c r="C233" i="97"/>
  <c r="R233" i="97" s="1"/>
  <c r="L233" i="97"/>
  <c r="T241" i="93"/>
  <c r="K241" i="93"/>
  <c r="P241" i="93"/>
  <c r="Q241" i="93" s="1"/>
  <c r="S233" i="97" l="1"/>
  <c r="D233" i="97"/>
  <c r="F233" i="97"/>
  <c r="M233" i="97"/>
  <c r="B243" i="93"/>
  <c r="E243" i="93" s="1"/>
  <c r="T233" i="97" l="1"/>
  <c r="P233" i="97"/>
  <c r="K233" i="97"/>
  <c r="G233" i="97"/>
  <c r="B234" i="97"/>
  <c r="L243" i="93"/>
  <c r="C243" i="93"/>
  <c r="R243" i="93" s="1"/>
  <c r="S243" i="93" s="1"/>
  <c r="E234" i="97" l="1"/>
  <c r="C234" i="97"/>
  <c r="R234" i="97" s="1"/>
  <c r="L234" i="97"/>
  <c r="D243" i="93"/>
  <c r="M243" i="93"/>
  <c r="F243" i="93"/>
  <c r="G243" i="93" s="1"/>
  <c r="F234" i="97" l="1"/>
  <c r="M234" i="97"/>
  <c r="S234" i="97"/>
  <c r="D234" i="97"/>
  <c r="P243" i="93"/>
  <c r="B244" i="93" s="1"/>
  <c r="E244" i="93" s="1"/>
  <c r="K243" i="93"/>
  <c r="T243" i="93"/>
  <c r="K234" i="97" l="1"/>
  <c r="G234" i="97"/>
  <c r="T234" i="97"/>
  <c r="P234" i="97"/>
  <c r="C244" i="93"/>
  <c r="R244" i="93" s="1"/>
  <c r="S244" i="93" s="1"/>
  <c r="L244" i="93"/>
  <c r="B235" i="97" l="1"/>
  <c r="D244" i="93"/>
  <c r="F244" i="93"/>
  <c r="M244" i="93"/>
  <c r="L235" i="97" l="1"/>
  <c r="E235" i="97"/>
  <c r="C235" i="97"/>
  <c r="R235" i="97" s="1"/>
  <c r="G244" i="93"/>
  <c r="P244" i="93"/>
  <c r="B245" i="93" s="1"/>
  <c r="E245" i="93" s="1"/>
  <c r="T244" i="93"/>
  <c r="K244" i="93"/>
  <c r="S235" i="97" l="1"/>
  <c r="D235" i="97"/>
  <c r="M235" i="97"/>
  <c r="F235" i="97"/>
  <c r="L245" i="93"/>
  <c r="C245" i="93"/>
  <c r="R245" i="93" s="1"/>
  <c r="S245" i="93" s="1"/>
  <c r="K235" i="97" l="1"/>
  <c r="G235" i="97"/>
  <c r="T235" i="97"/>
  <c r="P235" i="97"/>
  <c r="B236" i="97" s="1"/>
  <c r="D245" i="93"/>
  <c r="F245" i="93"/>
  <c r="G245" i="93" s="1"/>
  <c r="M245" i="93"/>
  <c r="C236" i="97" l="1"/>
  <c r="R236" i="97" s="1"/>
  <c r="L236" i="97"/>
  <c r="E236" i="97"/>
  <c r="P245" i="93"/>
  <c r="B246" i="93" s="1"/>
  <c r="E246" i="93" s="1"/>
  <c r="K245" i="93"/>
  <c r="T245" i="93"/>
  <c r="S236" i="97" l="1"/>
  <c r="M236" i="97"/>
  <c r="F236" i="97"/>
  <c r="D236" i="97"/>
  <c r="L246" i="93"/>
  <c r="C246" i="93"/>
  <c r="R246" i="93" s="1"/>
  <c r="S246" i="93" s="1"/>
  <c r="P236" i="97" l="1"/>
  <c r="Q236" i="97" s="1"/>
  <c r="B238" i="97"/>
  <c r="K236" i="97"/>
  <c r="T236" i="97"/>
  <c r="G236" i="97"/>
  <c r="D246" i="93"/>
  <c r="K246" i="93" s="1"/>
  <c r="F246" i="93"/>
  <c r="G246" i="93" s="1"/>
  <c r="M246" i="93"/>
  <c r="P246" i="93" l="1"/>
  <c r="Q246" i="93" s="1"/>
  <c r="T246" i="93"/>
  <c r="B248" i="93"/>
  <c r="E248" i="93" s="1"/>
  <c r="E238" i="97"/>
  <c r="C238" i="97"/>
  <c r="R238" i="97" s="1"/>
  <c r="L238" i="97"/>
  <c r="C248" i="93"/>
  <c r="R248" i="93" s="1"/>
  <c r="S248" i="93" s="1"/>
  <c r="L248" i="93"/>
  <c r="D238" i="97" l="1"/>
  <c r="M238" i="97"/>
  <c r="F238" i="97"/>
  <c r="S238" i="97"/>
  <c r="D248" i="93"/>
  <c r="M248" i="93"/>
  <c r="F248" i="93"/>
  <c r="G248" i="93" l="1"/>
  <c r="P238" i="97"/>
  <c r="B239" i="97"/>
  <c r="K238" i="97"/>
  <c r="T238" i="97"/>
  <c r="G238" i="97"/>
  <c r="K248" i="93"/>
  <c r="T248" i="93"/>
  <c r="P248" i="93"/>
  <c r="B249" i="93" s="1"/>
  <c r="E249" i="93" s="1"/>
  <c r="E239" i="97" l="1"/>
  <c r="C239" i="97"/>
  <c r="R239" i="97" s="1"/>
  <c r="L239" i="97"/>
  <c r="L249" i="93"/>
  <c r="C249" i="93"/>
  <c r="R249" i="93" s="1"/>
  <c r="S249" i="93" s="1"/>
  <c r="S239" i="97" l="1"/>
  <c r="D239" i="97"/>
  <c r="F239" i="97"/>
  <c r="M239" i="97"/>
  <c r="D249" i="93"/>
  <c r="F249" i="93"/>
  <c r="M249" i="93"/>
  <c r="G239" i="97" l="1"/>
  <c r="T239" i="97"/>
  <c r="P239" i="97"/>
  <c r="K239" i="97"/>
  <c r="B240" i="97"/>
  <c r="G249" i="93"/>
  <c r="T249" i="93"/>
  <c r="P249" i="93"/>
  <c r="B250" i="93" s="1"/>
  <c r="E250" i="93" s="1"/>
  <c r="K249" i="93"/>
  <c r="L240" i="97" l="1"/>
  <c r="E240" i="97"/>
  <c r="C240" i="97"/>
  <c r="R240" i="97" s="1"/>
  <c r="C250" i="93"/>
  <c r="R250" i="93" s="1"/>
  <c r="S250" i="93" s="1"/>
  <c r="L250" i="93"/>
  <c r="S240" i="97" l="1"/>
  <c r="D240" i="97"/>
  <c r="F240" i="97"/>
  <c r="M240" i="97"/>
  <c r="D250" i="93"/>
  <c r="F250" i="93"/>
  <c r="M250" i="93"/>
  <c r="G250" i="93" l="1"/>
  <c r="K240" i="97"/>
  <c r="G240" i="97"/>
  <c r="T240" i="97"/>
  <c r="P240" i="97"/>
  <c r="B241" i="97" s="1"/>
  <c r="K250" i="93"/>
  <c r="T250" i="93"/>
  <c r="P250" i="93"/>
  <c r="B251" i="93" s="1"/>
  <c r="E251" i="93" s="1"/>
  <c r="C241" i="97" l="1"/>
  <c r="R241" i="97" s="1"/>
  <c r="L241" i="97"/>
  <c r="E241" i="97"/>
  <c r="D241" i="97"/>
  <c r="L251" i="93"/>
  <c r="C251" i="93"/>
  <c r="R251" i="93" s="1"/>
  <c r="S251" i="93" s="1"/>
  <c r="P241" i="97" l="1"/>
  <c r="Q241" i="97" s="1"/>
  <c r="B243" i="97"/>
  <c r="K241" i="97"/>
  <c r="T241" i="97"/>
  <c r="M241" i="97"/>
  <c r="F241" i="97"/>
  <c r="G241" i="97" s="1"/>
  <c r="S241" i="97"/>
  <c r="F251" i="93"/>
  <c r="M251" i="93"/>
  <c r="D251" i="93"/>
  <c r="C243" i="97" l="1"/>
  <c r="R243" i="97" s="1"/>
  <c r="L243" i="97"/>
  <c r="E243" i="97"/>
  <c r="K251" i="93"/>
  <c r="P251" i="93"/>
  <c r="Q251" i="93" s="1"/>
  <c r="T251" i="93"/>
  <c r="G251" i="93"/>
  <c r="M243" i="97" l="1"/>
  <c r="F243" i="97"/>
  <c r="S243" i="97"/>
  <c r="B253" i="93"/>
  <c r="E253" i="93" s="1"/>
  <c r="D243" i="97"/>
  <c r="C253" i="93"/>
  <c r="R253" i="93" s="1"/>
  <c r="S253" i="93" s="1"/>
  <c r="D253" i="93" l="1"/>
  <c r="P243" i="97"/>
  <c r="B244" i="97"/>
  <c r="K243" i="97"/>
  <c r="G243" i="97"/>
  <c r="T243" i="97"/>
  <c r="L253" i="93"/>
  <c r="K253" i="93"/>
  <c r="T253" i="93"/>
  <c r="P253" i="93"/>
  <c r="B254" i="93" s="1"/>
  <c r="E254" i="93" s="1"/>
  <c r="M253" i="93"/>
  <c r="F253" i="93"/>
  <c r="G253" i="93" s="1"/>
  <c r="E244" i="97" l="1"/>
  <c r="C244" i="97"/>
  <c r="R244" i="97" s="1"/>
  <c r="L244" i="97"/>
  <c r="C254" i="93"/>
  <c r="R254" i="93" s="1"/>
  <c r="S254" i="93" s="1"/>
  <c r="L254" i="93"/>
  <c r="S244" i="97" l="1"/>
  <c r="D244" i="97"/>
  <c r="D254" i="93"/>
  <c r="K254" i="93" s="1"/>
  <c r="F244" i="97"/>
  <c r="M244" i="97"/>
  <c r="P254" i="93"/>
  <c r="B255" i="93" s="1"/>
  <c r="E255" i="93" s="1"/>
  <c r="T254" i="93"/>
  <c r="M254" i="93"/>
  <c r="F254" i="93"/>
  <c r="G254" i="93" s="1"/>
  <c r="T244" i="97" l="1"/>
  <c r="P244" i="97"/>
  <c r="B245" i="97" s="1"/>
  <c r="K244" i="97"/>
  <c r="G244" i="97"/>
  <c r="L255" i="93"/>
  <c r="C255" i="93"/>
  <c r="R255" i="93" s="1"/>
  <c r="S255" i="93" s="1"/>
  <c r="E245" i="97" l="1"/>
  <c r="C245" i="97"/>
  <c r="R245" i="97" s="1"/>
  <c r="L245" i="97"/>
  <c r="D255" i="93"/>
  <c r="F255" i="93"/>
  <c r="G255" i="93" s="1"/>
  <c r="M255" i="93"/>
  <c r="S245" i="97" l="1"/>
  <c r="D245" i="97"/>
  <c r="F245" i="97"/>
  <c r="M245" i="97"/>
  <c r="K255" i="93"/>
  <c r="T255" i="93"/>
  <c r="P255" i="93"/>
  <c r="B256" i="93" s="1"/>
  <c r="E256" i="93" s="1"/>
  <c r="K245" i="97" l="1"/>
  <c r="G245" i="97"/>
  <c r="T245" i="97"/>
  <c r="P245" i="97"/>
  <c r="B246" i="97" s="1"/>
  <c r="L256" i="93"/>
  <c r="C256" i="93"/>
  <c r="R256" i="93" s="1"/>
  <c r="S256" i="93" s="1"/>
  <c r="L246" i="97" l="1"/>
  <c r="E246" i="97"/>
  <c r="C246" i="97"/>
  <c r="R246" i="97" s="1"/>
  <c r="D256" i="93"/>
  <c r="F256" i="93"/>
  <c r="M256" i="93"/>
  <c r="M246" i="97" l="1"/>
  <c r="F246" i="97"/>
  <c r="S246" i="97"/>
  <c r="D246" i="97"/>
  <c r="G256" i="93"/>
  <c r="K256" i="93"/>
  <c r="P256" i="93"/>
  <c r="Q256" i="93" s="1"/>
  <c r="T256" i="93"/>
  <c r="K246" i="97" l="1"/>
  <c r="T246" i="97"/>
  <c r="G246" i="97"/>
  <c r="P246" i="97"/>
  <c r="Q246" i="97" s="1"/>
  <c r="B258" i="93"/>
  <c r="E258" i="93" s="1"/>
  <c r="B248" i="97" l="1"/>
  <c r="C258" i="93"/>
  <c r="R258" i="93" s="1"/>
  <c r="S258" i="93" s="1"/>
  <c r="L258" i="93"/>
  <c r="C248" i="97" l="1"/>
  <c r="R248" i="97" s="1"/>
  <c r="L248" i="97"/>
  <c r="D248" i="97"/>
  <c r="E248" i="97"/>
  <c r="D258" i="93"/>
  <c r="F258" i="93"/>
  <c r="G258" i="93" s="1"/>
  <c r="M258" i="93"/>
  <c r="M248" i="97" l="1"/>
  <c r="F248" i="97"/>
  <c r="P248" i="97"/>
  <c r="B249" i="97"/>
  <c r="K248" i="97"/>
  <c r="G248" i="97"/>
  <c r="T248" i="97"/>
  <c r="S248" i="97"/>
  <c r="P258" i="93"/>
  <c r="B259" i="93" s="1"/>
  <c r="E259" i="93" s="1"/>
  <c r="K258" i="93"/>
  <c r="T258" i="93"/>
  <c r="E249" i="97" l="1"/>
  <c r="C249" i="97"/>
  <c r="R249" i="97" s="1"/>
  <c r="L249" i="97"/>
  <c r="L259" i="93"/>
  <c r="C259" i="93"/>
  <c r="R259" i="93" s="1"/>
  <c r="S259" i="93" s="1"/>
  <c r="S249" i="97" l="1"/>
  <c r="D249" i="97"/>
  <c r="M249" i="97"/>
  <c r="F249" i="97"/>
  <c r="D259" i="93"/>
  <c r="F259" i="93"/>
  <c r="G259" i="93" s="1"/>
  <c r="M259" i="93"/>
  <c r="P249" i="97" l="1"/>
  <c r="B250" i="97"/>
  <c r="K249" i="97"/>
  <c r="T249" i="97"/>
  <c r="G249" i="97"/>
  <c r="T259" i="93"/>
  <c r="P259" i="93"/>
  <c r="B260" i="93" s="1"/>
  <c r="E260" i="93" s="1"/>
  <c r="K259" i="93"/>
  <c r="E250" i="97" l="1"/>
  <c r="C250" i="97"/>
  <c r="R250" i="97" s="1"/>
  <c r="L250" i="97"/>
  <c r="C260" i="93"/>
  <c r="R260" i="93" s="1"/>
  <c r="S260" i="93" s="1"/>
  <c r="L260" i="93"/>
  <c r="S250" i="97" l="1"/>
  <c r="D250" i="97"/>
  <c r="F250" i="97"/>
  <c r="M250" i="97"/>
  <c r="D260" i="93"/>
  <c r="M260" i="93"/>
  <c r="F260" i="93"/>
  <c r="G260" i="93" s="1"/>
  <c r="G250" i="97" l="1"/>
  <c r="T250" i="97"/>
  <c r="P250" i="97"/>
  <c r="K250" i="97"/>
  <c r="B251" i="97"/>
  <c r="K260" i="93"/>
  <c r="T260" i="93"/>
  <c r="P260" i="93"/>
  <c r="B261" i="93" s="1"/>
  <c r="E261" i="93" s="1"/>
  <c r="L251" i="97" l="1"/>
  <c r="E251" i="97"/>
  <c r="C251" i="97"/>
  <c r="R251" i="97" s="1"/>
  <c r="C261" i="93"/>
  <c r="R261" i="93" s="1"/>
  <c r="S261" i="93" s="1"/>
  <c r="L261" i="93"/>
  <c r="S251" i="97" l="1"/>
  <c r="D251" i="97"/>
  <c r="F251" i="97"/>
  <c r="M251" i="97"/>
  <c r="D261" i="93"/>
  <c r="M261" i="93"/>
  <c r="F261" i="93"/>
  <c r="G261" i="93" l="1"/>
  <c r="K251" i="97"/>
  <c r="T251" i="97"/>
  <c r="G251" i="97"/>
  <c r="P251" i="97"/>
  <c r="Q251" i="97" s="1"/>
  <c r="P261" i="93"/>
  <c r="Q261" i="93" s="1"/>
  <c r="K261" i="93"/>
  <c r="T261" i="93"/>
  <c r="B253" i="97" l="1"/>
  <c r="B263" i="93"/>
  <c r="E263" i="93" s="1"/>
  <c r="L253" i="97" l="1"/>
  <c r="E253" i="97"/>
  <c r="C253" i="97"/>
  <c r="R253" i="97" s="1"/>
  <c r="C263" i="93"/>
  <c r="R263" i="93" s="1"/>
  <c r="S263" i="93" s="1"/>
  <c r="L263" i="93"/>
  <c r="S253" i="97" l="1"/>
  <c r="D253" i="97"/>
  <c r="M253" i="97"/>
  <c r="F253" i="97"/>
  <c r="F263" i="93"/>
  <c r="M263" i="93"/>
  <c r="D263" i="93"/>
  <c r="K253" i="97" l="1"/>
  <c r="G253" i="97"/>
  <c r="T253" i="97"/>
  <c r="P253" i="97"/>
  <c r="G263" i="93"/>
  <c r="P263" i="93"/>
  <c r="B264" i="93" s="1"/>
  <c r="E264" i="93" s="1"/>
  <c r="T263" i="93"/>
  <c r="K263" i="93"/>
  <c r="B254" i="97" l="1"/>
  <c r="C264" i="93"/>
  <c r="R264" i="93" s="1"/>
  <c r="S264" i="93" s="1"/>
  <c r="L264" i="93"/>
  <c r="D264" i="93"/>
  <c r="C254" i="97" l="1"/>
  <c r="R254" i="97" s="1"/>
  <c r="L254" i="97"/>
  <c r="E254" i="97"/>
  <c r="T264" i="93"/>
  <c r="P264" i="93"/>
  <c r="B265" i="93" s="1"/>
  <c r="E265" i="93" s="1"/>
  <c r="K264" i="93"/>
  <c r="F264" i="93"/>
  <c r="G264" i="93" s="1"/>
  <c r="M264" i="93"/>
  <c r="M254" i="97" l="1"/>
  <c r="F254" i="97"/>
  <c r="S254" i="97"/>
  <c r="D254" i="97"/>
  <c r="C265" i="93"/>
  <c r="R265" i="93" s="1"/>
  <c r="S265" i="93" s="1"/>
  <c r="L265" i="93"/>
  <c r="P254" i="97" l="1"/>
  <c r="B255" i="97"/>
  <c r="K254" i="97"/>
  <c r="G254" i="97"/>
  <c r="T254" i="97"/>
  <c r="D265" i="93"/>
  <c r="K265" i="93" s="1"/>
  <c r="F265" i="93"/>
  <c r="G265" i="93" s="1"/>
  <c r="M265" i="93"/>
  <c r="T265" i="93" l="1"/>
  <c r="E255" i="97"/>
  <c r="C255" i="97"/>
  <c r="R255" i="97" s="1"/>
  <c r="L255" i="97"/>
  <c r="P265" i="93"/>
  <c r="B266" i="93" s="1"/>
  <c r="E266" i="93" s="1"/>
  <c r="C266" i="93" l="1"/>
  <c r="R266" i="93" s="1"/>
  <c r="S266" i="93" s="1"/>
  <c r="S255" i="97"/>
  <c r="D255" i="97"/>
  <c r="F255" i="97"/>
  <c r="M255" i="97"/>
  <c r="L266" i="93"/>
  <c r="D266" i="93"/>
  <c r="F266" i="93"/>
  <c r="G266" i="93" s="1"/>
  <c r="M266" i="93"/>
  <c r="T255" i="97" l="1"/>
  <c r="P255" i="97"/>
  <c r="K255" i="97"/>
  <c r="G255" i="97"/>
  <c r="B256" i="97"/>
  <c r="K266" i="93"/>
  <c r="T266" i="93"/>
  <c r="P266" i="93"/>
  <c r="Q266" i="93" s="1"/>
  <c r="E256" i="97" l="1"/>
  <c r="C256" i="97"/>
  <c r="R256" i="97" s="1"/>
  <c r="L256" i="97"/>
  <c r="S256" i="97" l="1"/>
  <c r="D256" i="97"/>
  <c r="F256" i="97"/>
  <c r="M256" i="97"/>
  <c r="K256" i="97" l="1"/>
  <c r="T256" i="97"/>
  <c r="G256" i="97"/>
  <c r="P256" i="97"/>
  <c r="Q256" i="97" s="1"/>
  <c r="B258" i="97"/>
  <c r="L258" i="97" l="1"/>
  <c r="E258" i="97"/>
  <c r="C258" i="97"/>
  <c r="R258" i="97" s="1"/>
  <c r="F258" i="97" l="1"/>
  <c r="M258" i="97"/>
  <c r="S258" i="97"/>
  <c r="D258" i="97"/>
  <c r="K258" i="97" l="1"/>
  <c r="G258" i="97"/>
  <c r="T258" i="97"/>
  <c r="P258" i="97"/>
  <c r="B259" i="97" l="1"/>
  <c r="C259" i="97" l="1"/>
  <c r="R259" i="97" s="1"/>
  <c r="L259" i="97"/>
  <c r="D259" i="97"/>
  <c r="E259" i="97"/>
  <c r="M259" i="97" l="1"/>
  <c r="F259" i="97"/>
  <c r="P259" i="97"/>
  <c r="B260" i="97" s="1"/>
  <c r="K259" i="97"/>
  <c r="G259" i="97"/>
  <c r="T259" i="97"/>
  <c r="S259" i="97"/>
  <c r="E260" i="97" l="1"/>
  <c r="C260" i="97"/>
  <c r="R260" i="97" s="1"/>
  <c r="L260" i="97"/>
  <c r="S260" i="97" l="1"/>
  <c r="D260" i="97"/>
  <c r="M260" i="97"/>
  <c r="F260" i="97"/>
  <c r="P260" i="97" l="1"/>
  <c r="B261" i="97"/>
  <c r="K260" i="97"/>
  <c r="T260" i="97"/>
  <c r="G260" i="97"/>
  <c r="E261" i="97" l="1"/>
  <c r="C261" i="97"/>
  <c r="R261" i="97" s="1"/>
  <c r="L261" i="97"/>
  <c r="S261" i="97" l="1"/>
  <c r="D261" i="97"/>
  <c r="F261" i="97"/>
  <c r="M261" i="97"/>
  <c r="T261" i="97" l="1"/>
  <c r="G261" i="97"/>
  <c r="P261" i="97"/>
  <c r="Q261" i="97" s="1"/>
  <c r="K261" i="97"/>
  <c r="B263" i="97"/>
  <c r="E263" i="97" l="1"/>
  <c r="C263" i="97"/>
  <c r="R263" i="97" s="1"/>
  <c r="L263" i="97"/>
  <c r="D263" i="97" l="1"/>
  <c r="S263" i="97"/>
  <c r="F263" i="97"/>
  <c r="M263" i="97"/>
  <c r="K263" i="97" l="1"/>
  <c r="G263" i="97"/>
  <c r="T263" i="97"/>
  <c r="P263" i="97"/>
  <c r="B264" i="97" l="1"/>
  <c r="L264" i="97" l="1"/>
  <c r="E264" i="97"/>
  <c r="C264" i="97"/>
  <c r="R264" i="97" s="1"/>
  <c r="S264" i="97" l="1"/>
  <c r="M264" i="97"/>
  <c r="F264" i="97"/>
  <c r="D264" i="97"/>
  <c r="K264" i="97" l="1"/>
  <c r="G264" i="97"/>
  <c r="T264" i="97"/>
  <c r="P264" i="97"/>
  <c r="B265" i="97" l="1"/>
  <c r="C265" i="97" l="1"/>
  <c r="R265" i="97" s="1"/>
  <c r="L265" i="97"/>
  <c r="E265" i="97"/>
  <c r="M265" i="97" l="1"/>
  <c r="F265" i="97"/>
  <c r="S265" i="97"/>
  <c r="D265" i="97"/>
  <c r="P265" i="97" l="1"/>
  <c r="B266" i="97" s="1"/>
  <c r="K265" i="97"/>
  <c r="G265" i="97"/>
  <c r="T265" i="97"/>
  <c r="E266" i="97" l="1"/>
  <c r="C266" i="97"/>
  <c r="R266" i="97" s="1"/>
  <c r="S266" i="97" s="1"/>
  <c r="L266" i="97"/>
  <c r="D266" i="97" l="1"/>
  <c r="F266" i="97"/>
  <c r="M266" i="97"/>
  <c r="P266" i="97" l="1"/>
  <c r="Q266" i="97" s="1"/>
  <c r="T266" i="97"/>
  <c r="K266" i="97"/>
  <c r="G266" i="97"/>
</calcChain>
</file>

<file path=xl/sharedStrings.xml><?xml version="1.0" encoding="utf-8"?>
<sst xmlns="http://schemas.openxmlformats.org/spreadsheetml/2006/main" count="120" uniqueCount="56">
  <si>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</si>
  <si>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</si>
  <si>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</si>
  <si>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</si>
  <si>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</si>
  <si>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</si>
  <si>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</si>
  <si>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</si>
  <si>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</si>
  <si>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</si>
  <si>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</si>
  <si>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</si>
  <si>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</si>
  <si>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</si>
  <si>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</si>
  <si>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</si>
  <si>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</si>
  <si>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</si>
  <si>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</si>
  <si>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</si>
  <si>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</si>
  <si>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</si>
  <si>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</si>
  <si>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</si>
  <si>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</si>
  <si>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</si>
  <si>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</si>
  <si>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</si>
  <si>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</si>
  <si>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</si>
  <si>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</si>
  <si>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</si>
  <si>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</si>
  <si>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</si>
  <si>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</si>
  <si>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</si>
  <si>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</si>
  <si>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</si>
  <si>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</si>
  <si>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</si>
  <si>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</si>
  <si>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</si>
  <si>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</si>
  <si>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</si>
  <si>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</si>
  <si>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</si>
  <si>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</si>
  <si>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</si>
  <si>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</si>
  <si>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</si>
  <si>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</si>
  <si>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</si>
  <si>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</si>
  <si>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Start</t>
  </si>
  <si>
    <t xml:space="preserve">of </t>
  </si>
  <si>
    <t>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</si>
</sst>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32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3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6" fillId="0" borderId="10" xfId="31" applyNumberFormat="1" applyFont="1" applyBorder="1"/>
    <xf numFmtId="167" fontId="16" fillId="0" borderId="11" xfId="31" applyNumberFormat="1" applyFont="1" applyBorder="1"/>
    <xf numFmtId="167" fontId="0" fillId="0" borderId="0" xfId="31" applyNumberFormat="1" applyFont="1" applyFill="1"/>
    <xf numFmtId="167" fontId="16" fillId="0" borderId="0" xfId="31" applyNumberFormat="1" applyFont="1"/>
    <xf numFmtId="167" fontId="16" fillId="0" borderId="12" xfId="31" applyNumberFormat="1" applyFont="1" applyBorder="1"/>
    <xf numFmtId="167" fontId="0" fillId="0" borderId="13" xfId="31" applyNumberFormat="1" applyFont="1" applyFill="1" applyBorder="1"/>
    <xf numFmtId="167" fontId="16" fillId="0" borderId="13" xfId="31" applyNumberFormat="1" applyFont="1" applyBorder="1"/>
    <xf numFmtId="167" fontId="16" fillId="0" borderId="14" xfId="31" applyNumberFormat="1" applyFont="1" applyBorder="1"/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3" fillId="0" borderId="1" xfId="3" applyNumberFormat="1" applyFont="1" applyFill="1" applyBorder="1" applyAlignment="1">
      <alignment horizontal="center"/>
    </xf>
    <xf numFmtId="9" fontId="13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3" fillId="0" borderId="6" xfId="3" applyNumberFormat="1" applyFont="1" applyFill="1" applyBorder="1" applyAlignment="1">
      <alignment horizontal="center"/>
    </xf>
    <xf numFmtId="9" fontId="16" fillId="0" borderId="9" xfId="32" applyNumberFormat="1" applyFont="1" applyBorder="1"/>
    <xf numFmtId="9" fontId="16" fillId="0" borderId="7" xfId="32" applyNumberFormat="1" applyFont="1" applyBorder="1"/>
    <xf numFmtId="9" fontId="16" fillId="0" borderId="8" xfId="32" applyNumberFormat="1" applyFont="1" applyBorder="1"/>
    <xf numFmtId="166" fontId="14" fillId="0" borderId="1" xfId="3" applyNumberFormat="1" applyFont="1" applyFill="1" applyBorder="1" applyAlignment="1">
      <alignment horizontal="center"/>
    </xf>
    <xf numFmtId="9" fontId="17" fillId="0" borderId="9" xfId="32" applyNumberFormat="1" applyFont="1" applyFill="1" applyBorder="1"/>
    <xf numFmtId="167" fontId="17" fillId="0" borderId="10" xfId="31" applyNumberFormat="1" applyFont="1" applyFill="1" applyBorder="1"/>
    <xf numFmtId="167" fontId="17" fillId="0" borderId="11" xfId="31" applyNumberFormat="1" applyFont="1" applyFill="1" applyBorder="1"/>
    <xf numFmtId="9" fontId="17" fillId="0" borderId="7" xfId="32" applyNumberFormat="1" applyFont="1" applyFill="1" applyBorder="1"/>
    <xf numFmtId="167" fontId="17" fillId="0" borderId="0" xfId="31" applyNumberFormat="1" applyFont="1" applyFill="1"/>
    <xf numFmtId="167" fontId="17" fillId="0" borderId="12" xfId="31" applyNumberFormat="1" applyFont="1" applyFill="1" applyBorder="1"/>
    <xf numFmtId="9" fontId="17" fillId="0" borderId="8" xfId="32" applyNumberFormat="1" applyFont="1" applyFill="1" applyBorder="1"/>
    <xf numFmtId="167" fontId="17" fillId="0" borderId="13" xfId="31" applyNumberFormat="1" applyFont="1" applyFill="1" applyBorder="1"/>
    <xf numFmtId="167" fontId="17" fillId="0" borderId="14" xfId="31" applyNumberFormat="1" applyFont="1" applyFill="1" applyBorder="1"/>
    <xf numFmtId="9" fontId="13" fillId="2" borderId="2" xfId="3" applyNumberFormat="1" applyFont="1" applyFill="1" applyBorder="1" applyAlignment="1">
      <alignment horizontal="center" wrapText="1"/>
    </xf>
    <xf numFmtId="0" fontId="13" fillId="2" borderId="2" xfId="3" applyFont="1" applyFill="1" applyBorder="1" applyAlignment="1">
      <alignment horizontal="center" wrapText="1"/>
    </xf>
    <xf numFmtId="165" fontId="18" fillId="0" borderId="1" xfId="3" applyNumberFormat="1" applyFont="1" applyFill="1" applyBorder="1" applyAlignment="1">
      <alignment horizontal="center"/>
    </xf>
    <xf numFmtId="165" fontId="18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8" fillId="0" borderId="9" xfId="3" applyNumberFormat="1" applyFont="1" applyFill="1" applyBorder="1" applyAlignment="1">
      <alignment horizontal="center"/>
    </xf>
    <xf numFmtId="165" fontId="18" fillId="0" borderId="8" xfId="3" applyNumberFormat="1" applyFont="1" applyFill="1" applyBorder="1" applyAlignment="1">
      <alignment horizontal="center"/>
    </xf>
    <xf numFmtId="165" fontId="18" fillId="0" borderId="6" xfId="3" applyNumberFormat="1" applyFont="1" applyFill="1" applyBorder="1" applyAlignment="1">
      <alignment horizontal="center"/>
    </xf>
    <xf numFmtId="165" fontId="18" fillId="0" borderId="5" xfId="3" applyNumberFormat="1" applyFont="1" applyFill="1" applyBorder="1" applyAlignment="1">
      <alignment horizontal="center"/>
    </xf>
    <xf numFmtId="0" fontId="10" fillId="0" borderId="0" xfId="33"/>
    <xf numFmtId="3" fontId="7" fillId="0" borderId="1" xfId="3" applyNumberFormat="1" applyFont="1" applyFill="1" applyBorder="1" applyAlignment="1">
      <alignment horizontal="center"/>
    </xf>
    <xf numFmtId="3" fontId="18" fillId="0" borderId="1" xfId="3" applyNumberFormat="1" applyFont="1" applyFill="1" applyBorder="1" applyAlignment="1">
      <alignment horizontal="center"/>
    </xf>
    <xf numFmtId="168" fontId="19" fillId="0" borderId="6" xfId="32" applyNumberFormat="1" applyFont="1" applyFill="1" applyBorder="1" applyAlignment="1">
      <alignment horizontal="center"/>
    </xf>
    <xf numFmtId="168" fontId="19" fillId="0" borderId="1" xfId="32" applyNumberFormat="1" applyFont="1" applyFill="1" applyBorder="1" applyAlignment="1">
      <alignment horizontal="center"/>
    </xf>
    <xf numFmtId="168" fontId="19" fillId="0" borderId="5" xfId="32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8" fillId="0" borderId="7" xfId="3" applyNumberFormat="1" applyFont="1" applyBorder="1" applyAlignment="1">
      <alignment horizontal="center"/>
    </xf>
    <xf numFmtId="10" fontId="2" fillId="2" borderId="9" xfId="4" applyNumberFormat="1" applyFont="1" applyFill="1" applyBorder="1" applyAlignment="1">
      <alignment horizontal="center" vertical="center" wrapText="1"/>
    </xf>
    <xf numFmtId="167" fontId="0" fillId="0" borderId="10" xfId="31" applyNumberFormat="1" applyFont="1" applyFill="1" applyBorder="1" applyAlignment="1">
      <alignment horizontal="center"/>
    </xf>
    <xf numFmtId="167" fontId="0" fillId="0" borderId="0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9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65" fontId="8" fillId="3" borderId="1" xfId="3" applyNumberFormat="1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4" fontId="20" fillId="3" borderId="2" xfId="3" applyNumberFormat="1" applyFont="1" applyFill="1" applyBorder="1"/>
    <xf numFmtId="165" fontId="20" fillId="3" borderId="3" xfId="3" applyNumberFormat="1" applyFont="1" applyFill="1" applyBorder="1" applyAlignment="1">
      <alignment horizontal="center"/>
    </xf>
    <xf numFmtId="166" fontId="20" fillId="3" borderId="2" xfId="3" applyNumberFormat="1" applyFont="1" applyFill="1" applyBorder="1" applyAlignment="1">
      <alignment horizontal="center"/>
    </xf>
    <xf numFmtId="165" fontId="20" fillId="3" borderId="2" xfId="3" applyNumberFormat="1" applyFont="1" applyFill="1" applyBorder="1" applyAlignment="1">
      <alignment horizontal="center"/>
    </xf>
    <xf numFmtId="9" fontId="20" fillId="3" borderId="2" xfId="3" applyNumberFormat="1" applyFont="1" applyFill="1" applyBorder="1" applyAlignment="1">
      <alignment horizontal="center"/>
    </xf>
    <xf numFmtId="165" fontId="20" fillId="3" borderId="4" xfId="3" applyNumberFormat="1" applyFont="1" applyFill="1" applyBorder="1" applyAlignment="1">
      <alignment horizontal="center"/>
    </xf>
    <xf numFmtId="10" fontId="20" fillId="3" borderId="2" xfId="3" applyNumberFormat="1" applyFont="1" applyFill="1" applyBorder="1" applyAlignment="1">
      <alignment horizontal="center"/>
    </xf>
    <xf numFmtId="14" fontId="20" fillId="0" borderId="2" xfId="3" applyNumberFormat="1" applyFont="1" applyFill="1" applyBorder="1"/>
    <xf numFmtId="165" fontId="20" fillId="0" borderId="3" xfId="3" applyNumberFormat="1" applyFont="1" applyFill="1" applyBorder="1" applyAlignment="1">
      <alignment horizontal="center"/>
    </xf>
    <xf numFmtId="166" fontId="20" fillId="0" borderId="2" xfId="3" applyNumberFormat="1" applyFont="1" applyFill="1" applyBorder="1" applyAlignment="1">
      <alignment horizontal="center"/>
    </xf>
    <xf numFmtId="165" fontId="20" fillId="0" borderId="2" xfId="3" applyNumberFormat="1" applyFont="1" applyFill="1" applyBorder="1" applyAlignment="1">
      <alignment horizontal="center"/>
    </xf>
    <xf numFmtId="9" fontId="20" fillId="0" borderId="2" xfId="3" applyNumberFormat="1" applyFont="1" applyFill="1" applyBorder="1" applyAlignment="1">
      <alignment horizontal="center"/>
    </xf>
    <xf numFmtId="165" fontId="20" fillId="0" borderId="4" xfId="3" applyNumberFormat="1" applyFont="1" applyFill="1" applyBorder="1" applyAlignment="1">
      <alignment horizontal="center"/>
    </xf>
    <xf numFmtId="10" fontId="20" fillId="0" borderId="2" xfId="3" applyNumberFormat="1" applyFont="1" applyFill="1" applyBorder="1" applyAlignment="1">
      <alignment horizontal="center"/>
    </xf>
    <xf numFmtId="14" fontId="20" fillId="3" borderId="1" xfId="3" applyNumberFormat="1" applyFont="1" applyFill="1" applyBorder="1"/>
    <xf numFmtId="165" fontId="20" fillId="3" borderId="7" xfId="3" applyNumberFormat="1" applyFont="1" applyFill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AF267"/>
  <sheetViews>
    <sheetView tabSelected="1" zoomScale="60" zoomScaleNormal="60" workbookViewId="0">
      <pane ySplit="1" topLeftCell="A2" activePane="bottomLeft" state="frozen"/>
      <selection pane="bottomLeft" activeCell="B4" sqref="B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4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0" customWidth="1"/>
    <col min="21" max="21" width="8.453125" style="44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4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59" t="s">
        <v>33</v>
      </c>
      <c r="I1" s="9" t="s">
        <v>41</v>
      </c>
      <c r="J1" s="9" t="s">
        <v>1</v>
      </c>
      <c r="K1" s="57" t="s">
        <v>22</v>
      </c>
      <c r="L1" s="79">
        <v>-0.3</v>
      </c>
      <c r="M1" s="10" t="s">
        <v>38</v>
      </c>
      <c r="N1" s="56">
        <v>0.03</v>
      </c>
      <c r="O1" s="9" t="s">
        <v>1</v>
      </c>
      <c r="P1" s="9" t="s">
        <v>1</v>
      </c>
      <c r="Q1" s="10" t="s">
        <v>6</v>
      </c>
      <c r="R1" s="10" t="s">
        <v>7</v>
      </c>
      <c r="S1" s="27" t="s">
        <v>2</v>
      </c>
      <c r="T1" s="101" t="s">
        <v>2</v>
      </c>
      <c r="U1" s="113" t="s">
        <v>9</v>
      </c>
      <c r="V1" s="114"/>
      <c r="W1" s="114"/>
      <c r="X1" s="114"/>
      <c r="Y1" s="115"/>
      <c r="Z1" s="113" t="s">
        <v>10</v>
      </c>
      <c r="AA1" s="114"/>
      <c r="AB1" s="114"/>
      <c r="AC1" s="114"/>
      <c r="AD1" s="114"/>
      <c r="AE1" s="115"/>
      <c r="AF1" s="91"/>
    </row>
    <row r="2" spans="1:32" ht="27.5" customHeight="1" thickBot="1">
      <c r="A2" s="7" t="s">
        <v>19</v>
      </c>
      <c r="B2" s="11" t="s">
        <v>8</v>
      </c>
      <c r="C2" s="55" t="s">
        <v>20</v>
      </c>
      <c r="D2" s="56" t="s">
        <v>21</v>
      </c>
      <c r="E2" s="12" t="s">
        <v>39</v>
      </c>
      <c r="F2" s="12" t="s">
        <v>39</v>
      </c>
      <c r="G2" s="12" t="s">
        <v>39</v>
      </c>
      <c r="H2" s="56" t="s">
        <v>34</v>
      </c>
      <c r="I2" s="56" t="s">
        <v>42</v>
      </c>
      <c r="J2" s="56" t="s">
        <v>43</v>
      </c>
      <c r="K2" s="56" t="s">
        <v>23</v>
      </c>
      <c r="L2" s="80" t="s">
        <v>35</v>
      </c>
      <c r="M2" s="10" t="s">
        <v>37</v>
      </c>
      <c r="N2" s="10" t="s">
        <v>44</v>
      </c>
      <c r="O2" s="56" t="s">
        <v>24</v>
      </c>
      <c r="P2" s="56" t="s">
        <v>25</v>
      </c>
      <c r="Q2" s="10" t="s">
        <v>26</v>
      </c>
      <c r="R2" s="10" t="s">
        <v>27</v>
      </c>
      <c r="S2" s="27" t="s">
        <v>5</v>
      </c>
      <c r="T2" s="27" t="s">
        <v>46</v>
      </c>
      <c r="U2" s="58" t="s">
        <v>28</v>
      </c>
      <c r="V2" s="58" t="s">
        <v>11</v>
      </c>
      <c r="W2" s="58" t="s">
        <v>12</v>
      </c>
      <c r="X2" s="58" t="s">
        <v>30</v>
      </c>
      <c r="Y2" s="58" t="s">
        <v>29</v>
      </c>
      <c r="Z2" s="56" t="s">
        <v>32</v>
      </c>
      <c r="AA2" s="58" t="s">
        <v>28</v>
      </c>
      <c r="AB2" s="58" t="s">
        <v>11</v>
      </c>
      <c r="AC2" s="58" t="s">
        <v>12</v>
      </c>
      <c r="AD2" s="58" t="s">
        <v>31</v>
      </c>
      <c r="AE2" s="58" t="s">
        <v>13</v>
      </c>
      <c r="AF2" s="91"/>
    </row>
    <row r="3" spans="1:32" s="17" customFormat="1">
      <c r="A3" s="1">
        <v>44612</v>
      </c>
      <c r="B3" s="18">
        <v>2000</v>
      </c>
      <c r="C3" s="111">
        <f>(B3*0.029)</f>
        <v>58</v>
      </c>
      <c r="D3" s="97">
        <f>B3+C3</f>
        <v>2058</v>
      </c>
      <c r="E3" s="15">
        <f>B3/2200</f>
        <v>0.90909090909090906</v>
      </c>
      <c r="F3" s="15">
        <f>E3</f>
        <v>0.90909090909090906</v>
      </c>
      <c r="G3" s="93">
        <f>(D3-B3)/F3</f>
        <v>63.800000000000004</v>
      </c>
      <c r="H3" s="98"/>
      <c r="I3" s="99"/>
      <c r="J3" s="99"/>
      <c r="K3" s="97">
        <f>D3+I3-J3</f>
        <v>2058</v>
      </c>
      <c r="L3" s="100">
        <f>(0.7*B3)</f>
        <v>1400</v>
      </c>
      <c r="M3" s="94">
        <f>E3*50/B3</f>
        <v>2.2727272727272728E-2</v>
      </c>
      <c r="N3" s="112" t="s">
        <v>52</v>
      </c>
      <c r="O3" s="83"/>
      <c r="P3" s="16"/>
      <c r="Q3" s="15"/>
      <c r="R3" s="15">
        <f>B3+C3</f>
        <v>2058</v>
      </c>
      <c r="S3" s="28">
        <f>(R3-B3)/B3</f>
        <v>2.9000000000000001E-2</v>
      </c>
      <c r="T3" s="39">
        <f>D3/B3-1</f>
        <v>2.8999999999999915E-2</v>
      </c>
      <c r="U3" s="102">
        <v>2000</v>
      </c>
      <c r="V3" s="53">
        <f>weekly_return</f>
        <v>100</v>
      </c>
      <c r="W3" s="45">
        <f>U3+V3</f>
        <v>2100</v>
      </c>
      <c r="X3" s="45">
        <f>IF(W3&gt;main_acc_threshold,W3-main_acc_threshold,0)</f>
        <v>100</v>
      </c>
      <c r="Y3" s="46">
        <f>W3-X3</f>
        <v>2000</v>
      </c>
      <c r="Z3" s="70">
        <v>0</v>
      </c>
      <c r="AA3" s="71">
        <v>2000</v>
      </c>
      <c r="AB3" s="71">
        <f>shadow_wkly_return</f>
        <v>100</v>
      </c>
      <c r="AC3" s="71">
        <f>AA3+AB3</f>
        <v>2100</v>
      </c>
      <c r="AD3" s="71">
        <f>X3</f>
        <v>100</v>
      </c>
      <c r="AE3" s="72">
        <f>AC3+AD3</f>
        <v>2200</v>
      </c>
      <c r="AF3" s="91"/>
    </row>
    <row r="4" spans="1:32" s="23" customFormat="1" ht="15" thickBot="1">
      <c r="A4" s="130">
        <f>A3+7</f>
        <v>44619</v>
      </c>
      <c r="B4" s="131">
        <f>K3+I3</f>
        <v>2058</v>
      </c>
      <c r="C4" s="69">
        <f>(B4*required_return)</f>
        <v>61.739999999999995</v>
      </c>
      <c r="D4" s="19">
        <f>B4+C4</f>
        <v>2119.7399999999998</v>
      </c>
      <c r="E4" s="15">
        <f>B4/2200</f>
        <v>0.93545454545454543</v>
      </c>
      <c r="F4" s="15">
        <f>E4</f>
        <v>0.93545454545454543</v>
      </c>
      <c r="G4" s="92">
        <f t="shared" ref="G4:G6" si="0">(D4-B4)/F4</f>
        <v>65.999999999999773</v>
      </c>
      <c r="H4" s="60"/>
      <c r="I4" s="20"/>
      <c r="J4" s="20"/>
      <c r="K4" s="19">
        <f>D4+I4-J4</f>
        <v>2119.7399999999998</v>
      </c>
      <c r="L4" s="82">
        <f>(0.7*B4)</f>
        <v>1440.6</v>
      </c>
      <c r="M4" s="95">
        <f>E4*50/B4</f>
        <v>2.2727272727272728E-2</v>
      </c>
      <c r="N4" s="81"/>
      <c r="O4" s="84"/>
      <c r="P4" s="43"/>
      <c r="Q4" s="19"/>
      <c r="R4" s="15">
        <f>R3+C4+I3</f>
        <v>2119.7399999999998</v>
      </c>
      <c r="S4" s="28">
        <f>(R4-(B3+SUM(I3:I3)))/(B3+SUM(I3:I3))</f>
        <v>5.9869999999999889E-2</v>
      </c>
      <c r="T4" s="28">
        <f t="shared" ref="T4:T6" si="1">D4/B4-1</f>
        <v>2.9999999999999805E-2</v>
      </c>
      <c r="U4" s="104">
        <f>Y3</f>
        <v>2000</v>
      </c>
      <c r="V4" s="50">
        <f>V3</f>
        <v>100</v>
      </c>
      <c r="W4" s="51">
        <f>U4+V4</f>
        <v>2100</v>
      </c>
      <c r="X4" s="51">
        <f t="shared" ref="X4:X62" si="2">IF(W4&gt;main_acc_threshold,W4-main_acc_threshold,0)</f>
        <v>100</v>
      </c>
      <c r="Y4" s="52">
        <f>W4-X4</f>
        <v>2000</v>
      </c>
      <c r="Z4" s="68">
        <f t="shared" ref="Z4:Z62" si="3">(AA4/U4)</f>
        <v>1.1000000000000001</v>
      </c>
      <c r="AA4" s="50">
        <f>AE3</f>
        <v>2200</v>
      </c>
      <c r="AB4" s="51">
        <f>shadow_wkly_return*Z4</f>
        <v>110.00000000000001</v>
      </c>
      <c r="AC4" s="51">
        <f>AA4+AB4</f>
        <v>2310</v>
      </c>
      <c r="AD4" s="51">
        <f>X4</f>
        <v>100</v>
      </c>
      <c r="AE4" s="52">
        <f>AC4+AD4</f>
        <v>2410</v>
      </c>
    </row>
    <row r="5" spans="1:32" s="23" customFormat="1">
      <c r="A5" s="1">
        <f>A4+7</f>
        <v>44626</v>
      </c>
      <c r="B5" s="18">
        <f>D4+I4-P4</f>
        <v>2119.7399999999998</v>
      </c>
      <c r="C5" s="69">
        <f>(B5*required_return)</f>
        <v>63.592199999999991</v>
      </c>
      <c r="D5" s="19">
        <f>B5+C5</f>
        <v>2183.3321999999998</v>
      </c>
      <c r="E5" s="15">
        <f>B5/2200</f>
        <v>0.96351818181818172</v>
      </c>
      <c r="F5" s="15">
        <f>E5</f>
        <v>0.96351818181818172</v>
      </c>
      <c r="G5" s="92">
        <f t="shared" si="0"/>
        <v>66.000000000000057</v>
      </c>
      <c r="H5" s="60"/>
      <c r="I5" s="20"/>
      <c r="J5" s="26"/>
      <c r="K5" s="19">
        <f>D5+I5-J5</f>
        <v>2183.3321999999998</v>
      </c>
      <c r="L5" s="82">
        <f>(0.7*B5)</f>
        <v>1483.8179999999998</v>
      </c>
      <c r="M5" s="95">
        <f t="shared" ref="M5:M6" si="4">E5*50/B5</f>
        <v>2.2727272727272728E-2</v>
      </c>
      <c r="N5" s="26"/>
      <c r="O5" s="20"/>
      <c r="P5" s="26"/>
      <c r="Q5" s="19"/>
      <c r="R5" s="15">
        <f>R4+C5+I4</f>
        <v>2183.3321999999998</v>
      </c>
      <c r="S5" s="28">
        <f>(R5-(B3+SUM(I3:I4)))/(B3+SUM(I3:I4))</f>
        <v>9.1666099999999917E-2</v>
      </c>
      <c r="T5" s="28">
        <f t="shared" si="1"/>
        <v>3.0000000000000027E-2</v>
      </c>
      <c r="U5" s="103">
        <f>Y4</f>
        <v>2000</v>
      </c>
      <c r="V5" s="47">
        <f>V4</f>
        <v>100</v>
      </c>
      <c r="W5" s="48">
        <f t="shared" ref="W5:W62" si="5">U5+V5</f>
        <v>2100</v>
      </c>
      <c r="X5" s="48">
        <f t="shared" si="2"/>
        <v>100</v>
      </c>
      <c r="Y5" s="49">
        <f t="shared" ref="Y5:Y62" si="6">W5-X5</f>
        <v>2000</v>
      </c>
      <c r="Z5" s="73">
        <f t="shared" si="3"/>
        <v>1.2050000000000001</v>
      </c>
      <c r="AA5" s="74">
        <f t="shared" ref="AA5:AA26" si="7">AE4</f>
        <v>2410</v>
      </c>
      <c r="AB5" s="74">
        <f t="shared" ref="AB5:AB62" si="8">shadow_wkly_return*Z5</f>
        <v>120.5</v>
      </c>
      <c r="AC5" s="74">
        <f t="shared" ref="AC5:AC62" si="9">AA5+AB5</f>
        <v>2530.5</v>
      </c>
      <c r="AD5" s="74">
        <f t="shared" ref="AD5:AD62" si="10">X5</f>
        <v>100</v>
      </c>
      <c r="AE5" s="75">
        <f t="shared" ref="AE5:AE62" si="11">AC5+AD5</f>
        <v>2630.5</v>
      </c>
      <c r="AF5" s="91"/>
    </row>
    <row r="6" spans="1:32" s="23" customFormat="1" ht="15" thickBot="1">
      <c r="A6" s="1">
        <f>A5+7</f>
        <v>44633</v>
      </c>
      <c r="B6" s="18">
        <f>D5+I5-P5</f>
        <v>2183.3321999999998</v>
      </c>
      <c r="C6" s="69">
        <f>(B6*required_return)</f>
        <v>65.499965999999986</v>
      </c>
      <c r="D6" s="19">
        <f>B6+C6</f>
        <v>2248.8321659999997</v>
      </c>
      <c r="E6" s="15">
        <f>B6/2200</f>
        <v>0.99242372727272721</v>
      </c>
      <c r="F6" s="15">
        <f>E6</f>
        <v>0.99242372727272721</v>
      </c>
      <c r="G6" s="92">
        <f t="shared" si="0"/>
        <v>65.999999999999858</v>
      </c>
      <c r="H6" s="60"/>
      <c r="I6" s="20"/>
      <c r="J6" s="20"/>
      <c r="K6" s="19">
        <f>D6+I6-J6</f>
        <v>2248.8321659999997</v>
      </c>
      <c r="L6" s="82">
        <f>(0.7*B6)</f>
        <v>1528.3325399999999</v>
      </c>
      <c r="M6" s="95">
        <f t="shared" si="4"/>
        <v>2.2727272727272728E-2</v>
      </c>
      <c r="N6" s="26"/>
      <c r="O6" s="20"/>
      <c r="P6" s="26"/>
      <c r="Q6" s="19"/>
      <c r="R6" s="15">
        <f>R5+C6+I5</f>
        <v>2248.8321659999997</v>
      </c>
      <c r="S6" s="28">
        <f>(R6-(B3+SUM(I3:I5)))/(B3+SUM(I3:I5))</f>
        <v>0.12441608299999984</v>
      </c>
      <c r="T6" s="28">
        <f t="shared" si="1"/>
        <v>3.0000000000000027E-2</v>
      </c>
      <c r="U6" s="104">
        <f t="shared" ref="U6:U62" si="12">Y5</f>
        <v>2000</v>
      </c>
      <c r="V6" s="50">
        <f t="shared" ref="V6:V62" si="13">V5</f>
        <v>100</v>
      </c>
      <c r="W6" s="51">
        <f>U6+V6</f>
        <v>2100</v>
      </c>
      <c r="X6" s="51">
        <f t="shared" si="2"/>
        <v>100</v>
      </c>
      <c r="Y6" s="52">
        <f t="shared" si="6"/>
        <v>2000</v>
      </c>
      <c r="Z6" s="76">
        <f>(AA6/U6)</f>
        <v>1.31525</v>
      </c>
      <c r="AA6" s="77">
        <f t="shared" si="7"/>
        <v>2630.5</v>
      </c>
      <c r="AB6" s="77">
        <f t="shared" si="8"/>
        <v>131.52500000000001</v>
      </c>
      <c r="AC6" s="77">
        <f t="shared" si="9"/>
        <v>2762.0250000000001</v>
      </c>
      <c r="AD6" s="77">
        <f t="shared" si="10"/>
        <v>100</v>
      </c>
      <c r="AE6" s="78">
        <f t="shared" si="11"/>
        <v>2862.0250000000001</v>
      </c>
      <c r="AF6" s="91"/>
    </row>
    <row r="7" spans="1:32" s="23" customFormat="1" ht="15" thickBot="1">
      <c r="A7" s="2"/>
      <c r="B7" s="3"/>
      <c r="C7" s="13"/>
      <c r="D7" s="4"/>
      <c r="E7" s="4"/>
      <c r="F7" s="4"/>
      <c r="G7" s="4"/>
      <c r="H7" s="61"/>
      <c r="I7" s="4"/>
      <c r="J7" s="4"/>
      <c r="K7" s="4"/>
      <c r="L7" s="5"/>
      <c r="M7" s="4"/>
      <c r="N7" s="4"/>
      <c r="O7" s="4"/>
      <c r="P7" s="42"/>
      <c r="Q7" s="4"/>
      <c r="R7" s="4"/>
      <c r="S7" s="29"/>
      <c r="T7" s="29"/>
      <c r="U7" s="102">
        <f t="shared" si="12"/>
        <v>2000</v>
      </c>
      <c r="V7" s="53">
        <f t="shared" si="13"/>
        <v>100</v>
      </c>
      <c r="W7" s="45">
        <f t="shared" si="5"/>
        <v>2100</v>
      </c>
      <c r="X7" s="45">
        <f t="shared" si="2"/>
        <v>100</v>
      </c>
      <c r="Y7" s="46">
        <f t="shared" si="6"/>
        <v>2000</v>
      </c>
      <c r="Z7" s="66">
        <f t="shared" si="3"/>
        <v>1.4310125</v>
      </c>
      <c r="AA7" s="53">
        <f t="shared" si="7"/>
        <v>2862.0250000000001</v>
      </c>
      <c r="AB7" s="45">
        <f t="shared" si="8"/>
        <v>143.10124999999999</v>
      </c>
      <c r="AC7" s="45">
        <f t="shared" si="9"/>
        <v>3005.1262500000003</v>
      </c>
      <c r="AD7" s="45">
        <f t="shared" si="10"/>
        <v>100</v>
      </c>
      <c r="AE7" s="46">
        <f t="shared" si="11"/>
        <v>3105.1262500000003</v>
      </c>
      <c r="AF7" s="91"/>
    </row>
    <row r="8" spans="1:32" s="23" customFormat="1">
      <c r="A8" s="1">
        <f>A6+7</f>
        <v>44640</v>
      </c>
      <c r="B8" s="18">
        <f>D6+I6-P6</f>
        <v>2248.8321659999997</v>
      </c>
      <c r="C8" s="69">
        <f>(B8*required_return)</f>
        <v>67.464964979999991</v>
      </c>
      <c r="D8" s="15">
        <f>B8+C8</f>
        <v>2316.2971309799996</v>
      </c>
      <c r="E8" s="15">
        <f>B8/2200</f>
        <v>1.0221964390909088</v>
      </c>
      <c r="F8" s="15">
        <f>E8</f>
        <v>1.0221964390909088</v>
      </c>
      <c r="G8" s="93">
        <f>(D8-B8)/F8</f>
        <v>65.999999999999901</v>
      </c>
      <c r="H8" s="60"/>
      <c r="I8" s="20"/>
      <c r="J8" s="20"/>
      <c r="K8" s="15">
        <f>D8+I8-J8</f>
        <v>2316.2971309799996</v>
      </c>
      <c r="L8" s="82">
        <f>(0.7*B8)</f>
        <v>1574.1825161999998</v>
      </c>
      <c r="M8" s="95">
        <f>E8*50/B8</f>
        <v>2.2727272727272728E-2</v>
      </c>
      <c r="N8" s="81"/>
      <c r="O8" s="84"/>
      <c r="P8" s="43"/>
      <c r="Q8" s="19"/>
      <c r="R8" s="15">
        <f>R6+C8+I6</f>
        <v>2316.2971309799996</v>
      </c>
      <c r="S8" s="28">
        <f>(R8-(B3+SUM(I3:I6)))/(B3+SUM(I3:I6))</f>
        <v>0.15814856548999978</v>
      </c>
      <c r="T8" s="28">
        <f>D8/B8-1</f>
        <v>3.0000000000000027E-2</v>
      </c>
      <c r="U8" s="103">
        <f t="shared" si="12"/>
        <v>2000</v>
      </c>
      <c r="V8" s="47">
        <f t="shared" si="13"/>
        <v>100</v>
      </c>
      <c r="W8" s="48">
        <f t="shared" si="5"/>
        <v>2100</v>
      </c>
      <c r="X8" s="48">
        <f t="shared" si="2"/>
        <v>100</v>
      </c>
      <c r="Y8" s="49">
        <f t="shared" si="6"/>
        <v>2000</v>
      </c>
      <c r="Z8" s="67">
        <f t="shared" si="3"/>
        <v>1.552563125</v>
      </c>
      <c r="AA8" s="47">
        <f t="shared" si="7"/>
        <v>3105.1262500000003</v>
      </c>
      <c r="AB8" s="48">
        <f t="shared" si="8"/>
        <v>155.25631250000001</v>
      </c>
      <c r="AC8" s="48">
        <f t="shared" si="9"/>
        <v>3260.3825625000004</v>
      </c>
      <c r="AD8" s="48">
        <f t="shared" si="10"/>
        <v>100</v>
      </c>
      <c r="AE8" s="49">
        <f t="shared" si="11"/>
        <v>3360.3825625000004</v>
      </c>
    </row>
    <row r="9" spans="1:32" s="23" customFormat="1">
      <c r="A9" s="1">
        <f>A8+7</f>
        <v>44647</v>
      </c>
      <c r="B9" s="18">
        <f>D8+I8-P8</f>
        <v>2316.2971309799996</v>
      </c>
      <c r="C9" s="69">
        <f>(B9*required_return)</f>
        <v>69.488913929399985</v>
      </c>
      <c r="D9" s="19">
        <f>B9+C9</f>
        <v>2385.7860449093996</v>
      </c>
      <c r="E9" s="15">
        <f>B9/2200</f>
        <v>1.0528623322636361</v>
      </c>
      <c r="F9" s="15">
        <f>E9</f>
        <v>1.0528623322636361</v>
      </c>
      <c r="G9" s="92">
        <f t="shared" ref="G9:G11" si="14">(D9-B9)/F9</f>
        <v>66.000000000000057</v>
      </c>
      <c r="H9" s="60"/>
      <c r="I9" s="20"/>
      <c r="J9" s="20"/>
      <c r="K9" s="19">
        <f>D9+I9-J9</f>
        <v>2385.7860449093996</v>
      </c>
      <c r="L9" s="82">
        <f>(0.7*B9)</f>
        <v>1621.4079916859996</v>
      </c>
      <c r="M9" s="95">
        <f>E9*50/B9</f>
        <v>2.2727272727272724E-2</v>
      </c>
      <c r="N9" s="81"/>
      <c r="O9" s="84"/>
      <c r="P9" s="43"/>
      <c r="Q9" s="19"/>
      <c r="R9" s="15">
        <f>R8+C9+I8</f>
        <v>2385.7860449093996</v>
      </c>
      <c r="S9" s="28">
        <f>(R9-(B3+SUM(I3:I8)))/(B3+SUM(I3:I8))</f>
        <v>0.1928930224546998</v>
      </c>
      <c r="T9" s="28">
        <f t="shared" ref="T9:T11" si="15">D9/B9-1</f>
        <v>3.0000000000000027E-2</v>
      </c>
      <c r="U9" s="103">
        <f t="shared" si="12"/>
        <v>2000</v>
      </c>
      <c r="V9" s="47">
        <f t="shared" si="13"/>
        <v>100</v>
      </c>
      <c r="W9" s="48">
        <f t="shared" si="5"/>
        <v>2100</v>
      </c>
      <c r="X9" s="48">
        <f t="shared" si="2"/>
        <v>100</v>
      </c>
      <c r="Y9" s="49">
        <f t="shared" si="6"/>
        <v>2000</v>
      </c>
      <c r="Z9" s="67">
        <f t="shared" si="3"/>
        <v>1.6801912812500002</v>
      </c>
      <c r="AA9" s="47">
        <f t="shared" si="7"/>
        <v>3360.3825625000004</v>
      </c>
      <c r="AB9" s="48">
        <f t="shared" si="8"/>
        <v>168.01912812500001</v>
      </c>
      <c r="AC9" s="48">
        <f t="shared" si="9"/>
        <v>3528.4016906250004</v>
      </c>
      <c r="AD9" s="48">
        <f t="shared" si="10"/>
        <v>100</v>
      </c>
      <c r="AE9" s="49">
        <f t="shared" si="11"/>
        <v>3628.4016906250004</v>
      </c>
    </row>
    <row r="10" spans="1:32" s="23" customFormat="1" ht="15" thickBot="1">
      <c r="A10" s="1">
        <f>A9+7</f>
        <v>44654</v>
      </c>
      <c r="B10" s="18">
        <f>D9+I9-P9</f>
        <v>2385.7860449093996</v>
      </c>
      <c r="C10" s="69">
        <f>(B10*required_return)</f>
        <v>71.573581347281987</v>
      </c>
      <c r="D10" s="19">
        <f>B10+C10</f>
        <v>2457.3596262566816</v>
      </c>
      <c r="E10" s="15">
        <f>B10/2200</f>
        <v>1.0844482022315454</v>
      </c>
      <c r="F10" s="15">
        <f>E10</f>
        <v>1.0844482022315454</v>
      </c>
      <c r="G10" s="92">
        <f t="shared" si="14"/>
        <v>66.000000000000014</v>
      </c>
      <c r="H10" s="60"/>
      <c r="I10" s="20"/>
      <c r="J10" s="20"/>
      <c r="K10" s="19">
        <f>D10+I10-J10</f>
        <v>2457.3596262566816</v>
      </c>
      <c r="L10" s="82">
        <f>(0.7*B10)</f>
        <v>1670.0502314365797</v>
      </c>
      <c r="M10" s="95">
        <f t="shared" ref="M10:M11" si="16">E10*50/B10</f>
        <v>2.2727272727272728E-2</v>
      </c>
      <c r="N10" s="81"/>
      <c r="O10" s="84"/>
      <c r="P10" s="43"/>
      <c r="Q10" s="19"/>
      <c r="R10" s="15">
        <f>R9+C10+I9</f>
        <v>2457.3596262566816</v>
      </c>
      <c r="S10" s="28">
        <f>(R10-(B3+SUM(I3:I9)))/(B3+SUM(I3:I9))</f>
        <v>0.22867981312834082</v>
      </c>
      <c r="T10" s="28">
        <f t="shared" si="15"/>
        <v>3.0000000000000027E-2</v>
      </c>
      <c r="U10" s="104">
        <f t="shared" si="12"/>
        <v>2000</v>
      </c>
      <c r="V10" s="50">
        <f t="shared" si="13"/>
        <v>100</v>
      </c>
      <c r="W10" s="51">
        <f t="shared" si="5"/>
        <v>2100</v>
      </c>
      <c r="X10" s="51">
        <f t="shared" si="2"/>
        <v>100</v>
      </c>
      <c r="Y10" s="52">
        <f t="shared" si="6"/>
        <v>2000</v>
      </c>
      <c r="Z10" s="68">
        <f t="shared" si="3"/>
        <v>1.8142008453125003</v>
      </c>
      <c r="AA10" s="50">
        <f t="shared" si="7"/>
        <v>3628.4016906250004</v>
      </c>
      <c r="AB10" s="51">
        <f t="shared" si="8"/>
        <v>181.42008453125001</v>
      </c>
      <c r="AC10" s="51">
        <f t="shared" si="9"/>
        <v>3809.8217751562502</v>
      </c>
      <c r="AD10" s="51">
        <f t="shared" si="10"/>
        <v>100</v>
      </c>
      <c r="AE10" s="52">
        <f t="shared" si="11"/>
        <v>3909.8217751562502</v>
      </c>
    </row>
    <row r="11" spans="1:32" s="23" customFormat="1" ht="15" thickBot="1">
      <c r="A11" s="1">
        <f>A10+7</f>
        <v>44661</v>
      </c>
      <c r="B11" s="18">
        <f>D10+I10-P10</f>
        <v>2457.3596262566816</v>
      </c>
      <c r="C11" s="69">
        <f>(B11*required_return)</f>
        <v>73.720788787700442</v>
      </c>
      <c r="D11" s="19">
        <f>B11+C11</f>
        <v>2531.0804150443819</v>
      </c>
      <c r="E11" s="15">
        <f>B11/2200</f>
        <v>1.1169816482984916</v>
      </c>
      <c r="F11" s="15">
        <f>E11</f>
        <v>1.1169816482984916</v>
      </c>
      <c r="G11" s="92">
        <f t="shared" si="14"/>
        <v>65.999999999999829</v>
      </c>
      <c r="H11" s="60"/>
      <c r="I11" s="20"/>
      <c r="J11" s="20"/>
      <c r="K11" s="19">
        <f>D11+I11-J11</f>
        <v>2531.0804150443819</v>
      </c>
      <c r="L11" s="82">
        <f>(0.7*B11)</f>
        <v>1720.151738379677</v>
      </c>
      <c r="M11" s="95">
        <f t="shared" si="16"/>
        <v>2.2727272727272728E-2</v>
      </c>
      <c r="N11" s="81"/>
      <c r="O11" s="84"/>
      <c r="P11" s="43"/>
      <c r="Q11" s="19"/>
      <c r="R11" s="15">
        <f>R10+C11+I10</f>
        <v>2531.0804150443819</v>
      </c>
      <c r="S11" s="28">
        <f>(R11-(B3+SUM(I3:I10)))/(B3+SUM(I3:I10))</f>
        <v>0.26554020752219093</v>
      </c>
      <c r="T11" s="28">
        <f t="shared" si="15"/>
        <v>3.0000000000000027E-2</v>
      </c>
      <c r="U11" s="102">
        <f t="shared" si="12"/>
        <v>2000</v>
      </c>
      <c r="V11" s="53">
        <f t="shared" si="13"/>
        <v>100</v>
      </c>
      <c r="W11" s="45">
        <f t="shared" si="5"/>
        <v>2100</v>
      </c>
      <c r="X11" s="45">
        <f t="shared" si="2"/>
        <v>100</v>
      </c>
      <c r="Y11" s="46">
        <f t="shared" si="6"/>
        <v>2000</v>
      </c>
      <c r="Z11" s="66">
        <f t="shared" si="3"/>
        <v>1.9549108875781251</v>
      </c>
      <c r="AA11" s="53">
        <f t="shared" si="7"/>
        <v>3909.8217751562502</v>
      </c>
      <c r="AB11" s="45">
        <f t="shared" si="8"/>
        <v>195.49108875781252</v>
      </c>
      <c r="AC11" s="45">
        <f t="shared" si="9"/>
        <v>4105.3128639140623</v>
      </c>
      <c r="AD11" s="45">
        <f t="shared" si="10"/>
        <v>100</v>
      </c>
      <c r="AE11" s="46">
        <f t="shared" si="11"/>
        <v>4205.3128639140623</v>
      </c>
    </row>
    <row r="12" spans="1:32" s="23" customFormat="1" ht="15" thickBot="1">
      <c r="A12" s="2"/>
      <c r="B12" s="3"/>
      <c r="C12" s="4"/>
      <c r="D12" s="4"/>
      <c r="E12" s="4"/>
      <c r="F12" s="4"/>
      <c r="G12" s="4"/>
      <c r="H12" s="61"/>
      <c r="I12" s="4"/>
      <c r="J12" s="4"/>
      <c r="K12" s="4"/>
      <c r="L12" s="5"/>
      <c r="M12" s="4"/>
      <c r="N12" s="4"/>
      <c r="O12" s="4"/>
      <c r="P12" s="42"/>
      <c r="Q12" s="4"/>
      <c r="R12" s="4"/>
      <c r="S12" s="29"/>
      <c r="T12" s="29"/>
      <c r="U12" s="103">
        <f t="shared" si="12"/>
        <v>2000</v>
      </c>
      <c r="V12" s="47">
        <f t="shared" si="13"/>
        <v>100</v>
      </c>
      <c r="W12" s="48">
        <f t="shared" si="5"/>
        <v>2100</v>
      </c>
      <c r="X12" s="48">
        <f t="shared" si="2"/>
        <v>100</v>
      </c>
      <c r="Y12" s="49">
        <f t="shared" si="6"/>
        <v>2000</v>
      </c>
      <c r="Z12" s="67">
        <f t="shared" si="3"/>
        <v>2.1026564319570311</v>
      </c>
      <c r="AA12" s="47">
        <f t="shared" si="7"/>
        <v>4205.3128639140623</v>
      </c>
      <c r="AB12" s="48">
        <f t="shared" si="8"/>
        <v>210.26564319570312</v>
      </c>
      <c r="AC12" s="48">
        <f t="shared" si="9"/>
        <v>4415.5785071097653</v>
      </c>
      <c r="AD12" s="48">
        <f t="shared" si="10"/>
        <v>100</v>
      </c>
      <c r="AE12" s="49">
        <f t="shared" si="11"/>
        <v>4515.5785071097653</v>
      </c>
    </row>
    <row r="13" spans="1:32" s="23" customFormat="1">
      <c r="A13" s="1">
        <f>A11+7</f>
        <v>44668</v>
      </c>
      <c r="B13" s="18">
        <f>D11+I11-P11</f>
        <v>2531.0804150443819</v>
      </c>
      <c r="C13" s="69">
        <f>(B13*required_return)</f>
        <v>75.932412451331459</v>
      </c>
      <c r="D13" s="15">
        <f>B13+C13</f>
        <v>2607.0128274957133</v>
      </c>
      <c r="E13" s="15">
        <f>B13/2200</f>
        <v>1.1504910977474463</v>
      </c>
      <c r="F13" s="15">
        <f>E13</f>
        <v>1.1504910977474463</v>
      </c>
      <c r="G13" s="93">
        <f>(D13-B13)/F13</f>
        <v>65.999999999999957</v>
      </c>
      <c r="H13" s="62"/>
      <c r="I13" s="22"/>
      <c r="J13" s="22"/>
      <c r="K13" s="19">
        <f>D13+I13-J13</f>
        <v>2607.0128274957133</v>
      </c>
      <c r="L13" s="82">
        <f>(0.7*B13)</f>
        <v>1771.7562905310672</v>
      </c>
      <c r="M13" s="95">
        <f>E13*50/B13</f>
        <v>2.2727272727272728E-2</v>
      </c>
      <c r="N13" s="81"/>
      <c r="O13" s="84"/>
      <c r="P13" s="43"/>
      <c r="Q13" s="19"/>
      <c r="R13" s="15">
        <f>R11+C13+I11</f>
        <v>2607.0128274957133</v>
      </c>
      <c r="S13" s="28">
        <f>(R13-(B3+SUM(I3:I11)))/(B3+SUM(I3:I11))</f>
        <v>0.30350641374785664</v>
      </c>
      <c r="T13" s="28">
        <f>D13/B13-1</f>
        <v>3.0000000000000027E-2</v>
      </c>
      <c r="U13" s="103">
        <f t="shared" si="12"/>
        <v>2000</v>
      </c>
      <c r="V13" s="47">
        <f t="shared" si="13"/>
        <v>100</v>
      </c>
      <c r="W13" s="48">
        <f t="shared" si="5"/>
        <v>2100</v>
      </c>
      <c r="X13" s="48">
        <f t="shared" si="2"/>
        <v>100</v>
      </c>
      <c r="Y13" s="49">
        <f t="shared" si="6"/>
        <v>2000</v>
      </c>
      <c r="Z13" s="67">
        <f t="shared" si="3"/>
        <v>2.2577892535548827</v>
      </c>
      <c r="AA13" s="47">
        <f t="shared" si="7"/>
        <v>4515.5785071097653</v>
      </c>
      <c r="AB13" s="48">
        <f t="shared" si="8"/>
        <v>225.77892535548827</v>
      </c>
      <c r="AC13" s="48">
        <f t="shared" si="9"/>
        <v>4741.3574324652536</v>
      </c>
      <c r="AD13" s="48">
        <f t="shared" si="10"/>
        <v>100</v>
      </c>
      <c r="AE13" s="49">
        <f t="shared" si="11"/>
        <v>4841.3574324652536</v>
      </c>
    </row>
    <row r="14" spans="1:32" s="23" customFormat="1" ht="15" thickBot="1">
      <c r="A14" s="1">
        <f>A13+7</f>
        <v>44675</v>
      </c>
      <c r="B14" s="18">
        <f>D13+I13-P13</f>
        <v>2607.0128274957133</v>
      </c>
      <c r="C14" s="69">
        <f>(B14*required_return)</f>
        <v>78.210384824871397</v>
      </c>
      <c r="D14" s="19">
        <f>B14+C14</f>
        <v>2685.2232123205845</v>
      </c>
      <c r="E14" s="15">
        <f>B14/2200</f>
        <v>1.1850058306798696</v>
      </c>
      <c r="F14" s="15">
        <f>E14</f>
        <v>1.1850058306798696</v>
      </c>
      <c r="G14" s="92">
        <f t="shared" ref="G14:G16" si="17">(D14-B14)/F14</f>
        <v>65.999999999999829</v>
      </c>
      <c r="H14" s="60"/>
      <c r="I14" s="20"/>
      <c r="J14" s="20"/>
      <c r="K14" s="19">
        <f>D14+I14-J14</f>
        <v>2685.2232123205845</v>
      </c>
      <c r="L14" s="82">
        <f>(0.7*B14)</f>
        <v>1824.9089792469993</v>
      </c>
      <c r="M14" s="95">
        <f>E14*50/B14</f>
        <v>2.2727272727272728E-2</v>
      </c>
      <c r="N14" s="81"/>
      <c r="O14" s="84"/>
      <c r="P14" s="43"/>
      <c r="Q14" s="19"/>
      <c r="R14" s="15">
        <f>R13+C14+I13</f>
        <v>2685.2232123205845</v>
      </c>
      <c r="S14" s="28">
        <f>(R14-(B3+SUM(I3:I13)))/(B3+SUM(I3:I13))</f>
        <v>0.34261160616029224</v>
      </c>
      <c r="T14" s="28">
        <f t="shared" ref="T14:T16" si="18">D14/B14-1</f>
        <v>3.0000000000000027E-2</v>
      </c>
      <c r="U14" s="104">
        <f t="shared" si="12"/>
        <v>2000</v>
      </c>
      <c r="V14" s="50">
        <f t="shared" si="13"/>
        <v>100</v>
      </c>
      <c r="W14" s="51">
        <f t="shared" si="5"/>
        <v>2100</v>
      </c>
      <c r="X14" s="51">
        <f t="shared" si="2"/>
        <v>100</v>
      </c>
      <c r="Y14" s="52">
        <f t="shared" si="6"/>
        <v>2000</v>
      </c>
      <c r="Z14" s="68">
        <f t="shared" si="3"/>
        <v>2.4206787162326266</v>
      </c>
      <c r="AA14" s="50">
        <f t="shared" si="7"/>
        <v>4841.3574324652536</v>
      </c>
      <c r="AB14" s="51">
        <f t="shared" si="8"/>
        <v>242.06787162326268</v>
      </c>
      <c r="AC14" s="51">
        <f t="shared" si="9"/>
        <v>5083.425304088516</v>
      </c>
      <c r="AD14" s="51">
        <f t="shared" si="10"/>
        <v>100</v>
      </c>
      <c r="AE14" s="52">
        <f t="shared" si="11"/>
        <v>5183.425304088516</v>
      </c>
    </row>
    <row r="15" spans="1:32" s="23" customFormat="1">
      <c r="A15" s="1">
        <f>A14+7</f>
        <v>44682</v>
      </c>
      <c r="B15" s="18">
        <f>D14+I14-P14</f>
        <v>2685.2232123205845</v>
      </c>
      <c r="C15" s="69">
        <f>(B15*required_return)</f>
        <v>80.556696369617526</v>
      </c>
      <c r="D15" s="19">
        <f>B15+C15</f>
        <v>2765.7799086902019</v>
      </c>
      <c r="E15" s="15">
        <f>B15/2200</f>
        <v>1.2205560056002658</v>
      </c>
      <c r="F15" s="15">
        <f>E15</f>
        <v>1.2205560056002658</v>
      </c>
      <c r="G15" s="92">
        <f t="shared" si="17"/>
        <v>65.999999999999872</v>
      </c>
      <c r="H15" s="60"/>
      <c r="I15" s="20"/>
      <c r="J15" s="20"/>
      <c r="K15" s="19">
        <f>D15+I15-J15</f>
        <v>2765.7799086902019</v>
      </c>
      <c r="L15" s="82">
        <f>(0.7*B15)</f>
        <v>1879.656248624409</v>
      </c>
      <c r="M15" s="95">
        <f t="shared" ref="M15:M16" si="19">E15*50/B15</f>
        <v>2.2727272727272728E-2</v>
      </c>
      <c r="N15" s="81"/>
      <c r="O15" s="84"/>
      <c r="P15" s="43"/>
      <c r="Q15" s="19"/>
      <c r="R15" s="15">
        <f>R14+C15+I14</f>
        <v>2765.7799086902019</v>
      </c>
      <c r="S15" s="28">
        <f>(R15-(B3+SUM(I3:I14)))/(B3+SUM(I3:I14))</f>
        <v>0.38288995434510092</v>
      </c>
      <c r="T15" s="28">
        <f t="shared" si="18"/>
        <v>3.0000000000000027E-2</v>
      </c>
      <c r="U15" s="102">
        <f t="shared" si="12"/>
        <v>2000</v>
      </c>
      <c r="V15" s="53">
        <f t="shared" si="13"/>
        <v>100</v>
      </c>
      <c r="W15" s="45">
        <f t="shared" si="5"/>
        <v>2100</v>
      </c>
      <c r="X15" s="45">
        <f t="shared" si="2"/>
        <v>100</v>
      </c>
      <c r="Y15" s="46">
        <f t="shared" si="6"/>
        <v>2000</v>
      </c>
      <c r="Z15" s="66">
        <f t="shared" si="3"/>
        <v>2.5917126520442579</v>
      </c>
      <c r="AA15" s="53">
        <f t="shared" si="7"/>
        <v>5183.425304088516</v>
      </c>
      <c r="AB15" s="45">
        <f t="shared" si="8"/>
        <v>259.17126520442582</v>
      </c>
      <c r="AC15" s="45">
        <f t="shared" si="9"/>
        <v>5442.5965692929421</v>
      </c>
      <c r="AD15" s="45">
        <f t="shared" si="10"/>
        <v>100</v>
      </c>
      <c r="AE15" s="46">
        <f t="shared" si="11"/>
        <v>5542.5965692929421</v>
      </c>
    </row>
    <row r="16" spans="1:32" s="23" customFormat="1" ht="15" thickBot="1">
      <c r="A16" s="1">
        <f>A15+7</f>
        <v>44689</v>
      </c>
      <c r="B16" s="18">
        <f>D15+I15-P15</f>
        <v>2765.7799086902019</v>
      </c>
      <c r="C16" s="69">
        <f>(B16*required_return)</f>
        <v>82.973397260706051</v>
      </c>
      <c r="D16" s="19">
        <f>B16+C16</f>
        <v>2848.7533059509078</v>
      </c>
      <c r="E16" s="15">
        <f>B16/2200</f>
        <v>1.2571726857682737</v>
      </c>
      <c r="F16" s="15">
        <f>E16</f>
        <v>1.2571726857682737</v>
      </c>
      <c r="G16" s="92">
        <f t="shared" si="17"/>
        <v>65.999999999999915</v>
      </c>
      <c r="H16" s="60"/>
      <c r="I16" s="20"/>
      <c r="J16" s="20"/>
      <c r="K16" s="19">
        <f>D16+I16-J16</f>
        <v>2848.7533059509078</v>
      </c>
      <c r="L16" s="82">
        <f>(0.7*B16)</f>
        <v>1936.0459360831412</v>
      </c>
      <c r="M16" s="95">
        <f t="shared" si="19"/>
        <v>2.2727272727272728E-2</v>
      </c>
      <c r="N16" s="81"/>
      <c r="O16" s="84"/>
      <c r="P16" s="43"/>
      <c r="Q16" s="19"/>
      <c r="R16" s="15">
        <f>R15+C16+I15</f>
        <v>2848.7533059509078</v>
      </c>
      <c r="S16" s="28">
        <f>(R16-(B3+SUM(I3:I15)))/(B3+SUM(I3:I15))</f>
        <v>0.42437665297545391</v>
      </c>
      <c r="T16" s="28">
        <f t="shared" si="18"/>
        <v>3.0000000000000027E-2</v>
      </c>
      <c r="U16" s="103">
        <f t="shared" si="12"/>
        <v>2000</v>
      </c>
      <c r="V16" s="47">
        <f t="shared" si="13"/>
        <v>100</v>
      </c>
      <c r="W16" s="48">
        <f t="shared" si="5"/>
        <v>2100</v>
      </c>
      <c r="X16" s="48">
        <f t="shared" si="2"/>
        <v>100</v>
      </c>
      <c r="Y16" s="49">
        <f t="shared" si="6"/>
        <v>2000</v>
      </c>
      <c r="Z16" s="67">
        <f t="shared" si="3"/>
        <v>2.7712982846464711</v>
      </c>
      <c r="AA16" s="47">
        <f t="shared" si="7"/>
        <v>5542.5965692929421</v>
      </c>
      <c r="AB16" s="48">
        <f t="shared" si="8"/>
        <v>277.12982846464712</v>
      </c>
      <c r="AC16" s="48">
        <f t="shared" si="9"/>
        <v>5819.7263977575894</v>
      </c>
      <c r="AD16" s="48">
        <f t="shared" si="10"/>
        <v>100</v>
      </c>
      <c r="AE16" s="49">
        <f t="shared" si="11"/>
        <v>5919.7263977575894</v>
      </c>
    </row>
    <row r="17" spans="1:31" s="23" customFormat="1" ht="15" thickBot="1">
      <c r="A17" s="2"/>
      <c r="B17" s="3"/>
      <c r="C17" s="13"/>
      <c r="D17" s="4"/>
      <c r="E17" s="4"/>
      <c r="F17" s="4"/>
      <c r="G17" s="4"/>
      <c r="H17" s="61"/>
      <c r="I17" s="4"/>
      <c r="J17" s="4"/>
      <c r="K17" s="4"/>
      <c r="L17" s="5"/>
      <c r="M17" s="4"/>
      <c r="N17" s="4"/>
      <c r="O17" s="4"/>
      <c r="P17" s="42"/>
      <c r="Q17" s="4"/>
      <c r="R17" s="4"/>
      <c r="S17" s="29"/>
      <c r="T17" s="29"/>
      <c r="U17" s="103">
        <f t="shared" si="12"/>
        <v>2000</v>
      </c>
      <c r="V17" s="47">
        <f t="shared" si="13"/>
        <v>100</v>
      </c>
      <c r="W17" s="48">
        <f t="shared" si="5"/>
        <v>2100</v>
      </c>
      <c r="X17" s="48">
        <f t="shared" si="2"/>
        <v>100</v>
      </c>
      <c r="Y17" s="49">
        <f t="shared" si="6"/>
        <v>2000</v>
      </c>
      <c r="Z17" s="67">
        <f t="shared" si="3"/>
        <v>2.9598631988787947</v>
      </c>
      <c r="AA17" s="47">
        <f t="shared" si="7"/>
        <v>5919.7263977575894</v>
      </c>
      <c r="AB17" s="48">
        <f t="shared" si="8"/>
        <v>295.98631988787946</v>
      </c>
      <c r="AC17" s="48">
        <f t="shared" si="9"/>
        <v>6215.7127176454687</v>
      </c>
      <c r="AD17" s="48">
        <f t="shared" si="10"/>
        <v>100</v>
      </c>
      <c r="AE17" s="49">
        <f t="shared" si="11"/>
        <v>6315.7127176454687</v>
      </c>
    </row>
    <row r="18" spans="1:31" s="23" customFormat="1" ht="15" thickBot="1">
      <c r="A18" s="1">
        <f>A16+7</f>
        <v>44696</v>
      </c>
      <c r="B18" s="18">
        <f>D16+I16-P16</f>
        <v>2848.7533059509078</v>
      </c>
      <c r="C18" s="69">
        <f>(B18*required_return)</f>
        <v>85.462599178527228</v>
      </c>
      <c r="D18" s="15">
        <f>B18+C18</f>
        <v>2934.2159051294352</v>
      </c>
      <c r="E18" s="15">
        <f>B18/2200</f>
        <v>1.2948878663413217</v>
      </c>
      <c r="F18" s="15">
        <f>E18</f>
        <v>1.2948878663413217</v>
      </c>
      <c r="G18" s="93">
        <f>(D18-B18)/F18</f>
        <v>66.000000000000128</v>
      </c>
      <c r="H18" s="60"/>
      <c r="I18" s="20"/>
      <c r="J18" s="20"/>
      <c r="K18" s="15">
        <f>D18+I18-J18</f>
        <v>2934.2159051294352</v>
      </c>
      <c r="L18" s="82">
        <f>(0.7*B18)</f>
        <v>1994.1273141656354</v>
      </c>
      <c r="M18" s="95">
        <f>E18*50/B18</f>
        <v>2.2727272727272728E-2</v>
      </c>
      <c r="N18" s="81"/>
      <c r="O18" s="84"/>
      <c r="P18" s="43"/>
      <c r="Q18" s="19"/>
      <c r="R18" s="15">
        <f>R16+C18+I16</f>
        <v>2934.2159051294352</v>
      </c>
      <c r="S18" s="28">
        <f>(R18-(B3+SUM(I3:I16)))/(B3+SUM(I3:I16))</f>
        <v>0.4671079525647176</v>
      </c>
      <c r="T18" s="28">
        <f>D18/B18-1</f>
        <v>3.0000000000000027E-2</v>
      </c>
      <c r="U18" s="104">
        <f t="shared" si="12"/>
        <v>2000</v>
      </c>
      <c r="V18" s="50">
        <f t="shared" si="13"/>
        <v>100</v>
      </c>
      <c r="W18" s="51">
        <f t="shared" si="5"/>
        <v>2100</v>
      </c>
      <c r="X18" s="51">
        <f t="shared" si="2"/>
        <v>100</v>
      </c>
      <c r="Y18" s="52">
        <f t="shared" si="6"/>
        <v>2000</v>
      </c>
      <c r="Z18" s="68">
        <f t="shared" si="3"/>
        <v>3.1578563588227344</v>
      </c>
      <c r="AA18" s="50">
        <f t="shared" si="7"/>
        <v>6315.7127176454687</v>
      </c>
      <c r="AB18" s="51">
        <f t="shared" si="8"/>
        <v>315.78563588227343</v>
      </c>
      <c r="AC18" s="51">
        <f t="shared" si="9"/>
        <v>6631.4983535277424</v>
      </c>
      <c r="AD18" s="51">
        <f t="shared" si="10"/>
        <v>100</v>
      </c>
      <c r="AE18" s="52">
        <f t="shared" si="11"/>
        <v>6731.4983535277424</v>
      </c>
    </row>
    <row r="19" spans="1:31" s="23" customFormat="1">
      <c r="A19" s="1">
        <f>A18+7</f>
        <v>44703</v>
      </c>
      <c r="B19" s="18">
        <f>D18+I18-P18</f>
        <v>2934.2159051294352</v>
      </c>
      <c r="C19" s="69">
        <f>(B19*required_return)</f>
        <v>88.02647715388305</v>
      </c>
      <c r="D19" s="19">
        <f>B19+C19</f>
        <v>3022.2423822833184</v>
      </c>
      <c r="E19" s="15">
        <f>B19/2200</f>
        <v>1.3337345023315614</v>
      </c>
      <c r="F19" s="15">
        <f>E19</f>
        <v>1.3337345023315614</v>
      </c>
      <c r="G19" s="92">
        <f t="shared" ref="G19:G21" si="20">(D19-B19)/F19</f>
        <v>66.000000000000114</v>
      </c>
      <c r="H19" s="60"/>
      <c r="I19" s="20"/>
      <c r="J19" s="20"/>
      <c r="K19" s="19">
        <f>D19+I19-J19</f>
        <v>3022.2423822833184</v>
      </c>
      <c r="L19" s="82">
        <f>(0.7*B19)</f>
        <v>2053.9511335906045</v>
      </c>
      <c r="M19" s="95">
        <f>E19*50/B19</f>
        <v>2.2727272727272728E-2</v>
      </c>
      <c r="N19" s="81"/>
      <c r="O19" s="84"/>
      <c r="P19" s="43"/>
      <c r="Q19" s="19"/>
      <c r="R19" s="15">
        <f>R18+C19+I18</f>
        <v>3022.2423822833184</v>
      </c>
      <c r="S19" s="28">
        <f>(R19-(B3+SUM(I3:I18)))/(B3+SUM(I3:I18))</f>
        <v>0.51112119114165921</v>
      </c>
      <c r="T19" s="28">
        <f t="shared" ref="T19:T21" si="21">D19/B19-1</f>
        <v>3.0000000000000027E-2</v>
      </c>
      <c r="U19" s="102">
        <f t="shared" si="12"/>
        <v>2000</v>
      </c>
      <c r="V19" s="53">
        <f t="shared" si="13"/>
        <v>100</v>
      </c>
      <c r="W19" s="45">
        <f t="shared" si="5"/>
        <v>2100</v>
      </c>
      <c r="X19" s="45">
        <f t="shared" si="2"/>
        <v>100</v>
      </c>
      <c r="Y19" s="46">
        <f t="shared" si="6"/>
        <v>2000</v>
      </c>
      <c r="Z19" s="66">
        <f t="shared" si="3"/>
        <v>3.3657491767638712</v>
      </c>
      <c r="AA19" s="53">
        <f t="shared" si="7"/>
        <v>6731.4983535277424</v>
      </c>
      <c r="AB19" s="45">
        <f t="shared" si="8"/>
        <v>336.57491767638714</v>
      </c>
      <c r="AC19" s="45">
        <f t="shared" si="9"/>
        <v>7068.0732712041299</v>
      </c>
      <c r="AD19" s="45">
        <f t="shared" si="10"/>
        <v>100</v>
      </c>
      <c r="AE19" s="46">
        <f t="shared" si="11"/>
        <v>7168.0732712041299</v>
      </c>
    </row>
    <row r="20" spans="1:31" s="23" customFormat="1">
      <c r="A20" s="1">
        <f>A19+7</f>
        <v>44710</v>
      </c>
      <c r="B20" s="18">
        <f>D19+I19-P19</f>
        <v>3022.2423822833184</v>
      </c>
      <c r="C20" s="69">
        <f>(B20*required_return)</f>
        <v>90.66727146849955</v>
      </c>
      <c r="D20" s="19">
        <f>B20+C20</f>
        <v>3112.909653751818</v>
      </c>
      <c r="E20" s="15">
        <f>B20/2200</f>
        <v>1.3737465374015083</v>
      </c>
      <c r="F20" s="15">
        <f>E20</f>
        <v>1.3737465374015083</v>
      </c>
      <c r="G20" s="92">
        <f t="shared" si="20"/>
        <v>66.000000000000057</v>
      </c>
      <c r="H20" s="60"/>
      <c r="I20" s="20"/>
      <c r="J20" s="20"/>
      <c r="K20" s="19">
        <f>D20+I20-J20</f>
        <v>3112.909653751818</v>
      </c>
      <c r="L20" s="82">
        <f>(0.7*B20)</f>
        <v>2115.5696675983227</v>
      </c>
      <c r="M20" s="95">
        <f t="shared" ref="M20:M21" si="22">E20*50/B20</f>
        <v>2.2727272727272724E-2</v>
      </c>
      <c r="N20" s="81"/>
      <c r="O20" s="84"/>
      <c r="P20" s="43"/>
      <c r="Q20" s="19"/>
      <c r="R20" s="15">
        <f>R19+C20+I19</f>
        <v>3112.909653751818</v>
      </c>
      <c r="S20" s="28">
        <f>(R20-(B3+SUM(I3:I19)))/(B3+SUM(I3:I19))</f>
        <v>0.55645482687590897</v>
      </c>
      <c r="T20" s="28">
        <f t="shared" si="21"/>
        <v>3.0000000000000027E-2</v>
      </c>
      <c r="U20" s="103">
        <f t="shared" si="12"/>
        <v>2000</v>
      </c>
      <c r="V20" s="47">
        <f t="shared" si="13"/>
        <v>100</v>
      </c>
      <c r="W20" s="48">
        <f t="shared" si="5"/>
        <v>2100</v>
      </c>
      <c r="X20" s="48">
        <f t="shared" si="2"/>
        <v>100</v>
      </c>
      <c r="Y20" s="49">
        <f t="shared" si="6"/>
        <v>2000</v>
      </c>
      <c r="Z20" s="67">
        <f t="shared" si="3"/>
        <v>3.584036635602065</v>
      </c>
      <c r="AA20" s="47">
        <f t="shared" si="7"/>
        <v>7168.0732712041299</v>
      </c>
      <c r="AB20" s="48">
        <f t="shared" si="8"/>
        <v>358.4036635602065</v>
      </c>
      <c r="AC20" s="48">
        <f t="shared" si="9"/>
        <v>7526.476934764336</v>
      </c>
      <c r="AD20" s="48">
        <f t="shared" si="10"/>
        <v>100</v>
      </c>
      <c r="AE20" s="49">
        <f t="shared" si="11"/>
        <v>7626.476934764336</v>
      </c>
    </row>
    <row r="21" spans="1:31" s="23" customFormat="1" ht="15" thickBot="1">
      <c r="A21" s="1">
        <f>A20+7</f>
        <v>44717</v>
      </c>
      <c r="B21" s="18">
        <f>D20+I20-P20</f>
        <v>3112.909653751818</v>
      </c>
      <c r="C21" s="69">
        <f>(B21*required_return)</f>
        <v>93.38728961255454</v>
      </c>
      <c r="D21" s="19">
        <f>B21+C21</f>
        <v>3206.2969433643725</v>
      </c>
      <c r="E21" s="15">
        <f>B21/2200</f>
        <v>1.4149589335235537</v>
      </c>
      <c r="F21" s="15">
        <f>E21</f>
        <v>1.4149589335235537</v>
      </c>
      <c r="G21" s="92">
        <f t="shared" si="20"/>
        <v>65.999999999999943</v>
      </c>
      <c r="H21" s="60"/>
      <c r="I21" s="20"/>
      <c r="J21" s="20"/>
      <c r="K21" s="19">
        <f>D21+I21-J21</f>
        <v>3206.2969433643725</v>
      </c>
      <c r="L21" s="82">
        <f>(0.7*B21)</f>
        <v>2179.0367576262724</v>
      </c>
      <c r="M21" s="95">
        <f t="shared" si="22"/>
        <v>2.2727272727272731E-2</v>
      </c>
      <c r="N21" s="81"/>
      <c r="O21" s="84"/>
      <c r="P21" s="43"/>
      <c r="Q21" s="19"/>
      <c r="R21" s="15">
        <f>R20+C21+I20</f>
        <v>3206.2969433643725</v>
      </c>
      <c r="S21" s="28">
        <f>(R21-(B3+SUM(I3:I20)))/(B3+SUM(I3:I20))</f>
        <v>0.60314847168218622</v>
      </c>
      <c r="T21" s="28">
        <f t="shared" si="21"/>
        <v>3.0000000000000027E-2</v>
      </c>
      <c r="U21" s="103">
        <f t="shared" si="12"/>
        <v>2000</v>
      </c>
      <c r="V21" s="47">
        <f t="shared" si="13"/>
        <v>100</v>
      </c>
      <c r="W21" s="48">
        <f t="shared" si="5"/>
        <v>2100</v>
      </c>
      <c r="X21" s="48">
        <f t="shared" si="2"/>
        <v>100</v>
      </c>
      <c r="Y21" s="49">
        <f t="shared" si="6"/>
        <v>2000</v>
      </c>
      <c r="Z21" s="67">
        <f t="shared" si="3"/>
        <v>3.8132384673821678</v>
      </c>
      <c r="AA21" s="47">
        <f t="shared" si="7"/>
        <v>7626.476934764336</v>
      </c>
      <c r="AB21" s="48">
        <f t="shared" si="8"/>
        <v>381.32384673821679</v>
      </c>
      <c r="AC21" s="48">
        <f t="shared" si="9"/>
        <v>8007.800781502553</v>
      </c>
      <c r="AD21" s="48">
        <f t="shared" si="10"/>
        <v>100</v>
      </c>
      <c r="AE21" s="49">
        <f t="shared" si="11"/>
        <v>8107.800781502553</v>
      </c>
    </row>
    <row r="22" spans="1:31" s="23" customFormat="1" ht="15" thickBot="1">
      <c r="A22" s="2"/>
      <c r="B22" s="3"/>
      <c r="C22" s="13"/>
      <c r="D22" s="4"/>
      <c r="E22" s="4"/>
      <c r="F22" s="4"/>
      <c r="G22" s="4"/>
      <c r="H22" s="61"/>
      <c r="I22" s="4"/>
      <c r="J22" s="4"/>
      <c r="K22" s="4"/>
      <c r="L22" s="5"/>
      <c r="M22" s="4"/>
      <c r="N22" s="4"/>
      <c r="O22" s="4"/>
      <c r="P22" s="42"/>
      <c r="Q22" s="4"/>
      <c r="R22" s="4"/>
      <c r="S22" s="29"/>
      <c r="T22" s="29"/>
      <c r="U22" s="104">
        <f t="shared" si="12"/>
        <v>2000</v>
      </c>
      <c r="V22" s="50">
        <f t="shared" si="13"/>
        <v>100</v>
      </c>
      <c r="W22" s="51">
        <f t="shared" si="5"/>
        <v>2100</v>
      </c>
      <c r="X22" s="51">
        <f t="shared" si="2"/>
        <v>100</v>
      </c>
      <c r="Y22" s="52">
        <f t="shared" si="6"/>
        <v>2000</v>
      </c>
      <c r="Z22" s="68">
        <f t="shared" si="3"/>
        <v>4.0539003907512763</v>
      </c>
      <c r="AA22" s="50">
        <f t="shared" si="7"/>
        <v>8107.800781502553</v>
      </c>
      <c r="AB22" s="51">
        <f t="shared" si="8"/>
        <v>405.39003907512762</v>
      </c>
      <c r="AC22" s="51">
        <f t="shared" si="9"/>
        <v>8513.1908205776799</v>
      </c>
      <c r="AD22" s="51">
        <f t="shared" si="10"/>
        <v>100</v>
      </c>
      <c r="AE22" s="52">
        <f t="shared" si="11"/>
        <v>8613.1908205776799</v>
      </c>
    </row>
    <row r="23" spans="1:31" s="23" customFormat="1">
      <c r="A23" s="1">
        <f>A21+7</f>
        <v>44724</v>
      </c>
      <c r="B23" s="18">
        <f>D21+I21-P21</f>
        <v>3206.2969433643725</v>
      </c>
      <c r="C23" s="69">
        <f>(B23*required_return)</f>
        <v>96.188908300931175</v>
      </c>
      <c r="D23" s="15">
        <f>B23+C23</f>
        <v>3302.4858516653035</v>
      </c>
      <c r="E23" s="15">
        <f>B23/2200</f>
        <v>1.4574077015292601</v>
      </c>
      <c r="F23" s="15">
        <f>E23</f>
        <v>1.4574077015292601</v>
      </c>
      <c r="G23" s="93">
        <f>(D23-B23)/F23</f>
        <v>65.999999999999858</v>
      </c>
      <c r="H23" s="60"/>
      <c r="I23" s="20"/>
      <c r="J23" s="20"/>
      <c r="K23" s="15">
        <f>D23+I23-J23</f>
        <v>3302.4858516653035</v>
      </c>
      <c r="L23" s="82">
        <f>(0.7*B23)</f>
        <v>2244.4078603550606</v>
      </c>
      <c r="M23" s="95">
        <f>E23*50/B23</f>
        <v>2.2727272727272728E-2</v>
      </c>
      <c r="N23" s="81"/>
      <c r="O23" s="84"/>
      <c r="P23" s="43"/>
      <c r="Q23" s="19"/>
      <c r="R23" s="15">
        <f>R21+C23+I21</f>
        <v>3302.4858516653035</v>
      </c>
      <c r="S23" s="28">
        <f>(R23-(B3+SUM(I3:I21)))/(B3+SUM(I3:I21))</f>
        <v>0.65124292583265175</v>
      </c>
      <c r="T23" s="28">
        <f>D23/B23-1</f>
        <v>3.0000000000000027E-2</v>
      </c>
      <c r="U23" s="102">
        <f t="shared" si="12"/>
        <v>2000</v>
      </c>
      <c r="V23" s="53">
        <f t="shared" si="13"/>
        <v>100</v>
      </c>
      <c r="W23" s="45">
        <f t="shared" si="5"/>
        <v>2100</v>
      </c>
      <c r="X23" s="45">
        <f t="shared" si="2"/>
        <v>100</v>
      </c>
      <c r="Y23" s="46">
        <f t="shared" si="6"/>
        <v>2000</v>
      </c>
      <c r="Z23" s="66">
        <f t="shared" si="3"/>
        <v>4.30659541028884</v>
      </c>
      <c r="AA23" s="53">
        <f t="shared" si="7"/>
        <v>8613.1908205776799</v>
      </c>
      <c r="AB23" s="45">
        <f t="shared" si="8"/>
        <v>430.65954102888401</v>
      </c>
      <c r="AC23" s="45">
        <f t="shared" si="9"/>
        <v>9043.8503616065645</v>
      </c>
      <c r="AD23" s="45">
        <f t="shared" si="10"/>
        <v>100</v>
      </c>
      <c r="AE23" s="46">
        <f t="shared" si="11"/>
        <v>9143.8503616065645</v>
      </c>
    </row>
    <row r="24" spans="1:31" s="23" customFormat="1">
      <c r="A24" s="1">
        <f>A23+7</f>
        <v>44731</v>
      </c>
      <c r="B24" s="18">
        <f>D23+I23-P23</f>
        <v>3302.4858516653035</v>
      </c>
      <c r="C24" s="69">
        <f>(B24*required_return)</f>
        <v>99.074575549959107</v>
      </c>
      <c r="D24" s="19">
        <f>B24+C24</f>
        <v>3401.5604272152627</v>
      </c>
      <c r="E24" s="15">
        <f>B24/2200</f>
        <v>1.5011299325751379</v>
      </c>
      <c r="F24" s="15">
        <f>E24</f>
        <v>1.5011299325751379</v>
      </c>
      <c r="G24" s="92">
        <f t="shared" ref="G24:G26" si="23">(D24-B24)/F24</f>
        <v>66.000000000000099</v>
      </c>
      <c r="H24" s="60"/>
      <c r="I24" s="20"/>
      <c r="J24" s="20"/>
      <c r="K24" s="19">
        <f>D24+I24-J24</f>
        <v>3401.5604272152627</v>
      </c>
      <c r="L24" s="82">
        <f>(0.7*B24)</f>
        <v>2311.7400961657122</v>
      </c>
      <c r="M24" s="95">
        <f>E24*50/B24</f>
        <v>2.2727272727272728E-2</v>
      </c>
      <c r="N24" s="81"/>
      <c r="O24" s="84"/>
      <c r="P24" s="43"/>
      <c r="Q24" s="19"/>
      <c r="R24" s="15">
        <f>R23+C24+I23</f>
        <v>3401.5604272152627</v>
      </c>
      <c r="S24" s="28">
        <f>(R24-(B3+SUM(I3:I23)))/(B3+SUM(I3:I23))</f>
        <v>0.70078021360763132</v>
      </c>
      <c r="T24" s="28">
        <f t="shared" ref="T24:T26" si="24">D24/B24-1</f>
        <v>3.0000000000000027E-2</v>
      </c>
      <c r="U24" s="103">
        <f t="shared" si="12"/>
        <v>2000</v>
      </c>
      <c r="V24" s="47">
        <f t="shared" si="13"/>
        <v>100</v>
      </c>
      <c r="W24" s="48">
        <f t="shared" si="5"/>
        <v>2100</v>
      </c>
      <c r="X24" s="48">
        <f t="shared" si="2"/>
        <v>100</v>
      </c>
      <c r="Y24" s="49">
        <f t="shared" si="6"/>
        <v>2000</v>
      </c>
      <c r="Z24" s="67">
        <f t="shared" si="3"/>
        <v>4.5719251808032819</v>
      </c>
      <c r="AA24" s="47">
        <f t="shared" si="7"/>
        <v>9143.8503616065645</v>
      </c>
      <c r="AB24" s="48">
        <f t="shared" si="8"/>
        <v>457.19251808032817</v>
      </c>
      <c r="AC24" s="48">
        <f t="shared" si="9"/>
        <v>9601.0428796868928</v>
      </c>
      <c r="AD24" s="48">
        <f t="shared" si="10"/>
        <v>100</v>
      </c>
      <c r="AE24" s="49">
        <f t="shared" si="11"/>
        <v>9701.0428796868928</v>
      </c>
    </row>
    <row r="25" spans="1:31" s="23" customFormat="1">
      <c r="A25" s="1">
        <f>A24+7</f>
        <v>44738</v>
      </c>
      <c r="B25" s="18">
        <f>D24+I24-P24</f>
        <v>3401.5604272152627</v>
      </c>
      <c r="C25" s="69">
        <f>(B25*required_return)</f>
        <v>102.04681281645787</v>
      </c>
      <c r="D25" s="19">
        <f>B25+C25</f>
        <v>3503.6072400317207</v>
      </c>
      <c r="E25" s="15">
        <f>B25/2200</f>
        <v>1.5461638305523921</v>
      </c>
      <c r="F25" s="15">
        <f>E25</f>
        <v>1.5461638305523921</v>
      </c>
      <c r="G25" s="92">
        <f t="shared" si="23"/>
        <v>66.000000000000071</v>
      </c>
      <c r="H25" s="62"/>
      <c r="I25" s="22"/>
      <c r="J25" s="22"/>
      <c r="K25" s="19">
        <f>D25+I25-J25</f>
        <v>3503.6072400317207</v>
      </c>
      <c r="L25" s="82">
        <f>(0.7*B25)</f>
        <v>2381.0922990506838</v>
      </c>
      <c r="M25" s="95">
        <f t="shared" ref="M25:M26" si="25">E25*50/B25</f>
        <v>2.2727272727272728E-2</v>
      </c>
      <c r="N25" s="81"/>
      <c r="O25" s="84"/>
      <c r="P25" s="21"/>
      <c r="Q25" s="19"/>
      <c r="R25" s="15">
        <f>R24+C25+I24</f>
        <v>3503.6072400317207</v>
      </c>
      <c r="S25" s="28">
        <f>(R25-(B3+SUM(I3:I24)))/(B3+SUM(I3:I24))</f>
        <v>0.75180362001586032</v>
      </c>
      <c r="T25" s="28">
        <f t="shared" si="24"/>
        <v>3.0000000000000027E-2</v>
      </c>
      <c r="U25" s="103">
        <f t="shared" si="12"/>
        <v>2000</v>
      </c>
      <c r="V25" s="47">
        <f t="shared" si="13"/>
        <v>100</v>
      </c>
      <c r="W25" s="48">
        <f t="shared" si="5"/>
        <v>2100</v>
      </c>
      <c r="X25" s="48">
        <f t="shared" si="2"/>
        <v>100</v>
      </c>
      <c r="Y25" s="49">
        <f t="shared" si="6"/>
        <v>2000</v>
      </c>
      <c r="Z25" s="67">
        <f t="shared" si="3"/>
        <v>4.8505214398434466</v>
      </c>
      <c r="AA25" s="47">
        <f t="shared" si="7"/>
        <v>9701.0428796868928</v>
      </c>
      <c r="AB25" s="48">
        <f t="shared" si="8"/>
        <v>485.05214398434464</v>
      </c>
      <c r="AC25" s="48">
        <f t="shared" si="9"/>
        <v>10186.095023671238</v>
      </c>
      <c r="AD25" s="48">
        <f t="shared" si="10"/>
        <v>100</v>
      </c>
      <c r="AE25" s="49">
        <f t="shared" si="11"/>
        <v>10286.095023671238</v>
      </c>
    </row>
    <row r="26" spans="1:31" s="23" customFormat="1" ht="15" thickBot="1">
      <c r="A26" s="1">
        <f>A25+7</f>
        <v>44745</v>
      </c>
      <c r="B26" s="18">
        <f>D25+I25-P25</f>
        <v>3503.6072400317207</v>
      </c>
      <c r="C26" s="69">
        <f>(B26*required_return)</f>
        <v>105.10821720095161</v>
      </c>
      <c r="D26" s="19">
        <f>B26+C26</f>
        <v>3608.7154572326722</v>
      </c>
      <c r="E26" s="15">
        <f>B26/2200</f>
        <v>1.592548745468964</v>
      </c>
      <c r="F26" s="15">
        <f>E26</f>
        <v>1.592548745468964</v>
      </c>
      <c r="G26" s="92">
        <f t="shared" si="23"/>
        <v>65.999999999999901</v>
      </c>
      <c r="H26" s="62"/>
      <c r="I26" s="22"/>
      <c r="J26" s="22"/>
      <c r="K26" s="19">
        <f>D26+I26-J26</f>
        <v>3608.7154572326722</v>
      </c>
      <c r="L26" s="82">
        <f>(0.7*B26)</f>
        <v>2452.5250680222043</v>
      </c>
      <c r="M26" s="95">
        <f t="shared" si="25"/>
        <v>2.2727272727272724E-2</v>
      </c>
      <c r="N26" s="81"/>
      <c r="O26" s="84"/>
      <c r="P26" s="21"/>
      <c r="Q26" s="19"/>
      <c r="R26" s="15">
        <f>R25+C26+I25</f>
        <v>3608.7154572326722</v>
      </c>
      <c r="S26" s="28">
        <f>(R26-(B3+SUM(I3:I25)))/(B3+SUM(I3:I25))</f>
        <v>0.80435772861633614</v>
      </c>
      <c r="T26" s="28">
        <f t="shared" si="24"/>
        <v>3.0000000000000027E-2</v>
      </c>
      <c r="U26" s="104">
        <f t="shared" si="12"/>
        <v>2000</v>
      </c>
      <c r="V26" s="50">
        <f t="shared" si="13"/>
        <v>100</v>
      </c>
      <c r="W26" s="51">
        <f t="shared" si="5"/>
        <v>2100</v>
      </c>
      <c r="X26" s="51">
        <f t="shared" si="2"/>
        <v>100</v>
      </c>
      <c r="Y26" s="52">
        <f t="shared" si="6"/>
        <v>2000</v>
      </c>
      <c r="Z26" s="68">
        <f t="shared" si="3"/>
        <v>5.1430475118356194</v>
      </c>
      <c r="AA26" s="50">
        <f t="shared" si="7"/>
        <v>10286.095023671238</v>
      </c>
      <c r="AB26" s="51">
        <f t="shared" si="8"/>
        <v>514.30475118356196</v>
      </c>
      <c r="AC26" s="51">
        <f t="shared" si="9"/>
        <v>10800.399774854799</v>
      </c>
      <c r="AD26" s="51">
        <f t="shared" si="10"/>
        <v>100</v>
      </c>
      <c r="AE26" s="52">
        <f t="shared" si="11"/>
        <v>10900.399774854799</v>
      </c>
    </row>
    <row r="27" spans="1:31" s="23" customFormat="1" ht="15" thickBot="1">
      <c r="A27" s="2"/>
      <c r="B27" s="3"/>
      <c r="C27" s="4"/>
      <c r="D27" s="4"/>
      <c r="E27" s="4"/>
      <c r="F27" s="4"/>
      <c r="G27" s="4"/>
      <c r="H27" s="61"/>
      <c r="I27" s="4"/>
      <c r="J27" s="4"/>
      <c r="K27" s="4"/>
      <c r="L27" s="5"/>
      <c r="M27" s="4"/>
      <c r="N27" s="4"/>
      <c r="O27" s="4"/>
      <c r="P27" s="4"/>
      <c r="Q27" s="4"/>
      <c r="R27" s="4"/>
      <c r="S27" s="29"/>
      <c r="T27" s="29"/>
      <c r="U27" s="102">
        <f t="shared" si="12"/>
        <v>2000</v>
      </c>
      <c r="V27" s="53">
        <f>V26</f>
        <v>100</v>
      </c>
      <c r="W27" s="45">
        <f t="shared" si="5"/>
        <v>2100</v>
      </c>
      <c r="X27" s="45">
        <f t="shared" si="2"/>
        <v>100</v>
      </c>
      <c r="Y27" s="46">
        <f t="shared" si="6"/>
        <v>2000</v>
      </c>
      <c r="Z27" s="66">
        <f t="shared" si="3"/>
        <v>5.4501998874273996</v>
      </c>
      <c r="AA27" s="53">
        <f>AE26</f>
        <v>10900.399774854799</v>
      </c>
      <c r="AB27" s="45">
        <f t="shared" si="8"/>
        <v>545.01998874274</v>
      </c>
      <c r="AC27" s="45">
        <f t="shared" si="9"/>
        <v>11445.41976359754</v>
      </c>
      <c r="AD27" s="45">
        <f t="shared" si="10"/>
        <v>100</v>
      </c>
      <c r="AE27" s="46">
        <f t="shared" si="11"/>
        <v>11545.41976359754</v>
      </c>
    </row>
    <row r="28" spans="1:31" s="23" customFormat="1">
      <c r="A28" s="1">
        <f>A26+7</f>
        <v>44752</v>
      </c>
      <c r="B28" s="18">
        <f>D26+I26-P26</f>
        <v>3608.7154572326722</v>
      </c>
      <c r="C28" s="69">
        <f>(B28*required_return)</f>
        <v>108.26146371698016</v>
      </c>
      <c r="D28" s="15">
        <f>B28+C28</f>
        <v>3716.9769209496521</v>
      </c>
      <c r="E28" s="15">
        <f>B28/2200</f>
        <v>1.6403252078330328</v>
      </c>
      <c r="F28" s="15">
        <f>E28</f>
        <v>1.6403252078330328</v>
      </c>
      <c r="G28" s="93">
        <f>(D28-B28)/F28</f>
        <v>65.999999999999872</v>
      </c>
      <c r="H28" s="62"/>
      <c r="I28" s="22"/>
      <c r="J28" s="22"/>
      <c r="K28" s="15">
        <f>D28+I28-J28</f>
        <v>3716.9769209496521</v>
      </c>
      <c r="L28" s="82">
        <f>(0.7*B28)</f>
        <v>2526.1008200628703</v>
      </c>
      <c r="M28" s="95">
        <f>E28*50/B28</f>
        <v>2.2727272727272728E-2</v>
      </c>
      <c r="N28" s="81"/>
      <c r="O28" s="84"/>
      <c r="P28" s="21"/>
      <c r="Q28" s="19"/>
      <c r="R28" s="15">
        <f>R26+C28+I26</f>
        <v>3716.9769209496521</v>
      </c>
      <c r="S28" s="28">
        <f>(R28-(B3+SUM(I3:I26)))/(B3+SUM(I3:I26))</f>
        <v>0.85848846047482608</v>
      </c>
      <c r="T28" s="28">
        <f>D28/B28-1</f>
        <v>3.0000000000000027E-2</v>
      </c>
      <c r="U28" s="103">
        <f t="shared" si="12"/>
        <v>2000</v>
      </c>
      <c r="V28" s="47">
        <f t="shared" si="13"/>
        <v>100</v>
      </c>
      <c r="W28" s="48">
        <f t="shared" si="5"/>
        <v>2100</v>
      </c>
      <c r="X28" s="48">
        <f t="shared" si="2"/>
        <v>100</v>
      </c>
      <c r="Y28" s="49">
        <f t="shared" si="6"/>
        <v>2000</v>
      </c>
      <c r="Z28" s="67">
        <f t="shared" si="3"/>
        <v>5.7727098817987699</v>
      </c>
      <c r="AA28" s="47">
        <f t="shared" ref="AA28:AA62" si="26">AE27</f>
        <v>11545.41976359754</v>
      </c>
      <c r="AB28" s="48">
        <f t="shared" si="8"/>
        <v>577.27098817987701</v>
      </c>
      <c r="AC28" s="48">
        <f t="shared" si="9"/>
        <v>12122.690751777416</v>
      </c>
      <c r="AD28" s="48">
        <f t="shared" si="10"/>
        <v>100</v>
      </c>
      <c r="AE28" s="49">
        <f t="shared" si="11"/>
        <v>12222.690751777416</v>
      </c>
    </row>
    <row r="29" spans="1:31" s="23" customFormat="1">
      <c r="A29" s="1">
        <f>A28+7</f>
        <v>44759</v>
      </c>
      <c r="B29" s="18">
        <f>D28+I28-P28</f>
        <v>3716.9769209496521</v>
      </c>
      <c r="C29" s="69">
        <f>(B29*required_return)</f>
        <v>111.50930762848957</v>
      </c>
      <c r="D29" s="19">
        <f>B29+C29</f>
        <v>3828.4862285781419</v>
      </c>
      <c r="E29" s="15">
        <f>B29/2200</f>
        <v>1.6895349640680237</v>
      </c>
      <c r="F29" s="15">
        <f>E29</f>
        <v>1.6895349640680237</v>
      </c>
      <c r="G29" s="92">
        <f t="shared" ref="G29:G31" si="27">(D29-B29)/F29</f>
        <v>66.000000000000114</v>
      </c>
      <c r="H29" s="62"/>
      <c r="I29" s="22"/>
      <c r="J29" s="22"/>
      <c r="K29" s="19">
        <f>D29+I29-J29</f>
        <v>3828.4862285781419</v>
      </c>
      <c r="L29" s="82">
        <f>(0.7*B29)</f>
        <v>2601.8838446647565</v>
      </c>
      <c r="M29" s="95">
        <f>E29*50/B29</f>
        <v>2.2727272727272728E-2</v>
      </c>
      <c r="N29" s="81"/>
      <c r="O29" s="84"/>
      <c r="P29" s="21"/>
      <c r="Q29" s="19"/>
      <c r="R29" s="15">
        <f>R28+C29+I28</f>
        <v>3828.4862285781419</v>
      </c>
      <c r="S29" s="28">
        <f>(R29-(B3+SUM(I3:I28)))/(B3+SUM(I3:I28))</f>
        <v>0.9142431142890709</v>
      </c>
      <c r="T29" s="28">
        <f t="shared" ref="T29:T31" si="28">D29/B29-1</f>
        <v>3.0000000000000027E-2</v>
      </c>
      <c r="U29" s="103">
        <f t="shared" si="12"/>
        <v>2000</v>
      </c>
      <c r="V29" s="47">
        <f t="shared" si="13"/>
        <v>100</v>
      </c>
      <c r="W29" s="48">
        <f t="shared" si="5"/>
        <v>2100</v>
      </c>
      <c r="X29" s="48">
        <f t="shared" si="2"/>
        <v>100</v>
      </c>
      <c r="Y29" s="49">
        <f t="shared" si="6"/>
        <v>2000</v>
      </c>
      <c r="Z29" s="67">
        <f t="shared" si="3"/>
        <v>6.1113453758887077</v>
      </c>
      <c r="AA29" s="47">
        <f t="shared" si="26"/>
        <v>12222.690751777416</v>
      </c>
      <c r="AB29" s="48">
        <f t="shared" si="8"/>
        <v>611.13453758887078</v>
      </c>
      <c r="AC29" s="48">
        <f t="shared" si="9"/>
        <v>12833.825289366287</v>
      </c>
      <c r="AD29" s="48">
        <f t="shared" si="10"/>
        <v>100</v>
      </c>
      <c r="AE29" s="49">
        <f t="shared" si="11"/>
        <v>12933.825289366287</v>
      </c>
    </row>
    <row r="30" spans="1:31" s="23" customFormat="1" ht="15" thickBot="1">
      <c r="A30" s="1">
        <f>A29+7</f>
        <v>44766</v>
      </c>
      <c r="B30" s="18">
        <f>D29+I29-P29</f>
        <v>3828.4862285781419</v>
      </c>
      <c r="C30" s="69">
        <f>(B30*required_return)</f>
        <v>114.85458685734426</v>
      </c>
      <c r="D30" s="19">
        <f>B30+C30</f>
        <v>3943.3408154354861</v>
      </c>
      <c r="E30" s="15">
        <f>B30/2200</f>
        <v>1.7402210129900646</v>
      </c>
      <c r="F30" s="15">
        <f>E30</f>
        <v>1.7402210129900646</v>
      </c>
      <c r="G30" s="92">
        <f t="shared" si="27"/>
        <v>65.999999999999972</v>
      </c>
      <c r="H30" s="62"/>
      <c r="I30" s="22"/>
      <c r="J30" s="22"/>
      <c r="K30" s="19">
        <f>D30+I30-J30</f>
        <v>3943.3408154354861</v>
      </c>
      <c r="L30" s="82">
        <f>(0.7*B30)</f>
        <v>2679.940360004699</v>
      </c>
      <c r="M30" s="95">
        <f t="shared" ref="M30:M31" si="29">E30*50/B30</f>
        <v>2.2727272727272728E-2</v>
      </c>
      <c r="N30" s="81"/>
      <c r="O30" s="84"/>
      <c r="P30" s="21"/>
      <c r="Q30" s="19"/>
      <c r="R30" s="15">
        <f>R29+C30+I29</f>
        <v>3943.3408154354861</v>
      </c>
      <c r="S30" s="28">
        <f>(R30-(B3+SUM(I3:I29)))/(B3+SUM(I3:I29))</f>
        <v>0.97167040771774305</v>
      </c>
      <c r="T30" s="28">
        <f t="shared" si="28"/>
        <v>3.0000000000000027E-2</v>
      </c>
      <c r="U30" s="104">
        <f t="shared" si="12"/>
        <v>2000</v>
      </c>
      <c r="V30" s="50">
        <f t="shared" si="13"/>
        <v>100</v>
      </c>
      <c r="W30" s="51">
        <f t="shared" si="5"/>
        <v>2100</v>
      </c>
      <c r="X30" s="51">
        <f t="shared" si="2"/>
        <v>100</v>
      </c>
      <c r="Y30" s="52">
        <f t="shared" si="6"/>
        <v>2000</v>
      </c>
      <c r="Z30" s="68">
        <f t="shared" si="3"/>
        <v>6.4669126446831431</v>
      </c>
      <c r="AA30" s="50">
        <f t="shared" si="26"/>
        <v>12933.825289366287</v>
      </c>
      <c r="AB30" s="51">
        <f t="shared" si="8"/>
        <v>646.69126446831433</v>
      </c>
      <c r="AC30" s="51">
        <f t="shared" si="9"/>
        <v>13580.516553834601</v>
      </c>
      <c r="AD30" s="51">
        <f t="shared" si="10"/>
        <v>100</v>
      </c>
      <c r="AE30" s="52">
        <f t="shared" si="11"/>
        <v>13680.516553834601</v>
      </c>
    </row>
    <row r="31" spans="1:31" s="23" customFormat="1" ht="15" thickBot="1">
      <c r="A31" s="1">
        <f>A30+7</f>
        <v>44773</v>
      </c>
      <c r="B31" s="18">
        <f>D30+I30-P30</f>
        <v>3943.3408154354861</v>
      </c>
      <c r="C31" s="69">
        <f>(B31*required_return)</f>
        <v>118.30022446306458</v>
      </c>
      <c r="D31" s="19">
        <f>B31+C31</f>
        <v>4061.6410398985508</v>
      </c>
      <c r="E31" s="15">
        <f>B31/2200</f>
        <v>1.7924276433797663</v>
      </c>
      <c r="F31" s="15">
        <f>E31</f>
        <v>1.7924276433797663</v>
      </c>
      <c r="G31" s="92">
        <f t="shared" si="27"/>
        <v>66.000000000000099</v>
      </c>
      <c r="H31" s="62"/>
      <c r="I31" s="22"/>
      <c r="J31" s="22"/>
      <c r="K31" s="19">
        <f>D31+I31-J31</f>
        <v>4061.6410398985508</v>
      </c>
      <c r="L31" s="82">
        <f>(0.7*B31)</f>
        <v>2760.3385708048399</v>
      </c>
      <c r="M31" s="95">
        <f t="shared" si="29"/>
        <v>2.2727272727272728E-2</v>
      </c>
      <c r="N31" s="81"/>
      <c r="O31" s="84"/>
      <c r="P31" s="21"/>
      <c r="Q31" s="19"/>
      <c r="R31" s="15">
        <f>R30+C31+I30</f>
        <v>4061.6410398985508</v>
      </c>
      <c r="S31" s="28">
        <f>(R31-(B3+SUM(I3:I30)))/(B3+SUM(I3:I30))</f>
        <v>1.0308205199492755</v>
      </c>
      <c r="T31" s="28">
        <f t="shared" si="28"/>
        <v>3.0000000000000027E-2</v>
      </c>
      <c r="U31" s="102">
        <f t="shared" si="12"/>
        <v>2000</v>
      </c>
      <c r="V31" s="53">
        <f t="shared" si="13"/>
        <v>100</v>
      </c>
      <c r="W31" s="45">
        <f t="shared" si="5"/>
        <v>2100</v>
      </c>
      <c r="X31" s="45">
        <f t="shared" si="2"/>
        <v>100</v>
      </c>
      <c r="Y31" s="46">
        <f t="shared" si="6"/>
        <v>2000</v>
      </c>
      <c r="Z31" s="66">
        <f t="shared" si="3"/>
        <v>6.8402582769173002</v>
      </c>
      <c r="AA31" s="53">
        <f t="shared" si="26"/>
        <v>13680.516553834601</v>
      </c>
      <c r="AB31" s="45">
        <f t="shared" si="8"/>
        <v>684.02582769173</v>
      </c>
      <c r="AC31" s="45">
        <f t="shared" si="9"/>
        <v>14364.542381526331</v>
      </c>
      <c r="AD31" s="45">
        <f t="shared" si="10"/>
        <v>100</v>
      </c>
      <c r="AE31" s="46">
        <f t="shared" si="11"/>
        <v>14464.542381526331</v>
      </c>
    </row>
    <row r="32" spans="1:31" s="23" customFormat="1" ht="15" thickBot="1">
      <c r="A32" s="2"/>
      <c r="B32" s="3"/>
      <c r="C32" s="13"/>
      <c r="D32" s="4"/>
      <c r="E32" s="4"/>
      <c r="F32" s="4"/>
      <c r="G32" s="4"/>
      <c r="H32" s="61"/>
      <c r="I32" s="4"/>
      <c r="J32" s="4"/>
      <c r="K32" s="4"/>
      <c r="L32" s="5"/>
      <c r="M32" s="4"/>
      <c r="N32" s="4"/>
      <c r="O32" s="4"/>
      <c r="P32" s="4"/>
      <c r="Q32" s="4"/>
      <c r="R32" s="4"/>
      <c r="S32" s="29"/>
      <c r="T32" s="29"/>
      <c r="U32" s="103">
        <f t="shared" si="12"/>
        <v>2000</v>
      </c>
      <c r="V32" s="47">
        <f t="shared" si="13"/>
        <v>100</v>
      </c>
      <c r="W32" s="48">
        <f t="shared" si="5"/>
        <v>2100</v>
      </c>
      <c r="X32" s="48">
        <f t="shared" si="2"/>
        <v>100</v>
      </c>
      <c r="Y32" s="49">
        <f t="shared" si="6"/>
        <v>2000</v>
      </c>
      <c r="Z32" s="67">
        <f t="shared" si="3"/>
        <v>7.2322711907631652</v>
      </c>
      <c r="AA32" s="47">
        <f t="shared" si="26"/>
        <v>14464.542381526331</v>
      </c>
      <c r="AB32" s="48">
        <f t="shared" si="8"/>
        <v>723.22711907631651</v>
      </c>
      <c r="AC32" s="48">
        <f t="shared" si="9"/>
        <v>15187.769500602648</v>
      </c>
      <c r="AD32" s="48">
        <f t="shared" si="10"/>
        <v>100</v>
      </c>
      <c r="AE32" s="49">
        <f t="shared" si="11"/>
        <v>15287.769500602648</v>
      </c>
    </row>
    <row r="33" spans="1:31" s="23" customFormat="1">
      <c r="A33" s="1">
        <f>A31+7</f>
        <v>44780</v>
      </c>
      <c r="B33" s="18">
        <f>D31+I31-P31</f>
        <v>4061.6410398985508</v>
      </c>
      <c r="C33" s="69">
        <f>(B33*required_return)</f>
        <v>121.84923119695652</v>
      </c>
      <c r="D33" s="15">
        <f>B33+C33</f>
        <v>4183.4902710955075</v>
      </c>
      <c r="E33" s="15">
        <f>B33/2200</f>
        <v>1.8462004726811594</v>
      </c>
      <c r="F33" s="15">
        <f>E33</f>
        <v>1.8462004726811594</v>
      </c>
      <c r="G33" s="93">
        <f>(D33-B33)/F33</f>
        <v>66.000000000000085</v>
      </c>
      <c r="H33" s="62"/>
      <c r="I33" s="22"/>
      <c r="J33" s="22"/>
      <c r="K33" s="15">
        <f>D33+I33-J33</f>
        <v>4183.4902710955075</v>
      </c>
      <c r="L33" s="82">
        <f>(0.7*B33)</f>
        <v>2843.1487279289854</v>
      </c>
      <c r="M33" s="95">
        <f>E33*50/B33</f>
        <v>2.2727272727272728E-2</v>
      </c>
      <c r="N33" s="81"/>
      <c r="O33" s="84"/>
      <c r="P33" s="21"/>
      <c r="Q33" s="19"/>
      <c r="R33" s="15">
        <f>R31+C33+I31</f>
        <v>4183.4902710955075</v>
      </c>
      <c r="S33" s="28">
        <f>(R33-(B3+SUM(I3:I31)))/(B3+SUM(I3:I31))</f>
        <v>1.0917451355477537</v>
      </c>
      <c r="T33" s="28">
        <f>D33/B33-1</f>
        <v>3.0000000000000027E-2</v>
      </c>
      <c r="U33" s="103">
        <f t="shared" si="12"/>
        <v>2000</v>
      </c>
      <c r="V33" s="47">
        <f t="shared" si="13"/>
        <v>100</v>
      </c>
      <c r="W33" s="48">
        <f t="shared" si="5"/>
        <v>2100</v>
      </c>
      <c r="X33" s="48">
        <f t="shared" si="2"/>
        <v>100</v>
      </c>
      <c r="Y33" s="49">
        <f t="shared" si="6"/>
        <v>2000</v>
      </c>
      <c r="Z33" s="67">
        <f t="shared" si="3"/>
        <v>7.6438847503013241</v>
      </c>
      <c r="AA33" s="47">
        <f t="shared" si="26"/>
        <v>15287.769500602648</v>
      </c>
      <c r="AB33" s="48">
        <f t="shared" si="8"/>
        <v>764.38847503013244</v>
      </c>
      <c r="AC33" s="48">
        <f t="shared" si="9"/>
        <v>16052.157975632781</v>
      </c>
      <c r="AD33" s="48">
        <f t="shared" si="10"/>
        <v>100</v>
      </c>
      <c r="AE33" s="49">
        <f t="shared" si="11"/>
        <v>16152.157975632781</v>
      </c>
    </row>
    <row r="34" spans="1:31" s="23" customFormat="1" ht="15" thickBot="1">
      <c r="A34" s="1">
        <f>A33+7</f>
        <v>44787</v>
      </c>
      <c r="B34" s="18">
        <f>D33+I33-P33</f>
        <v>4183.4902710955075</v>
      </c>
      <c r="C34" s="69">
        <f>(B34*required_return)</f>
        <v>125.50470813286522</v>
      </c>
      <c r="D34" s="19">
        <f>B34+C34</f>
        <v>4308.9949792283724</v>
      </c>
      <c r="E34" s="15">
        <f>B34/2200</f>
        <v>1.9015864868615944</v>
      </c>
      <c r="F34" s="15">
        <f>E34</f>
        <v>1.9015864868615944</v>
      </c>
      <c r="G34" s="92">
        <f t="shared" ref="G34:G36" si="30">(D34-B34)/F34</f>
        <v>65.999999999999787</v>
      </c>
      <c r="H34" s="62"/>
      <c r="I34" s="22"/>
      <c r="J34" s="22"/>
      <c r="K34" s="19">
        <f>D34+I34-J34</f>
        <v>4308.9949792283724</v>
      </c>
      <c r="L34" s="82">
        <f>(0.7*B34)</f>
        <v>2928.4431897668551</v>
      </c>
      <c r="M34" s="95">
        <f>E34*50/B34</f>
        <v>2.2727272727272728E-2</v>
      </c>
      <c r="N34" s="81"/>
      <c r="O34" s="84"/>
      <c r="P34" s="21"/>
      <c r="Q34" s="19"/>
      <c r="R34" s="15">
        <f>R33+C34+I33</f>
        <v>4308.9949792283724</v>
      </c>
      <c r="S34" s="28">
        <f>(R34-(B3+SUM(I3:I33)))/(B3+SUM(I3:I33))</f>
        <v>1.1544974896141862</v>
      </c>
      <c r="T34" s="28">
        <f t="shared" ref="T34:T36" si="31">D34/B34-1</f>
        <v>2.9999999999999805E-2</v>
      </c>
      <c r="U34" s="104">
        <f t="shared" si="12"/>
        <v>2000</v>
      </c>
      <c r="V34" s="50">
        <f t="shared" si="13"/>
        <v>100</v>
      </c>
      <c r="W34" s="51">
        <f t="shared" si="5"/>
        <v>2100</v>
      </c>
      <c r="X34" s="51">
        <f t="shared" si="2"/>
        <v>100</v>
      </c>
      <c r="Y34" s="52">
        <f t="shared" si="6"/>
        <v>2000</v>
      </c>
      <c r="Z34" s="68">
        <f t="shared" si="3"/>
        <v>8.0760789878163912</v>
      </c>
      <c r="AA34" s="50">
        <f t="shared" si="26"/>
        <v>16152.157975632781</v>
      </c>
      <c r="AB34" s="51">
        <f t="shared" si="8"/>
        <v>807.60789878163916</v>
      </c>
      <c r="AC34" s="51">
        <f t="shared" si="9"/>
        <v>16959.765874414421</v>
      </c>
      <c r="AD34" s="51">
        <f t="shared" si="10"/>
        <v>100</v>
      </c>
      <c r="AE34" s="52">
        <f t="shared" si="11"/>
        <v>17059.765874414421</v>
      </c>
    </row>
    <row r="35" spans="1:31" s="23" customFormat="1">
      <c r="A35" s="1">
        <f>A34+7</f>
        <v>44794</v>
      </c>
      <c r="B35" s="18">
        <f>D34+I34-P34</f>
        <v>4308.9949792283724</v>
      </c>
      <c r="C35" s="69">
        <f>(B35*required_return)</f>
        <v>129.26984937685117</v>
      </c>
      <c r="D35" s="19">
        <f>B35+C35</f>
        <v>4438.2648286052236</v>
      </c>
      <c r="E35" s="15">
        <f>B35/2200</f>
        <v>1.9586340814674419</v>
      </c>
      <c r="F35" s="15">
        <f>E35</f>
        <v>1.9586340814674419</v>
      </c>
      <c r="G35" s="92">
        <f t="shared" si="30"/>
        <v>66.000000000000014</v>
      </c>
      <c r="H35" s="62"/>
      <c r="I35" s="22"/>
      <c r="J35" s="22"/>
      <c r="K35" s="19">
        <f>D35+I35-J35</f>
        <v>4438.2648286052236</v>
      </c>
      <c r="L35" s="82">
        <f>(0.7*B35)</f>
        <v>3016.2964854598604</v>
      </c>
      <c r="M35" s="95">
        <f t="shared" ref="M35:M36" si="32">E35*50/B35</f>
        <v>2.2727272727272724E-2</v>
      </c>
      <c r="N35" s="81"/>
      <c r="O35" s="84"/>
      <c r="P35" s="21"/>
      <c r="Q35" s="19"/>
      <c r="R35" s="15">
        <f>R34+C35+I34</f>
        <v>4438.2648286052236</v>
      </c>
      <c r="S35" s="28">
        <f>(R35-(B3+SUM(I3:I34)))/(B3+SUM(I3:I34))</f>
        <v>1.2191324143026119</v>
      </c>
      <c r="T35" s="28">
        <f t="shared" si="31"/>
        <v>3.0000000000000027E-2</v>
      </c>
      <c r="U35" s="102">
        <f t="shared" si="12"/>
        <v>2000</v>
      </c>
      <c r="V35" s="53">
        <f t="shared" si="13"/>
        <v>100</v>
      </c>
      <c r="W35" s="45">
        <f t="shared" si="5"/>
        <v>2100</v>
      </c>
      <c r="X35" s="45">
        <f t="shared" si="2"/>
        <v>100</v>
      </c>
      <c r="Y35" s="46">
        <f t="shared" si="6"/>
        <v>2000</v>
      </c>
      <c r="Z35" s="66">
        <f t="shared" si="3"/>
        <v>8.5298829372072102</v>
      </c>
      <c r="AA35" s="53">
        <f t="shared" si="26"/>
        <v>17059.765874414421</v>
      </c>
      <c r="AB35" s="45">
        <f t="shared" si="8"/>
        <v>852.988293720721</v>
      </c>
      <c r="AC35" s="45">
        <f t="shared" si="9"/>
        <v>17912.754168135143</v>
      </c>
      <c r="AD35" s="45">
        <f t="shared" si="10"/>
        <v>100</v>
      </c>
      <c r="AE35" s="46">
        <f t="shared" si="11"/>
        <v>18012.754168135143</v>
      </c>
    </row>
    <row r="36" spans="1:31" s="23" customFormat="1" ht="15" thickBot="1">
      <c r="A36" s="1">
        <f>A35+7</f>
        <v>44801</v>
      </c>
      <c r="B36" s="18">
        <f>D35+I35-P35</f>
        <v>4438.2648286052236</v>
      </c>
      <c r="C36" s="69">
        <f>(B36*required_return)</f>
        <v>133.14794485815671</v>
      </c>
      <c r="D36" s="19">
        <f>B36+C36</f>
        <v>4571.4127734633803</v>
      </c>
      <c r="E36" s="15">
        <f>B36/2200</f>
        <v>2.0173931039114654</v>
      </c>
      <c r="F36" s="15">
        <f>E36</f>
        <v>2.0173931039114654</v>
      </c>
      <c r="G36" s="92">
        <f t="shared" si="30"/>
        <v>66.000000000000014</v>
      </c>
      <c r="H36" s="62"/>
      <c r="I36" s="22"/>
      <c r="J36" s="22"/>
      <c r="K36" s="19">
        <f>D36+I36-J36</f>
        <v>4571.4127734633803</v>
      </c>
      <c r="L36" s="82">
        <f>(0.7*B36)</f>
        <v>3106.7853800236562</v>
      </c>
      <c r="M36" s="95">
        <f t="shared" si="32"/>
        <v>2.2727272727272728E-2</v>
      </c>
      <c r="N36" s="81"/>
      <c r="O36" s="84"/>
      <c r="P36" s="21"/>
      <c r="Q36" s="19"/>
      <c r="R36" s="15">
        <f>R35+C36+I35</f>
        <v>4571.4127734633803</v>
      </c>
      <c r="S36" s="28">
        <f>(R36-(B3+SUM(I3:I35)))/(B3+SUM(I3:I35))</f>
        <v>1.2857063867316902</v>
      </c>
      <c r="T36" s="28">
        <f t="shared" si="31"/>
        <v>3.0000000000000027E-2</v>
      </c>
      <c r="U36" s="103">
        <f t="shared" si="12"/>
        <v>2000</v>
      </c>
      <c r="V36" s="47">
        <f t="shared" si="13"/>
        <v>100</v>
      </c>
      <c r="W36" s="48">
        <f t="shared" si="5"/>
        <v>2100</v>
      </c>
      <c r="X36" s="48">
        <f t="shared" si="2"/>
        <v>100</v>
      </c>
      <c r="Y36" s="49">
        <f t="shared" si="6"/>
        <v>2000</v>
      </c>
      <c r="Z36" s="67">
        <f t="shared" si="3"/>
        <v>9.0063770840675712</v>
      </c>
      <c r="AA36" s="47">
        <f t="shared" si="26"/>
        <v>18012.754168135143</v>
      </c>
      <c r="AB36" s="48">
        <f t="shared" si="8"/>
        <v>900.63770840675716</v>
      </c>
      <c r="AC36" s="48">
        <f t="shared" si="9"/>
        <v>18913.3918765419</v>
      </c>
      <c r="AD36" s="48">
        <f t="shared" si="10"/>
        <v>100</v>
      </c>
      <c r="AE36" s="49">
        <f t="shared" si="11"/>
        <v>19013.3918765419</v>
      </c>
    </row>
    <row r="37" spans="1:31" s="23" customFormat="1" ht="15" thickBot="1">
      <c r="A37" s="2"/>
      <c r="B37" s="3"/>
      <c r="C37" s="13"/>
      <c r="D37" s="4"/>
      <c r="E37" s="4"/>
      <c r="F37" s="4"/>
      <c r="G37" s="4"/>
      <c r="H37" s="61"/>
      <c r="I37" s="4"/>
      <c r="J37" s="4"/>
      <c r="K37" s="4"/>
      <c r="L37" s="5"/>
      <c r="M37" s="4"/>
      <c r="N37" s="4"/>
      <c r="O37" s="4"/>
      <c r="P37" s="4"/>
      <c r="Q37" s="4"/>
      <c r="R37" s="4"/>
      <c r="S37" s="29"/>
      <c r="T37" s="29"/>
      <c r="U37" s="103">
        <f t="shared" si="12"/>
        <v>2000</v>
      </c>
      <c r="V37" s="47">
        <f t="shared" si="13"/>
        <v>100</v>
      </c>
      <c r="W37" s="48">
        <f t="shared" si="5"/>
        <v>2100</v>
      </c>
      <c r="X37" s="48">
        <f t="shared" si="2"/>
        <v>100</v>
      </c>
      <c r="Y37" s="49">
        <f t="shared" si="6"/>
        <v>2000</v>
      </c>
      <c r="Z37" s="67">
        <f t="shared" si="3"/>
        <v>9.5066959382709495</v>
      </c>
      <c r="AA37" s="47">
        <f t="shared" si="26"/>
        <v>19013.3918765419</v>
      </c>
      <c r="AB37" s="48">
        <f t="shared" si="8"/>
        <v>950.6695938270949</v>
      </c>
      <c r="AC37" s="48">
        <f t="shared" si="9"/>
        <v>19964.061470368993</v>
      </c>
      <c r="AD37" s="48">
        <f t="shared" si="10"/>
        <v>100</v>
      </c>
      <c r="AE37" s="49">
        <f t="shared" si="11"/>
        <v>20064.061470368993</v>
      </c>
    </row>
    <row r="38" spans="1:31" s="23" customFormat="1" ht="15" thickBot="1">
      <c r="A38" s="1">
        <f>A36+7</f>
        <v>44808</v>
      </c>
      <c r="B38" s="18">
        <f>D36+I36-P36</f>
        <v>4571.4127734633803</v>
      </c>
      <c r="C38" s="69">
        <f>(B38*required_return)</f>
        <v>137.1423832039014</v>
      </c>
      <c r="D38" s="15">
        <f>B38+C38</f>
        <v>4708.5551566672821</v>
      </c>
      <c r="E38" s="15">
        <f>B38/2200</f>
        <v>2.0779148970288093</v>
      </c>
      <c r="F38" s="15">
        <f>E38</f>
        <v>2.0779148970288093</v>
      </c>
      <c r="G38" s="93">
        <f>(D38-B38)/F38</f>
        <v>66.000000000000171</v>
      </c>
      <c r="H38" s="62"/>
      <c r="I38" s="22"/>
      <c r="J38" s="22"/>
      <c r="K38" s="15">
        <f>D38+I38-J38</f>
        <v>4708.5551566672821</v>
      </c>
      <c r="L38" s="82">
        <f>(0.7*B38)</f>
        <v>3199.9889414243662</v>
      </c>
      <c r="M38" s="95">
        <f>E38*50/B38</f>
        <v>2.2727272727272728E-2</v>
      </c>
      <c r="N38" s="81"/>
      <c r="O38" s="84"/>
      <c r="P38" s="21"/>
      <c r="Q38" s="19"/>
      <c r="R38" s="15">
        <f>R36+C38+I36</f>
        <v>4708.5551566672821</v>
      </c>
      <c r="S38" s="28">
        <f>(R38-(B3+SUM(I3:I36)))/(B3+SUM(I3:I36))</f>
        <v>1.3542775783336409</v>
      </c>
      <c r="T38" s="28">
        <f>D38/B38-1</f>
        <v>3.0000000000000027E-2</v>
      </c>
      <c r="U38" s="104">
        <f t="shared" si="12"/>
        <v>2000</v>
      </c>
      <c r="V38" s="50">
        <f t="shared" si="13"/>
        <v>100</v>
      </c>
      <c r="W38" s="51">
        <f t="shared" si="5"/>
        <v>2100</v>
      </c>
      <c r="X38" s="51">
        <f t="shared" si="2"/>
        <v>100</v>
      </c>
      <c r="Y38" s="52">
        <f t="shared" si="6"/>
        <v>2000</v>
      </c>
      <c r="Z38" s="68">
        <f t="shared" si="3"/>
        <v>10.032030735184497</v>
      </c>
      <c r="AA38" s="50">
        <f t="shared" si="26"/>
        <v>20064.061470368993</v>
      </c>
      <c r="AB38" s="51">
        <f t="shared" si="8"/>
        <v>1003.2030735184497</v>
      </c>
      <c r="AC38" s="51">
        <f t="shared" si="9"/>
        <v>21067.264543887442</v>
      </c>
      <c r="AD38" s="51">
        <f t="shared" si="10"/>
        <v>100</v>
      </c>
      <c r="AE38" s="52">
        <f t="shared" si="11"/>
        <v>21167.264543887442</v>
      </c>
    </row>
    <row r="39" spans="1:31" s="23" customFormat="1">
      <c r="A39" s="1">
        <f>A38+7</f>
        <v>44815</v>
      </c>
      <c r="B39" s="18">
        <f>D38+I38-P38</f>
        <v>4708.5551566672821</v>
      </c>
      <c r="C39" s="69">
        <f>(B39*required_return)</f>
        <v>141.25665470001846</v>
      </c>
      <c r="D39" s="19">
        <f>B39+C39</f>
        <v>4849.8118113673008</v>
      </c>
      <c r="E39" s="15">
        <f>B39/2200</f>
        <v>2.1402523439396735</v>
      </c>
      <c r="F39" s="15">
        <f>E39</f>
        <v>2.1402523439396735</v>
      </c>
      <c r="G39" s="92">
        <f t="shared" ref="G39:G41" si="33">(D39-B39)/F39</f>
        <v>66.000000000000156</v>
      </c>
      <c r="H39" s="62"/>
      <c r="I39" s="22"/>
      <c r="J39" s="22"/>
      <c r="K39" s="19">
        <f>D39+I39-J39</f>
        <v>4849.8118113673008</v>
      </c>
      <c r="L39" s="82">
        <f>(0.7*B39)</f>
        <v>3295.9886096670971</v>
      </c>
      <c r="M39" s="95">
        <f>E39*50/B39</f>
        <v>2.2727272727272724E-2</v>
      </c>
      <c r="N39" s="81"/>
      <c r="O39" s="84"/>
      <c r="P39" s="21"/>
      <c r="Q39" s="19"/>
      <c r="R39" s="15">
        <f>R38+C39+I38</f>
        <v>4849.8118113673008</v>
      </c>
      <c r="S39" s="28">
        <f>(R39-(B3+SUM(I3:I38)))/(B3+SUM(I3:I38))</f>
        <v>1.4249059056836504</v>
      </c>
      <c r="T39" s="28">
        <f t="shared" ref="T39:T41" si="34">D39/B39-1</f>
        <v>3.0000000000000027E-2</v>
      </c>
      <c r="U39" s="102">
        <f t="shared" si="12"/>
        <v>2000</v>
      </c>
      <c r="V39" s="53">
        <f t="shared" si="13"/>
        <v>100</v>
      </c>
      <c r="W39" s="45">
        <f t="shared" si="5"/>
        <v>2100</v>
      </c>
      <c r="X39" s="45">
        <f t="shared" si="2"/>
        <v>100</v>
      </c>
      <c r="Y39" s="46">
        <f t="shared" si="6"/>
        <v>2000</v>
      </c>
      <c r="Z39" s="66">
        <f t="shared" si="3"/>
        <v>10.583632271943721</v>
      </c>
      <c r="AA39" s="53">
        <f t="shared" si="26"/>
        <v>21167.264543887442</v>
      </c>
      <c r="AB39" s="45">
        <f t="shared" si="8"/>
        <v>1058.363227194372</v>
      </c>
      <c r="AC39" s="45">
        <f t="shared" si="9"/>
        <v>22225.627771081814</v>
      </c>
      <c r="AD39" s="45">
        <f t="shared" si="10"/>
        <v>100</v>
      </c>
      <c r="AE39" s="46">
        <f t="shared" si="11"/>
        <v>22325.627771081814</v>
      </c>
    </row>
    <row r="40" spans="1:31" s="23" customFormat="1">
      <c r="A40" s="1">
        <f>A39+7</f>
        <v>44822</v>
      </c>
      <c r="B40" s="18">
        <f>D39+I39-P39</f>
        <v>4849.8118113673008</v>
      </c>
      <c r="C40" s="69">
        <f>(B40*required_return)</f>
        <v>145.49435434101903</v>
      </c>
      <c r="D40" s="19">
        <f>B40+C40</f>
        <v>4995.3061657083199</v>
      </c>
      <c r="E40" s="15">
        <f>B40/2200</f>
        <v>2.204459914257864</v>
      </c>
      <c r="F40" s="15">
        <f>E40</f>
        <v>2.204459914257864</v>
      </c>
      <c r="G40" s="92">
        <f t="shared" si="33"/>
        <v>66.000000000000014</v>
      </c>
      <c r="H40" s="62"/>
      <c r="I40" s="22"/>
      <c r="J40" s="22"/>
      <c r="K40" s="19">
        <f>D40+I40-J40</f>
        <v>4995.3061657083199</v>
      </c>
      <c r="L40" s="82">
        <f>(0.7*B40)</f>
        <v>3394.8682679571102</v>
      </c>
      <c r="M40" s="95">
        <f t="shared" ref="M40:M41" si="35">E40*50/B40</f>
        <v>2.2727272727272728E-2</v>
      </c>
      <c r="N40" s="81"/>
      <c r="O40" s="84"/>
      <c r="P40" s="21"/>
      <c r="Q40" s="19"/>
      <c r="R40" s="15">
        <f>R39+C40+I39</f>
        <v>4995.3061657083199</v>
      </c>
      <c r="S40" s="28">
        <f>(R40-(B3+SUM(I3:I39)))/(B3+SUM(I3:I39))</f>
        <v>1.4976530828541599</v>
      </c>
      <c r="T40" s="28">
        <f t="shared" si="34"/>
        <v>3.0000000000000027E-2</v>
      </c>
      <c r="U40" s="103">
        <f t="shared" si="12"/>
        <v>2000</v>
      </c>
      <c r="V40" s="47">
        <f t="shared" si="13"/>
        <v>100</v>
      </c>
      <c r="W40" s="48">
        <f t="shared" si="5"/>
        <v>2100</v>
      </c>
      <c r="X40" s="48">
        <f t="shared" si="2"/>
        <v>100</v>
      </c>
      <c r="Y40" s="49">
        <f t="shared" si="6"/>
        <v>2000</v>
      </c>
      <c r="Z40" s="67">
        <f t="shared" si="3"/>
        <v>11.162813885540906</v>
      </c>
      <c r="AA40" s="47">
        <f t="shared" si="26"/>
        <v>22325.627771081814</v>
      </c>
      <c r="AB40" s="48">
        <f t="shared" si="8"/>
        <v>1116.2813885540907</v>
      </c>
      <c r="AC40" s="48">
        <f t="shared" si="9"/>
        <v>23441.909159635903</v>
      </c>
      <c r="AD40" s="48">
        <f t="shared" si="10"/>
        <v>100</v>
      </c>
      <c r="AE40" s="49">
        <f t="shared" si="11"/>
        <v>23541.909159635903</v>
      </c>
    </row>
    <row r="41" spans="1:31" s="23" customFormat="1" ht="15" thickBot="1">
      <c r="A41" s="1">
        <f>A40+7</f>
        <v>44829</v>
      </c>
      <c r="B41" s="18">
        <f>D40+I40-P40</f>
        <v>4995.3061657083199</v>
      </c>
      <c r="C41" s="69">
        <f>(B41*required_return)</f>
        <v>149.85918497124959</v>
      </c>
      <c r="D41" s="19">
        <f>B41+C41</f>
        <v>5145.1653506795692</v>
      </c>
      <c r="E41" s="15">
        <f>B41/2200</f>
        <v>2.2705937116856001</v>
      </c>
      <c r="F41" s="15">
        <f>E41</f>
        <v>2.2705937116856001</v>
      </c>
      <c r="G41" s="92">
        <f t="shared" si="33"/>
        <v>65.999999999999872</v>
      </c>
      <c r="H41" s="62"/>
      <c r="I41" s="22"/>
      <c r="J41" s="22"/>
      <c r="K41" s="19">
        <f>D41+I41-J41</f>
        <v>5145.1653506795692</v>
      </c>
      <c r="L41" s="82">
        <f>(0.7*B41)</f>
        <v>3496.7143159958237</v>
      </c>
      <c r="M41" s="95">
        <f t="shared" si="35"/>
        <v>2.2727272727272728E-2</v>
      </c>
      <c r="N41" s="81"/>
      <c r="O41" s="84"/>
      <c r="P41" s="21"/>
      <c r="Q41" s="19"/>
      <c r="R41" s="15">
        <f>R40+C41+I40</f>
        <v>5145.1653506795692</v>
      </c>
      <c r="S41" s="28">
        <f>(R41-(B3+SUM(I3:I40)))/(B3+SUM(I3:I40))</f>
        <v>1.5725826753397847</v>
      </c>
      <c r="T41" s="28">
        <f t="shared" si="34"/>
        <v>3.0000000000000027E-2</v>
      </c>
      <c r="U41" s="103">
        <f t="shared" si="12"/>
        <v>2000</v>
      </c>
      <c r="V41" s="47">
        <f t="shared" si="13"/>
        <v>100</v>
      </c>
      <c r="W41" s="48">
        <f t="shared" si="5"/>
        <v>2100</v>
      </c>
      <c r="X41" s="48">
        <f t="shared" si="2"/>
        <v>100</v>
      </c>
      <c r="Y41" s="49">
        <f t="shared" si="6"/>
        <v>2000</v>
      </c>
      <c r="Z41" s="67">
        <f t="shared" si="3"/>
        <v>11.770954579817952</v>
      </c>
      <c r="AA41" s="47">
        <f t="shared" si="26"/>
        <v>23541.909159635903</v>
      </c>
      <c r="AB41" s="48">
        <f t="shared" si="8"/>
        <v>1177.0954579817951</v>
      </c>
      <c r="AC41" s="48">
        <f t="shared" si="9"/>
        <v>24719.004617617698</v>
      </c>
      <c r="AD41" s="48">
        <f t="shared" si="10"/>
        <v>100</v>
      </c>
      <c r="AE41" s="49">
        <f t="shared" si="11"/>
        <v>24819.004617617698</v>
      </c>
    </row>
    <row r="42" spans="1:31" s="23" customFormat="1" ht="15" thickBot="1">
      <c r="A42" s="2"/>
      <c r="B42" s="3"/>
      <c r="C42" s="13"/>
      <c r="D42" s="4"/>
      <c r="E42" s="4"/>
      <c r="F42" s="4"/>
      <c r="G42" s="4"/>
      <c r="H42" s="61"/>
      <c r="I42" s="4"/>
      <c r="J42" s="4"/>
      <c r="K42" s="4"/>
      <c r="L42" s="5"/>
      <c r="M42" s="4"/>
      <c r="N42" s="4"/>
      <c r="O42" s="4"/>
      <c r="P42" s="4"/>
      <c r="Q42" s="4"/>
      <c r="R42" s="4"/>
      <c r="S42" s="29"/>
      <c r="T42" s="29"/>
      <c r="U42" s="104">
        <f t="shared" si="12"/>
        <v>2000</v>
      </c>
      <c r="V42" s="50">
        <f t="shared" si="13"/>
        <v>100</v>
      </c>
      <c r="W42" s="51">
        <f t="shared" si="5"/>
        <v>2100</v>
      </c>
      <c r="X42" s="51">
        <f t="shared" si="2"/>
        <v>100</v>
      </c>
      <c r="Y42" s="52">
        <f t="shared" si="6"/>
        <v>2000</v>
      </c>
      <c r="Z42" s="68">
        <f t="shared" si="3"/>
        <v>12.409502308808849</v>
      </c>
      <c r="AA42" s="50">
        <f t="shared" si="26"/>
        <v>24819.004617617698</v>
      </c>
      <c r="AB42" s="51">
        <f t="shared" si="8"/>
        <v>1240.9502308808849</v>
      </c>
      <c r="AC42" s="51">
        <f t="shared" si="9"/>
        <v>26059.954848498583</v>
      </c>
      <c r="AD42" s="51">
        <f t="shared" si="10"/>
        <v>100</v>
      </c>
      <c r="AE42" s="52">
        <f t="shared" si="11"/>
        <v>26159.954848498583</v>
      </c>
    </row>
    <row r="43" spans="1:31" s="23" customFormat="1">
      <c r="A43" s="1">
        <f>A41+7</f>
        <v>44836</v>
      </c>
      <c r="B43" s="18">
        <f>D41+I41-P41</f>
        <v>5145.1653506795692</v>
      </c>
      <c r="C43" s="69">
        <f>(B43*required_return)</f>
        <v>154.35496052038707</v>
      </c>
      <c r="D43" s="15">
        <f>B43+C43</f>
        <v>5299.5203111999563</v>
      </c>
      <c r="E43" s="15">
        <f>B43/2200</f>
        <v>2.3387115230361677</v>
      </c>
      <c r="F43" s="15">
        <f>E43</f>
        <v>2.3387115230361677</v>
      </c>
      <c r="G43" s="93">
        <f>(D43-B43)/F43</f>
        <v>66</v>
      </c>
      <c r="H43" s="62"/>
      <c r="I43" s="22"/>
      <c r="J43" s="22"/>
      <c r="K43" s="15">
        <f>D43+I43-J43</f>
        <v>5299.5203111999563</v>
      </c>
      <c r="L43" s="82">
        <f>(0.7*B43)</f>
        <v>3601.6157454756981</v>
      </c>
      <c r="M43" s="95">
        <f>E43*50/B43</f>
        <v>2.2727272727272728E-2</v>
      </c>
      <c r="N43" s="81"/>
      <c r="O43" s="84"/>
      <c r="P43" s="21"/>
      <c r="Q43" s="19"/>
      <c r="R43" s="15">
        <f>R41+C43+I41</f>
        <v>5299.5203111999563</v>
      </c>
      <c r="S43" s="28">
        <f>(R43-(B3+SUM(I3:I41)))/(B3+SUM(I3:I41))</f>
        <v>1.6497601555999781</v>
      </c>
      <c r="T43" s="28">
        <f>D43/B43-1</f>
        <v>3.0000000000000027E-2</v>
      </c>
      <c r="U43" s="102">
        <f t="shared" si="12"/>
        <v>2000</v>
      </c>
      <c r="V43" s="53">
        <f t="shared" si="13"/>
        <v>100</v>
      </c>
      <c r="W43" s="45">
        <f t="shared" si="5"/>
        <v>2100</v>
      </c>
      <c r="X43" s="45">
        <f t="shared" si="2"/>
        <v>100</v>
      </c>
      <c r="Y43" s="46">
        <f t="shared" si="6"/>
        <v>2000</v>
      </c>
      <c r="Z43" s="66">
        <f t="shared" si="3"/>
        <v>13.079977424249291</v>
      </c>
      <c r="AA43" s="53">
        <f t="shared" si="26"/>
        <v>26159.954848498583</v>
      </c>
      <c r="AB43" s="45">
        <f t="shared" si="8"/>
        <v>1307.9977424249291</v>
      </c>
      <c r="AC43" s="45">
        <f t="shared" si="9"/>
        <v>27467.952590923513</v>
      </c>
      <c r="AD43" s="45">
        <f t="shared" si="10"/>
        <v>100</v>
      </c>
      <c r="AE43" s="46">
        <f t="shared" si="11"/>
        <v>27567.952590923513</v>
      </c>
    </row>
    <row r="44" spans="1:31" s="23" customFormat="1">
      <c r="A44" s="1">
        <f>A43+7</f>
        <v>44843</v>
      </c>
      <c r="B44" s="18">
        <f>D43+I43-P43</f>
        <v>5299.5203111999563</v>
      </c>
      <c r="C44" s="69">
        <f>(B44*required_return)</f>
        <v>158.98560933599867</v>
      </c>
      <c r="D44" s="19">
        <f>B44+C44</f>
        <v>5458.5059205359548</v>
      </c>
      <c r="E44" s="15">
        <f>B44/2200</f>
        <v>2.4088728687272529</v>
      </c>
      <c r="F44" s="15">
        <f>E44</f>
        <v>2.4088728687272529</v>
      </c>
      <c r="G44" s="92">
        <f t="shared" ref="G44:G46" si="36">(D44-B44)/F44</f>
        <v>65.999999999999943</v>
      </c>
      <c r="H44" s="62"/>
      <c r="I44" s="22"/>
      <c r="J44" s="22"/>
      <c r="K44" s="19">
        <f>D44+I44-J44</f>
        <v>5458.5059205359548</v>
      </c>
      <c r="L44" s="82">
        <f>(0.7*B44)</f>
        <v>3709.6642178399693</v>
      </c>
      <c r="M44" s="95">
        <f>E44*50/B44</f>
        <v>2.2727272727272728E-2</v>
      </c>
      <c r="N44" s="81"/>
      <c r="O44" s="84"/>
      <c r="P44" s="21"/>
      <c r="Q44" s="19"/>
      <c r="R44" s="15">
        <f>R43+C44+I43</f>
        <v>5458.5059205359548</v>
      </c>
      <c r="S44" s="28">
        <f>(R44-(B3+SUM(I3:I43)))/(B3+SUM(I3:I43))</f>
        <v>1.7292529602679774</v>
      </c>
      <c r="T44" s="28">
        <f t="shared" ref="T44:T46" si="37">D44/B44-1</f>
        <v>3.0000000000000027E-2</v>
      </c>
      <c r="U44" s="103">
        <f t="shared" si="12"/>
        <v>2000</v>
      </c>
      <c r="V44" s="47">
        <f t="shared" si="13"/>
        <v>100</v>
      </c>
      <c r="W44" s="48">
        <f t="shared" si="5"/>
        <v>2100</v>
      </c>
      <c r="X44" s="48">
        <f t="shared" si="2"/>
        <v>100</v>
      </c>
      <c r="Y44" s="49">
        <f t="shared" si="6"/>
        <v>2000</v>
      </c>
      <c r="Z44" s="67">
        <f t="shared" si="3"/>
        <v>13.783976295461756</v>
      </c>
      <c r="AA44" s="47">
        <f t="shared" si="26"/>
        <v>27567.952590923513</v>
      </c>
      <c r="AB44" s="48">
        <f t="shared" si="8"/>
        <v>1378.3976295461755</v>
      </c>
      <c r="AC44" s="48">
        <f t="shared" si="9"/>
        <v>28946.350220469689</v>
      </c>
      <c r="AD44" s="48">
        <f t="shared" si="10"/>
        <v>100</v>
      </c>
      <c r="AE44" s="49">
        <f t="shared" si="11"/>
        <v>29046.350220469689</v>
      </c>
    </row>
    <row r="45" spans="1:31" s="23" customFormat="1">
      <c r="A45" s="1">
        <f>A44+7</f>
        <v>44850</v>
      </c>
      <c r="B45" s="18">
        <f>D44+I44-P44</f>
        <v>5458.5059205359548</v>
      </c>
      <c r="C45" s="69">
        <f>(B45*required_return)</f>
        <v>163.75517761607864</v>
      </c>
      <c r="D45" s="19">
        <f>B45+C45</f>
        <v>5622.2610981520338</v>
      </c>
      <c r="E45" s="15">
        <f>B45/2200</f>
        <v>2.4811390547890704</v>
      </c>
      <c r="F45" s="15">
        <f>E45</f>
        <v>2.4811390547890704</v>
      </c>
      <c r="G45" s="92">
        <f t="shared" si="36"/>
        <v>66.000000000000142</v>
      </c>
      <c r="H45" s="62"/>
      <c r="I45" s="22"/>
      <c r="J45" s="22"/>
      <c r="K45" s="19">
        <f>D45+I45-J45</f>
        <v>5622.2610981520338</v>
      </c>
      <c r="L45" s="82">
        <f>(0.7*B45)</f>
        <v>3820.9541443751682</v>
      </c>
      <c r="M45" s="95">
        <f t="shared" ref="M45:M46" si="38">E45*50/B45</f>
        <v>2.2727272727272728E-2</v>
      </c>
      <c r="N45" s="81"/>
      <c r="O45" s="84"/>
      <c r="P45" s="21"/>
      <c r="Q45" s="19"/>
      <c r="R45" s="15">
        <f>R44+C45+I44</f>
        <v>5622.2610981520338</v>
      </c>
      <c r="S45" s="28">
        <f>(R45-(B3+SUM(I3:I44)))/(B3+SUM(I3:I44))</f>
        <v>1.811130549076017</v>
      </c>
      <c r="T45" s="28">
        <f t="shared" si="37"/>
        <v>3.0000000000000027E-2</v>
      </c>
      <c r="U45" s="103">
        <f t="shared" si="12"/>
        <v>2000</v>
      </c>
      <c r="V45" s="47">
        <f t="shared" si="13"/>
        <v>100</v>
      </c>
      <c r="W45" s="48">
        <f t="shared" si="5"/>
        <v>2100</v>
      </c>
      <c r="X45" s="48">
        <f t="shared" si="2"/>
        <v>100</v>
      </c>
      <c r="Y45" s="49">
        <f t="shared" si="6"/>
        <v>2000</v>
      </c>
      <c r="Z45" s="67">
        <f t="shared" si="3"/>
        <v>14.523175110234844</v>
      </c>
      <c r="AA45" s="47">
        <f t="shared" si="26"/>
        <v>29046.350220469689</v>
      </c>
      <c r="AB45" s="48">
        <f t="shared" si="8"/>
        <v>1452.3175110234843</v>
      </c>
      <c r="AC45" s="48">
        <f t="shared" si="9"/>
        <v>30498.667731493173</v>
      </c>
      <c r="AD45" s="48">
        <f t="shared" si="10"/>
        <v>100</v>
      </c>
      <c r="AE45" s="49">
        <f t="shared" si="11"/>
        <v>30598.667731493173</v>
      </c>
    </row>
    <row r="46" spans="1:31" s="23" customFormat="1" ht="15" thickBot="1">
      <c r="A46" s="1">
        <f>A45+7</f>
        <v>44857</v>
      </c>
      <c r="B46" s="18">
        <f>D45+I45-P45</f>
        <v>5622.2610981520338</v>
      </c>
      <c r="C46" s="69">
        <f>(B46*required_return)</f>
        <v>168.66783294456101</v>
      </c>
      <c r="D46" s="19">
        <f>B46+C46</f>
        <v>5790.9289310965951</v>
      </c>
      <c r="E46" s="15">
        <f>B46/2200</f>
        <v>2.5555732264327427</v>
      </c>
      <c r="F46" s="15">
        <f>E46</f>
        <v>2.5555732264327427</v>
      </c>
      <c r="G46" s="92">
        <f t="shared" si="36"/>
        <v>66.000000000000099</v>
      </c>
      <c r="H46" s="63"/>
      <c r="I46" s="24"/>
      <c r="J46" s="24"/>
      <c r="K46" s="19">
        <f>D46+I46-J46</f>
        <v>5790.9289310965951</v>
      </c>
      <c r="L46" s="82">
        <f>(0.7*B46)</f>
        <v>3935.5827687064234</v>
      </c>
      <c r="M46" s="95">
        <f t="shared" si="38"/>
        <v>2.2727272727272728E-2</v>
      </c>
      <c r="N46" s="81"/>
      <c r="O46" s="84"/>
      <c r="P46" s="21"/>
      <c r="Q46" s="19"/>
      <c r="R46" s="15">
        <f>R45+C46+I45</f>
        <v>5790.9289310965951</v>
      </c>
      <c r="S46" s="28">
        <f>(R46-(B3+SUM(I3:I45)))/(B3+SUM(I3:I45))</f>
        <v>1.8954644655482975</v>
      </c>
      <c r="T46" s="28">
        <f t="shared" si="37"/>
        <v>3.0000000000000027E-2</v>
      </c>
      <c r="U46" s="104">
        <f t="shared" si="12"/>
        <v>2000</v>
      </c>
      <c r="V46" s="50">
        <f t="shared" si="13"/>
        <v>100</v>
      </c>
      <c r="W46" s="51">
        <f t="shared" si="5"/>
        <v>2100</v>
      </c>
      <c r="X46" s="51">
        <f t="shared" si="2"/>
        <v>100</v>
      </c>
      <c r="Y46" s="52">
        <f t="shared" si="6"/>
        <v>2000</v>
      </c>
      <c r="Z46" s="68">
        <f t="shared" si="3"/>
        <v>15.299333865746586</v>
      </c>
      <c r="AA46" s="50">
        <f t="shared" si="26"/>
        <v>30598.667731493173</v>
      </c>
      <c r="AB46" s="51">
        <f t="shared" si="8"/>
        <v>1529.9333865746587</v>
      </c>
      <c r="AC46" s="51">
        <f t="shared" si="9"/>
        <v>32128.601118067832</v>
      </c>
      <c r="AD46" s="51">
        <f t="shared" si="10"/>
        <v>100</v>
      </c>
      <c r="AE46" s="52">
        <f t="shared" si="11"/>
        <v>32228.601118067832</v>
      </c>
    </row>
    <row r="47" spans="1:31" s="23" customFormat="1" ht="15" thickBot="1">
      <c r="A47" s="2"/>
      <c r="B47" s="3"/>
      <c r="C47" s="13"/>
      <c r="D47" s="4"/>
      <c r="E47" s="4"/>
      <c r="F47" s="4"/>
      <c r="G47" s="4"/>
      <c r="H47" s="61"/>
      <c r="I47" s="4"/>
      <c r="J47" s="4"/>
      <c r="K47" s="4"/>
      <c r="L47" s="5"/>
      <c r="M47" s="4"/>
      <c r="N47" s="4"/>
      <c r="O47" s="4"/>
      <c r="P47" s="4"/>
      <c r="Q47" s="4"/>
      <c r="R47" s="4"/>
      <c r="S47" s="29"/>
      <c r="T47" s="29"/>
      <c r="U47" s="102">
        <f t="shared" si="12"/>
        <v>2000</v>
      </c>
      <c r="V47" s="53">
        <f t="shared" si="13"/>
        <v>100</v>
      </c>
      <c r="W47" s="45">
        <f t="shared" si="5"/>
        <v>2100</v>
      </c>
      <c r="X47" s="45">
        <f t="shared" si="2"/>
        <v>100</v>
      </c>
      <c r="Y47" s="46">
        <f t="shared" si="6"/>
        <v>2000</v>
      </c>
      <c r="Z47" s="66">
        <f t="shared" si="3"/>
        <v>16.114300559033918</v>
      </c>
      <c r="AA47" s="53">
        <f t="shared" si="26"/>
        <v>32228.601118067832</v>
      </c>
      <c r="AB47" s="45">
        <f t="shared" si="8"/>
        <v>1611.4300559033918</v>
      </c>
      <c r="AC47" s="45">
        <f t="shared" si="9"/>
        <v>33840.031173971227</v>
      </c>
      <c r="AD47" s="45">
        <f t="shared" si="10"/>
        <v>100</v>
      </c>
      <c r="AE47" s="46">
        <f t="shared" si="11"/>
        <v>33940.031173971227</v>
      </c>
    </row>
    <row r="48" spans="1:31" s="23" customFormat="1">
      <c r="A48" s="1">
        <f>A46+7</f>
        <v>44864</v>
      </c>
      <c r="B48" s="18">
        <f>D46+I46-P46</f>
        <v>5790.9289310965951</v>
      </c>
      <c r="C48" s="69">
        <f>(B48*required_return)</f>
        <v>173.72786793289785</v>
      </c>
      <c r="D48" s="15">
        <f>B48+C48</f>
        <v>5964.6567990294925</v>
      </c>
      <c r="E48" s="15">
        <f>B48/2200</f>
        <v>2.632240423225725</v>
      </c>
      <c r="F48" s="15">
        <f>E48</f>
        <v>2.632240423225725</v>
      </c>
      <c r="G48" s="93">
        <f>(D48-B48)/F48</f>
        <v>65.999999999999844</v>
      </c>
      <c r="H48" s="62">
        <f>Z3</f>
        <v>0</v>
      </c>
      <c r="I48" s="22"/>
      <c r="J48" s="22"/>
      <c r="K48" s="15">
        <f>D48+I48-J48</f>
        <v>5964.6567990294925</v>
      </c>
      <c r="L48" s="82">
        <f>(0.7*B48)</f>
        <v>4053.6502517676163</v>
      </c>
      <c r="M48" s="95">
        <f>E48*50/B48</f>
        <v>2.2727272727272728E-2</v>
      </c>
      <c r="N48" s="81"/>
      <c r="O48" s="84"/>
      <c r="P48" s="21"/>
      <c r="Q48" s="19"/>
      <c r="R48" s="15">
        <f>R46+C48+I46</f>
        <v>5964.6567990294925</v>
      </c>
      <c r="S48" s="28">
        <f>(R48-(B3+SUM(I3:I46)))/(B3+SUM(I3:I46))</f>
        <v>1.9823283995147463</v>
      </c>
      <c r="T48" s="28">
        <f>D48/B48-1</f>
        <v>3.0000000000000027E-2</v>
      </c>
      <c r="U48" s="103">
        <f t="shared" si="12"/>
        <v>2000</v>
      </c>
      <c r="V48" s="47">
        <f t="shared" si="13"/>
        <v>100</v>
      </c>
      <c r="W48" s="48">
        <f t="shared" si="5"/>
        <v>2100</v>
      </c>
      <c r="X48" s="48">
        <f t="shared" si="2"/>
        <v>100</v>
      </c>
      <c r="Y48" s="49">
        <f t="shared" si="6"/>
        <v>2000</v>
      </c>
      <c r="Z48" s="67">
        <f t="shared" si="3"/>
        <v>16.970015586985614</v>
      </c>
      <c r="AA48" s="47">
        <f t="shared" si="26"/>
        <v>33940.031173971227</v>
      </c>
      <c r="AB48" s="48">
        <f t="shared" si="8"/>
        <v>1697.0015586985614</v>
      </c>
      <c r="AC48" s="48">
        <f t="shared" si="9"/>
        <v>35637.032732669788</v>
      </c>
      <c r="AD48" s="48">
        <f t="shared" si="10"/>
        <v>100</v>
      </c>
      <c r="AE48" s="49">
        <f t="shared" si="11"/>
        <v>35737.032732669788</v>
      </c>
    </row>
    <row r="49" spans="1:31" s="23" customFormat="1">
      <c r="A49" s="1">
        <f>A48+7</f>
        <v>44871</v>
      </c>
      <c r="B49" s="18">
        <f>D48+I48-P48</f>
        <v>5964.6567990294925</v>
      </c>
      <c r="C49" s="69">
        <f>(B49*required_return)</f>
        <v>178.93970397088478</v>
      </c>
      <c r="D49" s="19">
        <f>B49+C49</f>
        <v>6143.5965030003772</v>
      </c>
      <c r="E49" s="15">
        <f>B49/2200</f>
        <v>2.7112076359224968</v>
      </c>
      <c r="F49" s="15">
        <f>E49</f>
        <v>2.7112076359224968</v>
      </c>
      <c r="G49" s="92">
        <f t="shared" ref="G49:G51" si="39">(D49-B49)/F49</f>
        <v>65.999999999999972</v>
      </c>
      <c r="H49" s="62">
        <f>Z4</f>
        <v>1.1000000000000001</v>
      </c>
      <c r="I49" s="22"/>
      <c r="J49" s="22"/>
      <c r="K49" s="19">
        <f>D49+I49-J49</f>
        <v>6143.5965030003772</v>
      </c>
      <c r="L49" s="82">
        <f>(0.7*B49)</f>
        <v>4175.2597593206447</v>
      </c>
      <c r="M49" s="95">
        <f>E49*50/B49</f>
        <v>2.2727272727272728E-2</v>
      </c>
      <c r="N49" s="81"/>
      <c r="O49" s="84"/>
      <c r="P49" s="21"/>
      <c r="Q49" s="19"/>
      <c r="R49" s="15">
        <f>R48+C49+I48</f>
        <v>6143.5965030003772</v>
      </c>
      <c r="S49" s="28">
        <f>(R49-(B3+SUM(I3:I48)))/(B3+SUM(I3:I48))</f>
        <v>2.0717982515001885</v>
      </c>
      <c r="T49" s="28">
        <f t="shared" ref="T49:T51" si="40">D49/B49-1</f>
        <v>3.0000000000000027E-2</v>
      </c>
      <c r="U49" s="103">
        <f t="shared" si="12"/>
        <v>2000</v>
      </c>
      <c r="V49" s="47">
        <f t="shared" si="13"/>
        <v>100</v>
      </c>
      <c r="W49" s="48">
        <f t="shared" si="5"/>
        <v>2100</v>
      </c>
      <c r="X49" s="48">
        <f t="shared" si="2"/>
        <v>100</v>
      </c>
      <c r="Y49" s="49">
        <f t="shared" si="6"/>
        <v>2000</v>
      </c>
      <c r="Z49" s="67">
        <f t="shared" si="3"/>
        <v>17.868516366334894</v>
      </c>
      <c r="AA49" s="47">
        <f t="shared" si="26"/>
        <v>35737.032732669788</v>
      </c>
      <c r="AB49" s="48">
        <f t="shared" si="8"/>
        <v>1786.8516366334895</v>
      </c>
      <c r="AC49" s="48">
        <f t="shared" si="9"/>
        <v>37523.884369303276</v>
      </c>
      <c r="AD49" s="48">
        <f t="shared" si="10"/>
        <v>100</v>
      </c>
      <c r="AE49" s="49">
        <f t="shared" si="11"/>
        <v>37623.884369303276</v>
      </c>
    </row>
    <row r="50" spans="1:31" s="23" customFormat="1" ht="15" thickBot="1">
      <c r="A50" s="1">
        <f>A49+7</f>
        <v>44878</v>
      </c>
      <c r="B50" s="18">
        <f>D49+I49-P49</f>
        <v>6143.5965030003772</v>
      </c>
      <c r="C50" s="69">
        <f>(B50*required_return)</f>
        <v>184.3078950900113</v>
      </c>
      <c r="D50" s="19">
        <f>B50+C50</f>
        <v>6327.9043980903889</v>
      </c>
      <c r="E50" s="15">
        <f>B50/2200</f>
        <v>2.7925438650001713</v>
      </c>
      <c r="F50" s="15">
        <f>E50</f>
        <v>2.7925438650001713</v>
      </c>
      <c r="G50" s="92">
        <f t="shared" si="39"/>
        <v>66.000000000000142</v>
      </c>
      <c r="H50" s="62">
        <f>Z5</f>
        <v>1.2050000000000001</v>
      </c>
      <c r="I50" s="22"/>
      <c r="J50" s="22"/>
      <c r="K50" s="19">
        <f>D50+I50-J50</f>
        <v>6327.9043980903889</v>
      </c>
      <c r="L50" s="82">
        <f>(0.7*B50)</f>
        <v>4300.5175521002639</v>
      </c>
      <c r="M50" s="95">
        <f t="shared" ref="M50:M51" si="41">E50*50/B50</f>
        <v>2.2727272727272724E-2</v>
      </c>
      <c r="N50" s="81"/>
      <c r="O50" s="84"/>
      <c r="P50" s="21"/>
      <c r="Q50" s="19"/>
      <c r="R50" s="15">
        <f>R49+C50+I49</f>
        <v>6327.9043980903889</v>
      </c>
      <c r="S50" s="28">
        <f>(R50-(B3+SUM(I3:I49)))/(B3+SUM(I3:I49))</f>
        <v>2.1639521990451946</v>
      </c>
      <c r="T50" s="28">
        <f t="shared" si="40"/>
        <v>3.0000000000000027E-2</v>
      </c>
      <c r="U50" s="104">
        <f t="shared" si="12"/>
        <v>2000</v>
      </c>
      <c r="V50" s="50">
        <f t="shared" si="13"/>
        <v>100</v>
      </c>
      <c r="W50" s="51">
        <f t="shared" si="5"/>
        <v>2100</v>
      </c>
      <c r="X50" s="51">
        <f t="shared" si="2"/>
        <v>100</v>
      </c>
      <c r="Y50" s="52">
        <f t="shared" si="6"/>
        <v>2000</v>
      </c>
      <c r="Z50" s="68">
        <f t="shared" si="3"/>
        <v>18.811942184651638</v>
      </c>
      <c r="AA50" s="50">
        <f t="shared" si="26"/>
        <v>37623.884369303276</v>
      </c>
      <c r="AB50" s="51">
        <f t="shared" si="8"/>
        <v>1881.1942184651639</v>
      </c>
      <c r="AC50" s="51">
        <f t="shared" si="9"/>
        <v>39505.078587768439</v>
      </c>
      <c r="AD50" s="51">
        <f t="shared" si="10"/>
        <v>100</v>
      </c>
      <c r="AE50" s="52">
        <f t="shared" si="11"/>
        <v>39605.078587768439</v>
      </c>
    </row>
    <row r="51" spans="1:31" s="23" customFormat="1" ht="15" thickBot="1">
      <c r="A51" s="1">
        <f>A50+7</f>
        <v>44885</v>
      </c>
      <c r="B51" s="18">
        <f>D50+I50-P50</f>
        <v>6327.9043980903889</v>
      </c>
      <c r="C51" s="69">
        <f>(B51*required_return)</f>
        <v>189.83713194271166</v>
      </c>
      <c r="D51" s="19">
        <f>B51+C51</f>
        <v>6517.7415300331004</v>
      </c>
      <c r="E51" s="15">
        <f>B51/2200</f>
        <v>2.8763201809501768</v>
      </c>
      <c r="F51" s="15">
        <f>E51</f>
        <v>2.8763201809501768</v>
      </c>
      <c r="G51" s="92">
        <f t="shared" si="39"/>
        <v>65.999999999999943</v>
      </c>
      <c r="H51" s="62">
        <f>Z6</f>
        <v>1.31525</v>
      </c>
      <c r="I51" s="24"/>
      <c r="J51" s="24"/>
      <c r="K51" s="19">
        <f>D51+I51-J51</f>
        <v>6517.7415300331004</v>
      </c>
      <c r="L51" s="82">
        <f>(0.7*B51)</f>
        <v>4429.5330786632721</v>
      </c>
      <c r="M51" s="95">
        <f t="shared" si="41"/>
        <v>2.2727272727272724E-2</v>
      </c>
      <c r="N51" s="81"/>
      <c r="O51" s="85"/>
      <c r="P51" s="21"/>
      <c r="Q51" s="19"/>
      <c r="R51" s="15">
        <f>R50+C51+I50</f>
        <v>6517.7415300331004</v>
      </c>
      <c r="S51" s="28">
        <f>(R51-(B3+SUM(I3:I50)))/(B3+SUM(I3:I50))</f>
        <v>2.25887076501655</v>
      </c>
      <c r="T51" s="28">
        <f t="shared" si="40"/>
        <v>3.0000000000000027E-2</v>
      </c>
      <c r="U51" s="102">
        <f t="shared" si="12"/>
        <v>2000</v>
      </c>
      <c r="V51" s="53">
        <f t="shared" si="13"/>
        <v>100</v>
      </c>
      <c r="W51" s="45">
        <f t="shared" si="5"/>
        <v>2100</v>
      </c>
      <c r="X51" s="45">
        <f t="shared" si="2"/>
        <v>100</v>
      </c>
      <c r="Y51" s="46">
        <f t="shared" si="6"/>
        <v>2000</v>
      </c>
      <c r="Z51" s="66">
        <f t="shared" si="3"/>
        <v>19.80253929388422</v>
      </c>
      <c r="AA51" s="53">
        <f t="shared" si="26"/>
        <v>39605.078587768439</v>
      </c>
      <c r="AB51" s="45">
        <f t="shared" si="8"/>
        <v>1980.253929388422</v>
      </c>
      <c r="AC51" s="45">
        <f t="shared" si="9"/>
        <v>41585.332517156858</v>
      </c>
      <c r="AD51" s="45">
        <f t="shared" si="10"/>
        <v>100</v>
      </c>
      <c r="AE51" s="46">
        <f t="shared" si="11"/>
        <v>41685.332517156858</v>
      </c>
    </row>
    <row r="52" spans="1:31" ht="15" thickBot="1">
      <c r="A52" s="2"/>
      <c r="B52" s="3"/>
      <c r="C52" s="13"/>
      <c r="D52" s="4"/>
      <c r="E52" s="4"/>
      <c r="F52" s="4"/>
      <c r="G52" s="4"/>
      <c r="H52" s="61"/>
      <c r="I52" s="4"/>
      <c r="J52" s="4"/>
      <c r="K52" s="4"/>
      <c r="L52" s="5"/>
      <c r="M52" s="4"/>
      <c r="N52" s="4"/>
      <c r="O52" s="4"/>
      <c r="P52" s="4"/>
      <c r="Q52" s="4"/>
      <c r="R52" s="4"/>
      <c r="S52" s="29"/>
      <c r="T52" s="29"/>
      <c r="U52" s="103">
        <f t="shared" si="12"/>
        <v>2000</v>
      </c>
      <c r="V52" s="47">
        <f t="shared" si="13"/>
        <v>100</v>
      </c>
      <c r="W52" s="48">
        <f t="shared" si="5"/>
        <v>2100</v>
      </c>
      <c r="X52" s="48">
        <f t="shared" si="2"/>
        <v>100</v>
      </c>
      <c r="Y52" s="49">
        <f t="shared" si="6"/>
        <v>2000</v>
      </c>
      <c r="Z52" s="67">
        <f t="shared" si="3"/>
        <v>20.842666258578429</v>
      </c>
      <c r="AA52" s="47">
        <f t="shared" si="26"/>
        <v>41685.332517156858</v>
      </c>
      <c r="AB52" s="48">
        <f t="shared" si="8"/>
        <v>2084.2666258578429</v>
      </c>
      <c r="AC52" s="48">
        <f t="shared" si="9"/>
        <v>43769.599143014697</v>
      </c>
      <c r="AD52" s="48">
        <f t="shared" si="10"/>
        <v>100</v>
      </c>
      <c r="AE52" s="49">
        <f t="shared" si="11"/>
        <v>43869.599143014697</v>
      </c>
    </row>
    <row r="53" spans="1:31" s="23" customFormat="1">
      <c r="A53" s="1">
        <f>A51+7</f>
        <v>44892</v>
      </c>
      <c r="B53" s="18">
        <f>D51+I51-P51</f>
        <v>6517.7415300331004</v>
      </c>
      <c r="C53" s="69">
        <f>(B53*required_return)</f>
        <v>195.53224590099302</v>
      </c>
      <c r="D53" s="15">
        <f>B53+C53</f>
        <v>6713.2737759340935</v>
      </c>
      <c r="E53" s="15">
        <f>B53/2200</f>
        <v>2.9626097863786818</v>
      </c>
      <c r="F53" s="15">
        <f>E53</f>
        <v>2.9626097863786818</v>
      </c>
      <c r="G53" s="93">
        <f>(D53-B53)/F53</f>
        <v>66.000000000000028</v>
      </c>
      <c r="H53" s="62">
        <f>Z7</f>
        <v>1.4310125</v>
      </c>
      <c r="I53" s="22"/>
      <c r="J53" s="22"/>
      <c r="K53" s="15">
        <f>D53+I53-J53</f>
        <v>6713.2737759340935</v>
      </c>
      <c r="L53" s="82">
        <f>(0.7*B53)</f>
        <v>4562.4190710231696</v>
      </c>
      <c r="M53" s="95">
        <f>E53*50/B53</f>
        <v>2.2727272727272724E-2</v>
      </c>
      <c r="N53" s="81"/>
      <c r="O53" s="84"/>
      <c r="P53" s="21"/>
      <c r="Q53" s="19"/>
      <c r="R53" s="15">
        <f>R51+C53+I51</f>
        <v>6713.2737759340935</v>
      </c>
      <c r="S53" s="28">
        <f>(R53-(B3+SUM(I3:I51)))/(B3+SUM(I3:I51))</f>
        <v>2.3566368879670465</v>
      </c>
      <c r="T53" s="28">
        <f>D53/B53-1</f>
        <v>3.0000000000000027E-2</v>
      </c>
      <c r="U53" s="103">
        <f t="shared" si="12"/>
        <v>2000</v>
      </c>
      <c r="V53" s="47">
        <f t="shared" si="13"/>
        <v>100</v>
      </c>
      <c r="W53" s="48">
        <f t="shared" si="5"/>
        <v>2100</v>
      </c>
      <c r="X53" s="48">
        <f t="shared" si="2"/>
        <v>100</v>
      </c>
      <c r="Y53" s="49">
        <f t="shared" si="6"/>
        <v>2000</v>
      </c>
      <c r="Z53" s="67">
        <f t="shared" si="3"/>
        <v>21.934799571507348</v>
      </c>
      <c r="AA53" s="47">
        <f t="shared" si="26"/>
        <v>43869.599143014697</v>
      </c>
      <c r="AB53" s="48">
        <f t="shared" si="8"/>
        <v>2193.4799571507347</v>
      </c>
      <c r="AC53" s="48">
        <f t="shared" si="9"/>
        <v>46063.079100165429</v>
      </c>
      <c r="AD53" s="48">
        <f t="shared" si="10"/>
        <v>100</v>
      </c>
      <c r="AE53" s="49">
        <f t="shared" si="11"/>
        <v>46163.079100165429</v>
      </c>
    </row>
    <row r="54" spans="1:31" s="23" customFormat="1" ht="15" thickBot="1">
      <c r="A54" s="1">
        <f>A53+7</f>
        <v>44899</v>
      </c>
      <c r="B54" s="18">
        <f>D53+I53-P53</f>
        <v>6713.2737759340935</v>
      </c>
      <c r="C54" s="69">
        <f>(B54*required_return)</f>
        <v>201.39821327802281</v>
      </c>
      <c r="D54" s="19">
        <f>B54+C54</f>
        <v>6914.6719892121164</v>
      </c>
      <c r="E54" s="15">
        <f>B54/2200</f>
        <v>3.0514880799700426</v>
      </c>
      <c r="F54" s="15">
        <f>E54</f>
        <v>3.0514880799700426</v>
      </c>
      <c r="G54" s="92">
        <f t="shared" ref="G54:G56" si="42">(D54-B54)/F54</f>
        <v>66.000000000000043</v>
      </c>
      <c r="H54" s="62">
        <f>Z8</f>
        <v>1.552563125</v>
      </c>
      <c r="I54" s="22"/>
      <c r="J54" s="22"/>
      <c r="K54" s="19">
        <f>D54+I54-J54</f>
        <v>6914.6719892121164</v>
      </c>
      <c r="L54" s="82">
        <f>(0.7*B54)</f>
        <v>4699.2916431538652</v>
      </c>
      <c r="M54" s="95">
        <f>E54*50/B54</f>
        <v>2.2727272727272728E-2</v>
      </c>
      <c r="N54" s="81"/>
      <c r="O54" s="84"/>
      <c r="P54" s="21"/>
      <c r="Q54" s="19"/>
      <c r="R54" s="15">
        <f>R53+C54+I53</f>
        <v>6914.6719892121164</v>
      </c>
      <c r="S54" s="28">
        <f>(R54-(B3+SUM(I3:I53)))/(B3+SUM(I3:I53))</f>
        <v>2.457335994606058</v>
      </c>
      <c r="T54" s="28">
        <f t="shared" ref="T54:T56" si="43">D54/B54-1</f>
        <v>3.0000000000000027E-2</v>
      </c>
      <c r="U54" s="104">
        <f t="shared" si="12"/>
        <v>2000</v>
      </c>
      <c r="V54" s="50">
        <f t="shared" si="13"/>
        <v>100</v>
      </c>
      <c r="W54" s="51">
        <f t="shared" si="5"/>
        <v>2100</v>
      </c>
      <c r="X54" s="51">
        <f t="shared" si="2"/>
        <v>100</v>
      </c>
      <c r="Y54" s="52">
        <f t="shared" si="6"/>
        <v>2000</v>
      </c>
      <c r="Z54" s="68">
        <f t="shared" si="3"/>
        <v>23.081539550082713</v>
      </c>
      <c r="AA54" s="50">
        <f t="shared" si="26"/>
        <v>46163.079100165429</v>
      </c>
      <c r="AB54" s="51">
        <f t="shared" si="8"/>
        <v>2308.1539550082712</v>
      </c>
      <c r="AC54" s="51">
        <f t="shared" si="9"/>
        <v>48471.233055173703</v>
      </c>
      <c r="AD54" s="51">
        <f t="shared" si="10"/>
        <v>100</v>
      </c>
      <c r="AE54" s="52">
        <f t="shared" si="11"/>
        <v>48571.233055173703</v>
      </c>
    </row>
    <row r="55" spans="1:31" s="23" customFormat="1">
      <c r="A55" s="1">
        <f>A54+7</f>
        <v>44906</v>
      </c>
      <c r="B55" s="18">
        <f>D54+I54-P54</f>
        <v>6914.6719892121164</v>
      </c>
      <c r="C55" s="69">
        <f>(B55*required_return)</f>
        <v>207.44015967636349</v>
      </c>
      <c r="D55" s="19">
        <f>B55+C55</f>
        <v>7122.1121488884801</v>
      </c>
      <c r="E55" s="15">
        <f>B55/2200</f>
        <v>3.1430327223691439</v>
      </c>
      <c r="F55" s="15">
        <f>E55</f>
        <v>3.1430327223691439</v>
      </c>
      <c r="G55" s="92">
        <f t="shared" si="42"/>
        <v>66.000000000000057</v>
      </c>
      <c r="H55" s="62">
        <f>Z9</f>
        <v>1.6801912812500002</v>
      </c>
      <c r="I55" s="22"/>
      <c r="J55" s="22"/>
      <c r="K55" s="19">
        <f>D55+I55-J55</f>
        <v>7122.1121488884801</v>
      </c>
      <c r="L55" s="82">
        <f>(0.7*B55)</f>
        <v>4840.2703924484813</v>
      </c>
      <c r="M55" s="95">
        <f t="shared" ref="M55:M56" si="44">E55*50/B55</f>
        <v>2.2727272727272728E-2</v>
      </c>
      <c r="N55" s="81"/>
      <c r="O55" s="84"/>
      <c r="P55" s="21"/>
      <c r="Q55" s="19"/>
      <c r="R55" s="15">
        <f>R54+C55+I54</f>
        <v>7122.1121488884801</v>
      </c>
      <c r="S55" s="28">
        <f>(R55-(B3+SUM(I3:I54)))/(B3+SUM(I3:I54))</f>
        <v>2.5610560744442399</v>
      </c>
      <c r="T55" s="28">
        <f t="shared" si="43"/>
        <v>3.0000000000000027E-2</v>
      </c>
      <c r="U55" s="102">
        <f t="shared" si="12"/>
        <v>2000</v>
      </c>
      <c r="V55" s="53">
        <f t="shared" si="13"/>
        <v>100</v>
      </c>
      <c r="W55" s="45">
        <f t="shared" si="5"/>
        <v>2100</v>
      </c>
      <c r="X55" s="45">
        <f t="shared" si="2"/>
        <v>100</v>
      </c>
      <c r="Y55" s="46">
        <f t="shared" si="6"/>
        <v>2000</v>
      </c>
      <c r="Z55" s="66">
        <f t="shared" si="3"/>
        <v>24.28561652758685</v>
      </c>
      <c r="AA55" s="53">
        <f t="shared" si="26"/>
        <v>48571.233055173703</v>
      </c>
      <c r="AB55" s="45">
        <f t="shared" si="8"/>
        <v>2428.5616527586849</v>
      </c>
      <c r="AC55" s="45">
        <f t="shared" si="9"/>
        <v>50999.794707932386</v>
      </c>
      <c r="AD55" s="45">
        <f t="shared" si="10"/>
        <v>100</v>
      </c>
      <c r="AE55" s="46">
        <f t="shared" si="11"/>
        <v>51099.794707932386</v>
      </c>
    </row>
    <row r="56" spans="1:31" s="23" customFormat="1" ht="15" thickBot="1">
      <c r="A56" s="1">
        <f>A55+7</f>
        <v>44913</v>
      </c>
      <c r="B56" s="18">
        <f>D55+I55-P55</f>
        <v>7122.1121488884801</v>
      </c>
      <c r="C56" s="69">
        <f>(B56*required_return)</f>
        <v>213.6633644666544</v>
      </c>
      <c r="D56" s="19">
        <f>B56+C56</f>
        <v>7335.7755133551345</v>
      </c>
      <c r="E56" s="15">
        <f>B56/2200</f>
        <v>3.2373237040402181</v>
      </c>
      <c r="F56" s="15">
        <f>E56</f>
        <v>3.2373237040402181</v>
      </c>
      <c r="G56" s="92">
        <f t="shared" si="42"/>
        <v>66.000000000000014</v>
      </c>
      <c r="H56" s="62">
        <f>Z10</f>
        <v>1.8142008453125003</v>
      </c>
      <c r="I56" s="24"/>
      <c r="J56" s="24"/>
      <c r="K56" s="19">
        <f>D56+I56-J56</f>
        <v>7335.7755133551345</v>
      </c>
      <c r="L56" s="82">
        <f>(0.7*B56)</f>
        <v>4985.4785042219355</v>
      </c>
      <c r="M56" s="95">
        <f t="shared" si="44"/>
        <v>2.2727272727272728E-2</v>
      </c>
      <c r="N56" s="81"/>
      <c r="O56" s="85"/>
      <c r="P56" s="21"/>
      <c r="Q56" s="19"/>
      <c r="R56" s="15">
        <f>R55+C56+I55</f>
        <v>7335.7755133551345</v>
      </c>
      <c r="S56" s="28">
        <f>(R56-(B3+SUM(I3:I55)))/(B3+SUM(I3:I55))</f>
        <v>2.6678877566775672</v>
      </c>
      <c r="T56" s="28">
        <f t="shared" si="43"/>
        <v>3.0000000000000027E-2</v>
      </c>
      <c r="U56" s="103">
        <f t="shared" si="12"/>
        <v>2000</v>
      </c>
      <c r="V56" s="47">
        <f t="shared" si="13"/>
        <v>100</v>
      </c>
      <c r="W56" s="48">
        <f t="shared" si="5"/>
        <v>2100</v>
      </c>
      <c r="X56" s="48">
        <f t="shared" si="2"/>
        <v>100</v>
      </c>
      <c r="Y56" s="49">
        <f t="shared" si="6"/>
        <v>2000</v>
      </c>
      <c r="Z56" s="67">
        <f t="shared" si="3"/>
        <v>25.549897353966195</v>
      </c>
      <c r="AA56" s="47">
        <f t="shared" si="26"/>
        <v>51099.794707932386</v>
      </c>
      <c r="AB56" s="48">
        <f t="shared" si="8"/>
        <v>2554.9897353966194</v>
      </c>
      <c r="AC56" s="48">
        <f t="shared" si="9"/>
        <v>53654.784443329008</v>
      </c>
      <c r="AD56" s="48">
        <f t="shared" si="10"/>
        <v>100</v>
      </c>
      <c r="AE56" s="49">
        <f t="shared" si="11"/>
        <v>53754.784443329008</v>
      </c>
    </row>
    <row r="57" spans="1:31" ht="15" thickBot="1">
      <c r="A57" s="2"/>
      <c r="B57" s="3"/>
      <c r="C57" s="4"/>
      <c r="D57" s="4"/>
      <c r="E57" s="4"/>
      <c r="F57" s="4"/>
      <c r="G57" s="4"/>
      <c r="H57" s="61"/>
      <c r="I57" s="4"/>
      <c r="J57" s="4"/>
      <c r="K57" s="4"/>
      <c r="L57" s="5"/>
      <c r="M57" s="4"/>
      <c r="N57" s="4"/>
      <c r="O57" s="4"/>
      <c r="P57" s="4"/>
      <c r="Q57" s="4"/>
      <c r="R57" s="4"/>
      <c r="S57" s="29"/>
      <c r="T57" s="29"/>
      <c r="U57" s="103">
        <f t="shared" si="12"/>
        <v>2000</v>
      </c>
      <c r="V57" s="47">
        <f t="shared" si="13"/>
        <v>100</v>
      </c>
      <c r="W57" s="48">
        <f t="shared" si="5"/>
        <v>2100</v>
      </c>
      <c r="X57" s="48">
        <f t="shared" si="2"/>
        <v>100</v>
      </c>
      <c r="Y57" s="49">
        <f t="shared" si="6"/>
        <v>2000</v>
      </c>
      <c r="Z57" s="67">
        <f t="shared" si="3"/>
        <v>26.877392221664504</v>
      </c>
      <c r="AA57" s="47">
        <f t="shared" si="26"/>
        <v>53754.784443329008</v>
      </c>
      <c r="AB57" s="48">
        <f t="shared" si="8"/>
        <v>2687.7392221664504</v>
      </c>
      <c r="AC57" s="48">
        <f t="shared" si="9"/>
        <v>56442.523665495457</v>
      </c>
      <c r="AD57" s="48">
        <f t="shared" si="10"/>
        <v>100</v>
      </c>
      <c r="AE57" s="49">
        <f t="shared" si="11"/>
        <v>56542.523665495457</v>
      </c>
    </row>
    <row r="58" spans="1:31" s="23" customFormat="1" ht="15" thickBot="1">
      <c r="A58" s="1">
        <f>A56+7</f>
        <v>44920</v>
      </c>
      <c r="B58" s="18">
        <f>D56+I56-P56</f>
        <v>7335.7755133551345</v>
      </c>
      <c r="C58" s="69">
        <f>(B58*required_return)</f>
        <v>220.07326540065404</v>
      </c>
      <c r="D58" s="15">
        <f>B58+C58</f>
        <v>7555.8487787557888</v>
      </c>
      <c r="E58" s="15">
        <f>B58/2200</f>
        <v>3.3344434151614246</v>
      </c>
      <c r="F58" s="15">
        <f>E58</f>
        <v>3.3344434151614246</v>
      </c>
      <c r="G58" s="93">
        <f>(D58-B58)/F58</f>
        <v>66.000000000000057</v>
      </c>
      <c r="H58" s="62">
        <f>Z11</f>
        <v>1.9549108875781251</v>
      </c>
      <c r="I58" s="22"/>
      <c r="J58" s="22"/>
      <c r="K58" s="15">
        <f>D58+I58-J58</f>
        <v>7555.8487787557888</v>
      </c>
      <c r="L58" s="82">
        <f>(0.7*B58)</f>
        <v>5135.042859348594</v>
      </c>
      <c r="M58" s="95">
        <f>E58*50/B58</f>
        <v>2.2727272727272724E-2</v>
      </c>
      <c r="N58" s="81"/>
      <c r="O58" s="84"/>
      <c r="P58" s="21"/>
      <c r="Q58" s="19"/>
      <c r="R58" s="15">
        <f>R56+C58+I56</f>
        <v>7555.8487787557888</v>
      </c>
      <c r="S58" s="28">
        <f>(R58-(B3+SUM(I3:I56)))/(B3+SUM(I3:I56))</f>
        <v>2.7779243893778944</v>
      </c>
      <c r="T58" s="28">
        <f>D58/B58-1</f>
        <v>3.0000000000000027E-2</v>
      </c>
      <c r="U58" s="104">
        <f t="shared" si="12"/>
        <v>2000</v>
      </c>
      <c r="V58" s="50">
        <f t="shared" si="13"/>
        <v>100</v>
      </c>
      <c r="W58" s="51">
        <f t="shared" si="5"/>
        <v>2100</v>
      </c>
      <c r="X58" s="51">
        <f t="shared" si="2"/>
        <v>100</v>
      </c>
      <c r="Y58" s="52">
        <f t="shared" si="6"/>
        <v>2000</v>
      </c>
      <c r="Z58" s="68">
        <f t="shared" si="3"/>
        <v>28.271261832747729</v>
      </c>
      <c r="AA58" s="50">
        <f t="shared" si="26"/>
        <v>56542.523665495457</v>
      </c>
      <c r="AB58" s="51">
        <f t="shared" si="8"/>
        <v>2827.1261832747728</v>
      </c>
      <c r="AC58" s="51">
        <f t="shared" si="9"/>
        <v>59369.649848770227</v>
      </c>
      <c r="AD58" s="51">
        <f t="shared" si="10"/>
        <v>100</v>
      </c>
      <c r="AE58" s="52">
        <f t="shared" si="11"/>
        <v>59469.649848770227</v>
      </c>
    </row>
    <row r="59" spans="1:31" s="23" customFormat="1">
      <c r="A59" s="1">
        <f>A58+7</f>
        <v>44927</v>
      </c>
      <c r="B59" s="18">
        <f>D58+I58-P58</f>
        <v>7555.8487787557888</v>
      </c>
      <c r="C59" s="69">
        <f>(B59*required_return)</f>
        <v>226.67546336267367</v>
      </c>
      <c r="D59" s="19">
        <f>B59+C59</f>
        <v>7782.5242421184621</v>
      </c>
      <c r="E59" s="15">
        <f>B59/2200</f>
        <v>3.4344767176162678</v>
      </c>
      <c r="F59" s="15">
        <f>E59</f>
        <v>3.4344767176162678</v>
      </c>
      <c r="G59" s="92">
        <f t="shared" ref="G59:G61" si="45">(D59-B59)/F59</f>
        <v>65.999999999999901</v>
      </c>
      <c r="H59" s="62">
        <f>Z12</f>
        <v>2.1026564319570311</v>
      </c>
      <c r="I59" s="22"/>
      <c r="J59" s="22"/>
      <c r="K59" s="19">
        <f>D59+I59-J59</f>
        <v>7782.5242421184621</v>
      </c>
      <c r="L59" s="82">
        <f>(0.7*B59)</f>
        <v>5289.0941451290519</v>
      </c>
      <c r="M59" s="95">
        <f>E59*50/B59</f>
        <v>2.2727272727272728E-2</v>
      </c>
      <c r="N59" s="81"/>
      <c r="O59" s="84"/>
      <c r="P59" s="21"/>
      <c r="Q59" s="19"/>
      <c r="R59" s="15">
        <f>R58+C59+I58</f>
        <v>7782.5242421184621</v>
      </c>
      <c r="S59" s="28">
        <f>(R59-(B3+SUM(I3:I58)))/(B3+SUM(I3:I58))</f>
        <v>2.8912621210592309</v>
      </c>
      <c r="T59" s="28">
        <f t="shared" ref="T59:T61" si="46">D59/B59-1</f>
        <v>3.0000000000000027E-2</v>
      </c>
      <c r="U59" s="102">
        <f t="shared" si="12"/>
        <v>2000</v>
      </c>
      <c r="V59" s="53">
        <f t="shared" si="13"/>
        <v>100</v>
      </c>
      <c r="W59" s="45">
        <f t="shared" si="5"/>
        <v>2100</v>
      </c>
      <c r="X59" s="45">
        <f t="shared" si="2"/>
        <v>100</v>
      </c>
      <c r="Y59" s="46">
        <f t="shared" si="6"/>
        <v>2000</v>
      </c>
      <c r="Z59" s="66">
        <f t="shared" si="3"/>
        <v>29.734824924385112</v>
      </c>
      <c r="AA59" s="53">
        <f t="shared" si="26"/>
        <v>59469.649848770227</v>
      </c>
      <c r="AB59" s="45">
        <f t="shared" si="8"/>
        <v>2973.4824924385111</v>
      </c>
      <c r="AC59" s="45">
        <f t="shared" si="9"/>
        <v>62443.132341208737</v>
      </c>
      <c r="AD59" s="45">
        <f t="shared" si="10"/>
        <v>100</v>
      </c>
      <c r="AE59" s="46">
        <f t="shared" si="11"/>
        <v>62543.132341208737</v>
      </c>
    </row>
    <row r="60" spans="1:31" s="23" customFormat="1">
      <c r="A60" s="1">
        <f>A59+7</f>
        <v>44934</v>
      </c>
      <c r="B60" s="18">
        <f>D59+I59-P59</f>
        <v>7782.5242421184621</v>
      </c>
      <c r="C60" s="69">
        <f>(B60*required_return)</f>
        <v>233.47572726355386</v>
      </c>
      <c r="D60" s="19">
        <f>B60+C60</f>
        <v>8015.9999693820164</v>
      </c>
      <c r="E60" s="15">
        <f>B60/2200</f>
        <v>3.5375110191447554</v>
      </c>
      <c r="F60" s="15">
        <f>E60</f>
        <v>3.5375110191447554</v>
      </c>
      <c r="G60" s="92">
        <f t="shared" si="45"/>
        <v>66.000000000000128</v>
      </c>
      <c r="H60" s="62">
        <f>Z13</f>
        <v>2.2577892535548827</v>
      </c>
      <c r="I60" s="22"/>
      <c r="J60" s="22"/>
      <c r="K60" s="19">
        <f>D60+I60-J60</f>
        <v>8015.9999693820164</v>
      </c>
      <c r="L60" s="82">
        <f>(0.7*B60)</f>
        <v>5447.7669694829228</v>
      </c>
      <c r="M60" s="95">
        <f t="shared" ref="M60:M61" si="47">E60*50/B60</f>
        <v>2.2727272727272728E-2</v>
      </c>
      <c r="N60" s="81"/>
      <c r="O60" s="84"/>
      <c r="P60" s="21"/>
      <c r="Q60" s="19"/>
      <c r="R60" s="15">
        <f>R59+C60+I59</f>
        <v>8015.9999693820164</v>
      </c>
      <c r="S60" s="28">
        <f>(R60-(B3+SUM(I3:I59)))/(B3+SUM(I3:I59))</f>
        <v>3.0079999846910082</v>
      </c>
      <c r="T60" s="28">
        <f t="shared" si="46"/>
        <v>3.0000000000000027E-2</v>
      </c>
      <c r="U60" s="103">
        <f t="shared" si="12"/>
        <v>2000</v>
      </c>
      <c r="V60" s="47">
        <f t="shared" si="13"/>
        <v>100</v>
      </c>
      <c r="W60" s="48">
        <f t="shared" si="5"/>
        <v>2100</v>
      </c>
      <c r="X60" s="48">
        <f t="shared" si="2"/>
        <v>100</v>
      </c>
      <c r="Y60" s="49">
        <f t="shared" si="6"/>
        <v>2000</v>
      </c>
      <c r="Z60" s="67">
        <f t="shared" si="3"/>
        <v>31.27156617060437</v>
      </c>
      <c r="AA60" s="47">
        <f t="shared" si="26"/>
        <v>62543.132341208737</v>
      </c>
      <c r="AB60" s="48">
        <f t="shared" si="8"/>
        <v>3127.1566170604369</v>
      </c>
      <c r="AC60" s="48">
        <f t="shared" si="9"/>
        <v>65670.288958269171</v>
      </c>
      <c r="AD60" s="48">
        <f t="shared" si="10"/>
        <v>100</v>
      </c>
      <c r="AE60" s="49">
        <f t="shared" si="11"/>
        <v>65770.288958269171</v>
      </c>
    </row>
    <row r="61" spans="1:31" s="23" customFormat="1" ht="15" thickBot="1">
      <c r="A61" s="1">
        <f>A60+7</f>
        <v>44941</v>
      </c>
      <c r="B61" s="18">
        <f>D60+I60-P60</f>
        <v>8015.9999693820164</v>
      </c>
      <c r="C61" s="69">
        <f>(B61*required_return)</f>
        <v>240.47999908146048</v>
      </c>
      <c r="D61" s="19">
        <f>B61+C61</f>
        <v>8256.4799684634763</v>
      </c>
      <c r="E61" s="15">
        <f>B61/2200</f>
        <v>3.6436363497190984</v>
      </c>
      <c r="F61" s="15">
        <f>E61</f>
        <v>3.6436363497190984</v>
      </c>
      <c r="G61" s="92">
        <f t="shared" si="45"/>
        <v>65.999999999999844</v>
      </c>
      <c r="H61" s="62">
        <f>Z14</f>
        <v>2.4206787162326266</v>
      </c>
      <c r="I61" s="24"/>
      <c r="J61" s="24"/>
      <c r="K61" s="19">
        <f>D61+I61-J61</f>
        <v>8256.4799684634763</v>
      </c>
      <c r="L61" s="82">
        <f>(0.7*B61)</f>
        <v>5611.1999785674116</v>
      </c>
      <c r="M61" s="95">
        <f t="shared" si="47"/>
        <v>2.2727272727272728E-2</v>
      </c>
      <c r="N61" s="81"/>
      <c r="O61" s="85"/>
      <c r="P61" s="21"/>
      <c r="Q61" s="19"/>
      <c r="R61" s="15">
        <f>R60+C61+I60</f>
        <v>8256.4799684634763</v>
      </c>
      <c r="S61" s="28">
        <f>(R61-(B3+SUM(I3:I60)))/(B3+SUM(I3:I60))</f>
        <v>3.1282399842317381</v>
      </c>
      <c r="T61" s="28">
        <f t="shared" si="46"/>
        <v>3.0000000000000027E-2</v>
      </c>
      <c r="U61" s="103">
        <f t="shared" si="12"/>
        <v>2000</v>
      </c>
      <c r="V61" s="47">
        <f t="shared" si="13"/>
        <v>100</v>
      </c>
      <c r="W61" s="48">
        <f t="shared" si="5"/>
        <v>2100</v>
      </c>
      <c r="X61" s="48">
        <f t="shared" si="2"/>
        <v>100</v>
      </c>
      <c r="Y61" s="49">
        <f t="shared" si="6"/>
        <v>2000</v>
      </c>
      <c r="Z61" s="67">
        <f t="shared" si="3"/>
        <v>32.885144479134588</v>
      </c>
      <c r="AA61" s="47">
        <f t="shared" si="26"/>
        <v>65770.288958269171</v>
      </c>
      <c r="AB61" s="48">
        <f t="shared" si="8"/>
        <v>3288.5144479134588</v>
      </c>
      <c r="AC61" s="48">
        <f t="shared" si="9"/>
        <v>69058.803406182633</v>
      </c>
      <c r="AD61" s="48">
        <f t="shared" si="10"/>
        <v>100</v>
      </c>
      <c r="AE61" s="49">
        <f t="shared" si="11"/>
        <v>69158.803406182633</v>
      </c>
    </row>
    <row r="62" spans="1:31" ht="15" thickBot="1">
      <c r="A62" s="2"/>
      <c r="B62" s="3"/>
      <c r="C62" s="13"/>
      <c r="D62" s="4"/>
      <c r="E62" s="4"/>
      <c r="F62" s="4"/>
      <c r="G62" s="4"/>
      <c r="H62" s="61"/>
      <c r="I62" s="4"/>
      <c r="J62" s="4"/>
      <c r="K62" s="4"/>
      <c r="L62" s="5"/>
      <c r="M62" s="4"/>
      <c r="N62" s="4"/>
      <c r="O62" s="4"/>
      <c r="P62" s="4"/>
      <c r="Q62" s="4"/>
      <c r="R62" s="4"/>
      <c r="S62" s="29"/>
      <c r="T62" s="29"/>
      <c r="U62" s="104">
        <f t="shared" si="12"/>
        <v>2000</v>
      </c>
      <c r="V62" s="50">
        <f t="shared" si="13"/>
        <v>100</v>
      </c>
      <c r="W62" s="51">
        <f t="shared" si="5"/>
        <v>2100</v>
      </c>
      <c r="X62" s="51">
        <f t="shared" si="2"/>
        <v>100</v>
      </c>
      <c r="Y62" s="52">
        <f t="shared" si="6"/>
        <v>2000</v>
      </c>
      <c r="Z62" s="68">
        <f t="shared" si="3"/>
        <v>34.579401703091314</v>
      </c>
      <c r="AA62" s="50">
        <f t="shared" si="26"/>
        <v>69158.803406182633</v>
      </c>
      <c r="AB62" s="51">
        <f t="shared" si="8"/>
        <v>3457.9401703091312</v>
      </c>
      <c r="AC62" s="51">
        <f t="shared" si="9"/>
        <v>72616.743576491761</v>
      </c>
      <c r="AD62" s="51">
        <f t="shared" si="10"/>
        <v>100</v>
      </c>
      <c r="AE62" s="52">
        <f t="shared" si="11"/>
        <v>72716.743576491761</v>
      </c>
    </row>
    <row r="63" spans="1:31" s="23" customFormat="1">
      <c r="A63" s="1">
        <f>A61+7</f>
        <v>44948</v>
      </c>
      <c r="B63" s="18">
        <f>D61+I61-P61</f>
        <v>8256.4799684634763</v>
      </c>
      <c r="C63" s="69">
        <f>(B63*required_return)</f>
        <v>247.69439905390428</v>
      </c>
      <c r="D63" s="15">
        <f>B63+C63</f>
        <v>8504.1743675173802</v>
      </c>
      <c r="E63" s="15">
        <f>B63/2200</f>
        <v>3.752945440210671</v>
      </c>
      <c r="F63" s="15">
        <f>E63</f>
        <v>3.752945440210671</v>
      </c>
      <c r="G63" s="93">
        <f>(D63-B63)/F63</f>
        <v>65.999999999999901</v>
      </c>
      <c r="H63" s="62">
        <f>Z15</f>
        <v>2.5917126520442579</v>
      </c>
      <c r="I63" s="22"/>
      <c r="J63" s="22"/>
      <c r="K63" s="15">
        <f>D63+I63-J63</f>
        <v>8504.1743675173802</v>
      </c>
      <c r="L63" s="82">
        <f>(0.7*B63)</f>
        <v>5779.5359779244327</v>
      </c>
      <c r="M63" s="95">
        <f>E63*50/B63</f>
        <v>2.2727272727272728E-2</v>
      </c>
      <c r="N63" s="81"/>
      <c r="O63" s="84"/>
      <c r="P63" s="21"/>
      <c r="Q63" s="19"/>
      <c r="R63" s="15">
        <f>R61+C63+I61</f>
        <v>8504.1743675173802</v>
      </c>
      <c r="S63" s="28">
        <f>(R63-(B3+SUM(I3:I61)))/(B3+SUM(I3:I61))</f>
        <v>3.25208718375869</v>
      </c>
      <c r="T63" s="28">
        <f>D63/B63-1</f>
        <v>3.0000000000000027E-2</v>
      </c>
      <c r="U63" s="44"/>
      <c r="V63"/>
      <c r="W63"/>
      <c r="X63"/>
      <c r="Y63"/>
      <c r="Z63" s="64"/>
      <c r="AA63"/>
      <c r="AB63"/>
      <c r="AC63"/>
      <c r="AD63"/>
      <c r="AE63"/>
    </row>
    <row r="64" spans="1:31" s="23" customFormat="1">
      <c r="A64" s="1">
        <f>A63+7</f>
        <v>44955</v>
      </c>
      <c r="B64" s="18">
        <f>D63+I63-P63</f>
        <v>8504.1743675173802</v>
      </c>
      <c r="C64" s="69">
        <f>(B64*required_return)</f>
        <v>255.1252310255214</v>
      </c>
      <c r="D64" s="19">
        <f>B64+C64</f>
        <v>8759.2995985429025</v>
      </c>
      <c r="E64" s="15">
        <f>B64/2200</f>
        <v>3.8655338034169908</v>
      </c>
      <c r="F64" s="15">
        <f>E64</f>
        <v>3.8655338034169908</v>
      </c>
      <c r="G64" s="92">
        <f t="shared" ref="G64:G66" si="48">(D64-B64)/F64</f>
        <v>66.000000000000213</v>
      </c>
      <c r="H64" s="62">
        <f>Z16</f>
        <v>2.7712982846464711</v>
      </c>
      <c r="I64" s="22"/>
      <c r="J64" s="22"/>
      <c r="K64" s="19">
        <f>D64+I64-J64</f>
        <v>8759.2995985429025</v>
      </c>
      <c r="L64" s="82">
        <f>(0.7*B64)</f>
        <v>5952.9220572621662</v>
      </c>
      <c r="M64" s="95">
        <f>E64*50/B64</f>
        <v>2.2727272727272728E-2</v>
      </c>
      <c r="N64" s="81"/>
      <c r="O64" s="84"/>
      <c r="P64" s="21"/>
      <c r="Q64" s="19"/>
      <c r="R64" s="15">
        <f>R63+C64+I63</f>
        <v>8759.2995985429025</v>
      </c>
      <c r="S64" s="28">
        <f>(R64-(B3+SUM(I3:I63)))/(B3+SUM(I3:I63))</f>
        <v>3.3796497992714514</v>
      </c>
      <c r="T64" s="28">
        <f t="shared" ref="T64:T66" si="49">D64/B64-1</f>
        <v>3.0000000000000027E-2</v>
      </c>
      <c r="U64" s="44"/>
      <c r="V64"/>
      <c r="W64"/>
      <c r="X64"/>
      <c r="Y64"/>
      <c r="Z64" s="64"/>
      <c r="AA64"/>
      <c r="AB64"/>
      <c r="AC64"/>
      <c r="AD64"/>
      <c r="AE64"/>
    </row>
    <row r="65" spans="1:31" s="23" customFormat="1">
      <c r="A65" s="1">
        <f>A64+7</f>
        <v>44962</v>
      </c>
      <c r="B65" s="18">
        <f>D64+I64-P64</f>
        <v>8759.2995985429025</v>
      </c>
      <c r="C65" s="69">
        <f>(B65*required_return)</f>
        <v>262.77898795628704</v>
      </c>
      <c r="D65" s="19">
        <f>B65+C65</f>
        <v>9022.0785864991904</v>
      </c>
      <c r="E65" s="15">
        <f>B65/2200</f>
        <v>3.9814998175195013</v>
      </c>
      <c r="F65" s="15">
        <f>E65</f>
        <v>3.9814998175195013</v>
      </c>
      <c r="G65" s="92">
        <f t="shared" si="48"/>
        <v>66.000000000000199</v>
      </c>
      <c r="H65" s="62">
        <f>Z17</f>
        <v>2.9598631988787947</v>
      </c>
      <c r="I65" s="22"/>
      <c r="J65" s="22"/>
      <c r="K65" s="19">
        <f>D65+I65-J65</f>
        <v>9022.0785864991904</v>
      </c>
      <c r="L65" s="82">
        <f>(0.7*B65)</f>
        <v>6131.5097189800317</v>
      </c>
      <c r="M65" s="95">
        <f t="shared" ref="M65:M66" si="50">E65*50/B65</f>
        <v>2.2727272727272728E-2</v>
      </c>
      <c r="N65" s="81"/>
      <c r="O65" s="84"/>
      <c r="P65" s="21"/>
      <c r="Q65" s="19"/>
      <c r="R65" s="15">
        <f>R64+C65+I64</f>
        <v>9022.0785864991904</v>
      </c>
      <c r="S65" s="28">
        <f>(R65-(B3+SUM(I3:I64)))/(B3+SUM(I3:I64))</f>
        <v>3.5110392932495951</v>
      </c>
      <c r="T65" s="28">
        <f t="shared" si="49"/>
        <v>3.0000000000000027E-2</v>
      </c>
      <c r="U65" s="44"/>
      <c r="V65"/>
      <c r="W65"/>
      <c r="X65"/>
      <c r="Y65"/>
      <c r="Z65" s="64"/>
      <c r="AA65"/>
      <c r="AB65"/>
      <c r="AC65"/>
      <c r="AD65"/>
      <c r="AE65"/>
    </row>
    <row r="66" spans="1:31" s="23" customFormat="1" ht="15" thickBot="1">
      <c r="A66" s="6">
        <f>A65+7</f>
        <v>44969</v>
      </c>
      <c r="B66" s="18">
        <f>D65+I65-P65</f>
        <v>9022.0785864991904</v>
      </c>
      <c r="C66" s="69">
        <f>(B66*required_return)</f>
        <v>270.66235759497567</v>
      </c>
      <c r="D66" s="19">
        <f>B66+C66</f>
        <v>9292.7409440941665</v>
      </c>
      <c r="E66" s="15">
        <f>B66/2200</f>
        <v>4.1009448120450864</v>
      </c>
      <c r="F66" s="15">
        <f>E66</f>
        <v>4.1009448120450864</v>
      </c>
      <c r="G66" s="92">
        <f t="shared" si="48"/>
        <v>66.000000000000099</v>
      </c>
      <c r="H66" s="62">
        <f>Z18</f>
        <v>3.1578563588227344</v>
      </c>
      <c r="I66" s="24"/>
      <c r="J66" s="24"/>
      <c r="K66" s="19">
        <f>D66+I66-J66</f>
        <v>9292.7409440941665</v>
      </c>
      <c r="L66" s="82">
        <f>(0.7*B66)</f>
        <v>6315.4550105494327</v>
      </c>
      <c r="M66" s="95">
        <f t="shared" si="50"/>
        <v>2.2727272727272728E-2</v>
      </c>
      <c r="N66" s="81"/>
      <c r="O66" s="85"/>
      <c r="P66" s="21"/>
      <c r="Q66" s="19"/>
      <c r="R66" s="15">
        <f>R65+C66+I65</f>
        <v>9292.7409440941665</v>
      </c>
      <c r="S66" s="28">
        <f>(R66-(B3+SUM(I3:I65)))/(B3+SUM(I3:I65))</f>
        <v>3.6463704720470833</v>
      </c>
      <c r="T66" s="28">
        <f t="shared" si="49"/>
        <v>3.0000000000000027E-2</v>
      </c>
      <c r="U66" s="44"/>
      <c r="V66"/>
      <c r="W66"/>
      <c r="X66"/>
      <c r="Y66"/>
      <c r="Z66" s="64"/>
      <c r="AA66"/>
      <c r="AB66"/>
      <c r="AC66"/>
      <c r="AD66"/>
      <c r="AE66"/>
    </row>
    <row r="67" spans="1:31" ht="15" thickBot="1">
      <c r="A67" s="2"/>
      <c r="B67" s="3"/>
      <c r="C67" s="13"/>
      <c r="D67" s="4"/>
      <c r="E67" s="4"/>
      <c r="F67" s="4"/>
      <c r="G67" s="4"/>
      <c r="H67" s="61"/>
      <c r="I67" s="4"/>
      <c r="J67" s="4"/>
      <c r="K67" s="4"/>
      <c r="L67" s="5"/>
      <c r="M67" s="4"/>
      <c r="N67" s="4"/>
      <c r="O67" s="4"/>
      <c r="P67" s="4"/>
      <c r="Q67" s="4"/>
      <c r="R67" s="4"/>
      <c r="S67" s="29"/>
      <c r="T67" s="29"/>
    </row>
    <row r="68" spans="1:31" s="23" customFormat="1">
      <c r="A68" s="1">
        <f>A66+7</f>
        <v>44976</v>
      </c>
      <c r="B68" s="18">
        <f>D66+I66-P66</f>
        <v>9292.7409440941665</v>
      </c>
      <c r="C68" s="69">
        <f>(B68*required_return)</f>
        <v>278.78222832282501</v>
      </c>
      <c r="D68" s="15">
        <f>B68+C68</f>
        <v>9571.5231724169917</v>
      </c>
      <c r="E68" s="15">
        <f>B68/2200</f>
        <v>4.2239731564064389</v>
      </c>
      <c r="F68" s="15">
        <f>E68</f>
        <v>4.2239731564064389</v>
      </c>
      <c r="G68" s="93">
        <f>(D68-B68)/F68</f>
        <v>66.000000000000043</v>
      </c>
      <c r="H68" s="62">
        <f>Z19</f>
        <v>3.3657491767638712</v>
      </c>
      <c r="I68" s="22"/>
      <c r="J68" s="22"/>
      <c r="K68" s="15">
        <f>D68+I68-J68</f>
        <v>9571.5231724169917</v>
      </c>
      <c r="L68" s="82">
        <f>(0.7*B68)</f>
        <v>6504.9186608659165</v>
      </c>
      <c r="M68" s="95">
        <f>E68*50/B68</f>
        <v>2.2727272727272724E-2</v>
      </c>
      <c r="N68" s="81"/>
      <c r="O68" s="84"/>
      <c r="P68" s="21"/>
      <c r="Q68" s="19"/>
      <c r="R68" s="15">
        <f>R66+C68+I66</f>
        <v>9571.5231724169917</v>
      </c>
      <c r="S68" s="28">
        <f>(R68-(B3+SUM(I3:I66)))/(B3+SUM(I3:I66))</f>
        <v>3.7857615862084959</v>
      </c>
      <c r="T68" s="28">
        <f>D68/B68-1</f>
        <v>3.0000000000000027E-2</v>
      </c>
      <c r="U68" s="44"/>
      <c r="V68"/>
      <c r="W68"/>
      <c r="X68"/>
      <c r="Y68"/>
      <c r="Z68" s="64"/>
      <c r="AA68"/>
      <c r="AB68"/>
      <c r="AC68"/>
      <c r="AD68"/>
      <c r="AE68"/>
    </row>
    <row r="69" spans="1:31" s="23" customFormat="1">
      <c r="A69" s="1">
        <f>A68+7</f>
        <v>44983</v>
      </c>
      <c r="B69" s="18">
        <f>D68+I68-P68</f>
        <v>9571.5231724169917</v>
      </c>
      <c r="C69" s="69">
        <f>(B69*required_return)</f>
        <v>287.14569517250976</v>
      </c>
      <c r="D69" s="19">
        <f>B69+C69</f>
        <v>9858.668867589502</v>
      </c>
      <c r="E69" s="15">
        <f>B69/2200</f>
        <v>4.3506923510986324</v>
      </c>
      <c r="F69" s="15">
        <f>E69</f>
        <v>4.3506923510986324</v>
      </c>
      <c r="G69" s="92">
        <f t="shared" ref="G69:G71" si="51">(D69-B69)/F69</f>
        <v>66.000000000000142</v>
      </c>
      <c r="H69" s="62">
        <f>Z20</f>
        <v>3.584036635602065</v>
      </c>
      <c r="I69" s="22"/>
      <c r="J69" s="22"/>
      <c r="K69" s="19">
        <f>D69+I69-J69</f>
        <v>9858.668867589502</v>
      </c>
      <c r="L69" s="82">
        <f>(0.7*B69)</f>
        <v>6700.0662206918942</v>
      </c>
      <c r="M69" s="95">
        <f>E69*50/B69</f>
        <v>2.2727272727272728E-2</v>
      </c>
      <c r="N69" s="81"/>
      <c r="O69" s="84"/>
      <c r="P69" s="21"/>
      <c r="Q69" s="19"/>
      <c r="R69" s="15">
        <f>R68+C69+I68</f>
        <v>9858.668867589502</v>
      </c>
      <c r="S69" s="28">
        <f>(R69-(B3+SUM(I3:I68)))/(B3+SUM(I3:I68))</f>
        <v>3.9293344337947511</v>
      </c>
      <c r="T69" s="28">
        <f t="shared" ref="T69:T71" si="52">D69/B69-1</f>
        <v>3.0000000000000027E-2</v>
      </c>
      <c r="U69" s="44"/>
      <c r="V69"/>
      <c r="W69"/>
      <c r="X69"/>
      <c r="Y69"/>
      <c r="Z69" s="64"/>
      <c r="AA69"/>
      <c r="AB69"/>
      <c r="AC69"/>
      <c r="AD69"/>
      <c r="AE69"/>
    </row>
    <row r="70" spans="1:31" s="23" customFormat="1">
      <c r="A70" s="1">
        <f>A69+7</f>
        <v>44990</v>
      </c>
      <c r="B70" s="18">
        <f>D69+I69-P69</f>
        <v>9858.668867589502</v>
      </c>
      <c r="C70" s="69">
        <f>(B70*required_return)</f>
        <v>295.76006602768507</v>
      </c>
      <c r="D70" s="19">
        <f>B70+C70</f>
        <v>10154.428933617188</v>
      </c>
      <c r="E70" s="15">
        <f>B70/2200</f>
        <v>4.4812131216315922</v>
      </c>
      <c r="F70" s="15">
        <f>E70</f>
        <v>4.4812131216315922</v>
      </c>
      <c r="G70" s="92">
        <f t="shared" si="51"/>
        <v>66.000000000000142</v>
      </c>
      <c r="H70" s="62">
        <f>Z21</f>
        <v>3.8132384673821678</v>
      </c>
      <c r="I70" s="22"/>
      <c r="J70" s="22"/>
      <c r="K70" s="19">
        <f>D70+I70-J70</f>
        <v>10154.428933617188</v>
      </c>
      <c r="L70" s="82">
        <f>(0.7*B70)</f>
        <v>6901.0682073126509</v>
      </c>
      <c r="M70" s="95">
        <f t="shared" ref="M70:M71" si="53">E70*50/B70</f>
        <v>2.2727272727272731E-2</v>
      </c>
      <c r="N70" s="81"/>
      <c r="O70" s="84"/>
      <c r="P70" s="21"/>
      <c r="Q70" s="19"/>
      <c r="R70" s="15">
        <f>R69+C70+I69</f>
        <v>10154.428933617188</v>
      </c>
      <c r="S70" s="28">
        <f>(R70-(B3+SUM(I3:I69)))/(B3+SUM(I3:I69))</f>
        <v>4.0772144668085941</v>
      </c>
      <c r="T70" s="28">
        <f t="shared" si="52"/>
        <v>3.0000000000000027E-2</v>
      </c>
      <c r="U70" s="44"/>
      <c r="V70"/>
      <c r="W70"/>
      <c r="X70"/>
      <c r="Y70"/>
      <c r="Z70" s="64"/>
      <c r="AA70"/>
      <c r="AB70"/>
      <c r="AC70"/>
      <c r="AD70"/>
      <c r="AE70"/>
    </row>
    <row r="71" spans="1:31" s="23" customFormat="1" ht="15" thickBot="1">
      <c r="A71" s="6">
        <f>A70+7</f>
        <v>44997</v>
      </c>
      <c r="B71" s="18">
        <f>D70+I70-P70</f>
        <v>10154.428933617188</v>
      </c>
      <c r="C71" s="69">
        <f>(B71*required_return)</f>
        <v>304.63286800851563</v>
      </c>
      <c r="D71" s="19">
        <f>B71+C71</f>
        <v>10459.061801625703</v>
      </c>
      <c r="E71" s="15">
        <f>B71/2200</f>
        <v>4.6156495152805403</v>
      </c>
      <c r="F71" s="15">
        <f>E71</f>
        <v>4.6156495152805403</v>
      </c>
      <c r="G71" s="92">
        <f t="shared" si="51"/>
        <v>65.999999999999915</v>
      </c>
      <c r="H71" s="62">
        <f>Z22</f>
        <v>4.0539003907512763</v>
      </c>
      <c r="I71" s="24"/>
      <c r="J71" s="24"/>
      <c r="K71" s="19">
        <f>D71+I71-J71</f>
        <v>10459.061801625703</v>
      </c>
      <c r="L71" s="82">
        <f>(0.7*B71)</f>
        <v>7108.1002535320313</v>
      </c>
      <c r="M71" s="95">
        <f t="shared" si="53"/>
        <v>2.2727272727272731E-2</v>
      </c>
      <c r="N71" s="81"/>
      <c r="O71" s="85"/>
      <c r="P71" s="21"/>
      <c r="Q71" s="19"/>
      <c r="R71" s="15">
        <f>R70+C71+I70</f>
        <v>10459.061801625703</v>
      </c>
      <c r="S71" s="28">
        <f>(R71-(B3+SUM(I3:I70)))/(B3+SUM(I3:I70))</f>
        <v>4.2295309008128514</v>
      </c>
      <c r="T71" s="28">
        <f t="shared" si="52"/>
        <v>3.0000000000000027E-2</v>
      </c>
      <c r="U71" s="44"/>
      <c r="V71"/>
      <c r="W71"/>
      <c r="X71"/>
      <c r="Y71"/>
      <c r="Z71" s="64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1"/>
      <c r="I72" s="4"/>
      <c r="J72" s="4"/>
      <c r="K72" s="4"/>
      <c r="L72" s="5"/>
      <c r="M72" s="4"/>
      <c r="N72" s="4"/>
      <c r="O72" s="4"/>
      <c r="P72" s="4"/>
      <c r="Q72" s="4"/>
      <c r="R72" s="4"/>
      <c r="S72" s="29"/>
      <c r="T72" s="29"/>
    </row>
    <row r="73" spans="1:31" s="23" customFormat="1">
      <c r="A73" s="1">
        <f>A71+7</f>
        <v>45004</v>
      </c>
      <c r="B73" s="18">
        <f>D71+I71-P71</f>
        <v>10459.061801625703</v>
      </c>
      <c r="C73" s="69">
        <f>(B73*required_return)</f>
        <v>313.7718540487711</v>
      </c>
      <c r="D73" s="15">
        <f>B73+C73</f>
        <v>10772.833655674474</v>
      </c>
      <c r="E73" s="15">
        <f>B73/2200</f>
        <v>4.7541190007389558</v>
      </c>
      <c r="F73" s="15">
        <f>E73</f>
        <v>4.7541190007389558</v>
      </c>
      <c r="G73" s="93">
        <f>(D73-B73)/F73</f>
        <v>66.000000000000043</v>
      </c>
      <c r="H73" s="62">
        <f>Z23</f>
        <v>4.30659541028884</v>
      </c>
      <c r="I73" s="22"/>
      <c r="J73" s="22"/>
      <c r="K73" s="15">
        <f>D73+I73-J73</f>
        <v>10772.833655674474</v>
      </c>
      <c r="L73" s="82">
        <f>(0.7*B73)</f>
        <v>7321.3432611379912</v>
      </c>
      <c r="M73" s="95">
        <f>E73*50/B73</f>
        <v>2.2727272727272728E-2</v>
      </c>
      <c r="N73" s="81"/>
      <c r="O73" s="84"/>
      <c r="P73" s="21"/>
      <c r="Q73" s="19"/>
      <c r="R73" s="15">
        <f>R71+C73+I71</f>
        <v>10772.833655674474</v>
      </c>
      <c r="S73" s="28">
        <f>(R73-(B3+SUM(I3:I71)))/(B3+SUM(I3:I71))</f>
        <v>4.3864168278372375</v>
      </c>
      <c r="T73" s="28">
        <f>D73/B73-1</f>
        <v>3.0000000000000027E-2</v>
      </c>
      <c r="U73" s="44"/>
      <c r="V73"/>
      <c r="W73"/>
      <c r="X73"/>
      <c r="Y73"/>
      <c r="Z73" s="64"/>
      <c r="AA73"/>
      <c r="AB73"/>
      <c r="AC73"/>
      <c r="AD73"/>
      <c r="AE73"/>
    </row>
    <row r="74" spans="1:31" s="23" customFormat="1">
      <c r="A74" s="1">
        <f>A73+7</f>
        <v>45011</v>
      </c>
      <c r="B74" s="18">
        <f>D73+I73-P73</f>
        <v>10772.833655674474</v>
      </c>
      <c r="C74" s="69">
        <f>(B74*required_return)</f>
        <v>323.18500967023419</v>
      </c>
      <c r="D74" s="19">
        <f>B74+C74</f>
        <v>11096.018665344709</v>
      </c>
      <c r="E74" s="15">
        <f>B74/2200</f>
        <v>4.8967425707611243</v>
      </c>
      <c r="F74" s="15">
        <f>E74</f>
        <v>4.8967425707611243</v>
      </c>
      <c r="G74" s="92">
        <f t="shared" ref="G74:G76" si="54">(D74-B74)/F74</f>
        <v>66.000000000000085</v>
      </c>
      <c r="H74" s="62">
        <f>Z24</f>
        <v>4.5719251808032819</v>
      </c>
      <c r="I74" s="22"/>
      <c r="J74" s="22"/>
      <c r="K74" s="19">
        <f>D74+I74-J74</f>
        <v>11096.018665344709</v>
      </c>
      <c r="L74" s="82">
        <f>(0.7*B74)</f>
        <v>7540.9835589721315</v>
      </c>
      <c r="M74" s="95">
        <f>E74*50/B74</f>
        <v>2.2727272727272724E-2</v>
      </c>
      <c r="N74" s="81"/>
      <c r="O74" s="84"/>
      <c r="P74" s="21"/>
      <c r="Q74" s="19"/>
      <c r="R74" s="15">
        <f>R73+C74+I73</f>
        <v>11096.018665344709</v>
      </c>
      <c r="S74" s="28">
        <f>(R74-(B3+SUM(I3:I73)))/(B3+SUM(I3:I73))</f>
        <v>4.5480093326723541</v>
      </c>
      <c r="T74" s="28">
        <f t="shared" ref="T74:T76" si="55">D74/B74-1</f>
        <v>3.0000000000000027E-2</v>
      </c>
      <c r="U74" s="44"/>
      <c r="V74"/>
      <c r="W74"/>
      <c r="X74"/>
      <c r="Y74"/>
      <c r="Z74" s="64"/>
      <c r="AA74"/>
      <c r="AB74"/>
      <c r="AC74"/>
      <c r="AD74"/>
      <c r="AE74"/>
    </row>
    <row r="75" spans="1:31" s="23" customFormat="1">
      <c r="A75" s="1">
        <f>A74+7</f>
        <v>45018</v>
      </c>
      <c r="B75" s="18">
        <f>D74+I74-P74</f>
        <v>11096.018665344709</v>
      </c>
      <c r="C75" s="69">
        <f>(B75*required_return)</f>
        <v>332.88055996034126</v>
      </c>
      <c r="D75" s="19">
        <f>B75+C75</f>
        <v>11428.899225305051</v>
      </c>
      <c r="E75" s="15">
        <f>B75/2200</f>
        <v>5.0436448478839591</v>
      </c>
      <c r="F75" s="15">
        <f>E75</f>
        <v>5.0436448478839591</v>
      </c>
      <c r="G75" s="92">
        <f t="shared" si="54"/>
        <v>66.000000000000142</v>
      </c>
      <c r="H75" s="62">
        <f>Z25</f>
        <v>4.8505214398434466</v>
      </c>
      <c r="I75" s="22"/>
      <c r="J75" s="22"/>
      <c r="K75" s="19">
        <f>D75+I75-J75</f>
        <v>11428.899225305051</v>
      </c>
      <c r="L75" s="82">
        <f>(0.7*B75)</f>
        <v>7767.2130657412954</v>
      </c>
      <c r="M75" s="95">
        <f t="shared" ref="M75:M76" si="56">E75*50/B75</f>
        <v>2.2727272727272728E-2</v>
      </c>
      <c r="N75" s="81"/>
      <c r="O75" s="84"/>
      <c r="P75" s="21"/>
      <c r="Q75" s="19"/>
      <c r="R75" s="15">
        <f>R74+C75+I74</f>
        <v>11428.899225305051</v>
      </c>
      <c r="S75" s="28">
        <f>(R75-(B3+SUM(I3:I74)))/(B3+SUM(I3:I74))</f>
        <v>4.7144496126525253</v>
      </c>
      <c r="T75" s="28">
        <f t="shared" si="55"/>
        <v>3.0000000000000027E-2</v>
      </c>
      <c r="U75" s="44"/>
      <c r="V75"/>
      <c r="W75"/>
      <c r="X75"/>
      <c r="Y75"/>
      <c r="Z75" s="64"/>
      <c r="AA75"/>
      <c r="AB75"/>
      <c r="AC75"/>
      <c r="AD75"/>
      <c r="AE75"/>
    </row>
    <row r="76" spans="1:31" s="23" customFormat="1" ht="15" thickBot="1">
      <c r="A76" s="6">
        <f>A75+7</f>
        <v>45025</v>
      </c>
      <c r="B76" s="18">
        <f>D75+I75-P75</f>
        <v>11428.899225305051</v>
      </c>
      <c r="C76" s="69">
        <f>(B76*required_return)</f>
        <v>342.8669767591515</v>
      </c>
      <c r="D76" s="19">
        <f>B76+C76</f>
        <v>11771.766202064202</v>
      </c>
      <c r="E76" s="15">
        <f>B76/2200</f>
        <v>5.1949541933204779</v>
      </c>
      <c r="F76" s="15">
        <f>E76</f>
        <v>5.1949541933204779</v>
      </c>
      <c r="G76" s="92">
        <f t="shared" si="54"/>
        <v>65.999999999999886</v>
      </c>
      <c r="H76" s="62">
        <f>Z26</f>
        <v>5.1430475118356194</v>
      </c>
      <c r="I76" s="24"/>
      <c r="J76" s="24"/>
      <c r="K76" s="19">
        <f>D76+I76-J76</f>
        <v>11771.766202064202</v>
      </c>
      <c r="L76" s="82">
        <f>(0.7*B76)</f>
        <v>8000.2294577135353</v>
      </c>
      <c r="M76" s="95">
        <f t="shared" si="56"/>
        <v>2.2727272727272731E-2</v>
      </c>
      <c r="N76" s="81"/>
      <c r="O76" s="85"/>
      <c r="P76" s="21"/>
      <c r="Q76" s="19"/>
      <c r="R76" s="15">
        <f>R75+C76+I75</f>
        <v>11771.766202064202</v>
      </c>
      <c r="S76" s="28">
        <f>(R76-(B3+SUM(I3:I75)))/(B3+SUM(I3:I75))</f>
        <v>4.8858831010321007</v>
      </c>
      <c r="T76" s="28">
        <f t="shared" si="55"/>
        <v>3.0000000000000027E-2</v>
      </c>
      <c r="U76" s="44"/>
      <c r="V76"/>
      <c r="W76"/>
      <c r="X76"/>
      <c r="Y76"/>
      <c r="Z76" s="64"/>
      <c r="AA76"/>
      <c r="AB76"/>
      <c r="AC76"/>
      <c r="AD76"/>
      <c r="AE76"/>
    </row>
    <row r="77" spans="1:31" ht="15" thickBot="1">
      <c r="A77" s="2"/>
      <c r="B77" s="3"/>
      <c r="C77" s="13"/>
      <c r="D77" s="4"/>
      <c r="E77" s="4"/>
      <c r="F77" s="4"/>
      <c r="G77" s="4"/>
      <c r="H77" s="61"/>
      <c r="I77" s="4"/>
      <c r="J77" s="4"/>
      <c r="K77" s="4"/>
      <c r="L77" s="5"/>
      <c r="M77" s="4"/>
      <c r="N77" s="4"/>
      <c r="O77" s="4"/>
      <c r="P77" s="4"/>
      <c r="Q77" s="4"/>
      <c r="R77" s="4"/>
      <c r="S77" s="29"/>
      <c r="T77" s="29"/>
    </row>
    <row r="78" spans="1:31" s="23" customFormat="1">
      <c r="A78" s="1">
        <f>A76+7</f>
        <v>45032</v>
      </c>
      <c r="B78" s="18">
        <f>D76+I76-P76</f>
        <v>11771.766202064202</v>
      </c>
      <c r="C78" s="69">
        <f>(B78*required_return)</f>
        <v>353.15298606192607</v>
      </c>
      <c r="D78" s="15">
        <f>B78+C78</f>
        <v>12124.919188126129</v>
      </c>
      <c r="E78" s="15">
        <f>B78/2200</f>
        <v>5.3508028191200916</v>
      </c>
      <c r="F78" s="15">
        <f>E78</f>
        <v>5.3508028191200916</v>
      </c>
      <c r="G78" s="93">
        <f>(D78-B78)/F78</f>
        <v>66.000000000000114</v>
      </c>
      <c r="H78" s="62">
        <f>Z27</f>
        <v>5.4501998874273996</v>
      </c>
      <c r="I78" s="22"/>
      <c r="J78" s="22"/>
      <c r="K78" s="15">
        <f>D78+I78-J78</f>
        <v>12124.919188126129</v>
      </c>
      <c r="L78" s="82">
        <f>(0.7*B78)</f>
        <v>8240.236341444941</v>
      </c>
      <c r="M78" s="95">
        <f>E78*50/B78</f>
        <v>2.2727272727272724E-2</v>
      </c>
      <c r="N78" s="81"/>
      <c r="O78" s="84"/>
      <c r="P78" s="21"/>
      <c r="Q78" s="19"/>
      <c r="R78" s="15">
        <f>R76+C78+I76</f>
        <v>12124.919188126129</v>
      </c>
      <c r="S78" s="28">
        <f>(R78-(B3+SUM(I3:I76)))/(B3+SUM(I3:I76))</f>
        <v>5.0624595940630641</v>
      </c>
      <c r="T78" s="28">
        <f>D78/B78-1</f>
        <v>3.0000000000000027E-2</v>
      </c>
      <c r="U78" s="44"/>
      <c r="V78"/>
      <c r="W78"/>
      <c r="X78"/>
      <c r="Y78"/>
      <c r="Z78" s="64"/>
      <c r="AA78"/>
      <c r="AB78"/>
      <c r="AC78"/>
      <c r="AD78"/>
      <c r="AE78"/>
    </row>
    <row r="79" spans="1:31" s="23" customFormat="1">
      <c r="A79" s="1">
        <f>A78+7</f>
        <v>45039</v>
      </c>
      <c r="B79" s="18">
        <f>D78+I78-P78</f>
        <v>12124.919188126129</v>
      </c>
      <c r="C79" s="69">
        <f>(B79*required_return)</f>
        <v>363.74757564378382</v>
      </c>
      <c r="D79" s="19">
        <f>B79+C79</f>
        <v>12488.666763769912</v>
      </c>
      <c r="E79" s="15">
        <f>B79/2200</f>
        <v>5.5113269036936945</v>
      </c>
      <c r="F79" s="15">
        <f>E79</f>
        <v>5.5113269036936945</v>
      </c>
      <c r="G79" s="92">
        <f t="shared" ref="G79:G81" si="57">(D79-B79)/F79</f>
        <v>65.999999999999929</v>
      </c>
      <c r="H79" s="62">
        <f t="shared" ref="H79:H81" si="58">Z28</f>
        <v>5.7727098817987699</v>
      </c>
      <c r="I79" s="22"/>
      <c r="J79" s="22"/>
      <c r="K79" s="19">
        <f>D79+I79-J79</f>
        <v>12488.666763769912</v>
      </c>
      <c r="L79" s="82">
        <f>(0.7*B79)</f>
        <v>8487.4434316882889</v>
      </c>
      <c r="M79" s="95">
        <f>E79*50/B79</f>
        <v>2.2727272727272728E-2</v>
      </c>
      <c r="N79" s="81"/>
      <c r="O79" s="84"/>
      <c r="P79" s="21"/>
      <c r="Q79" s="19"/>
      <c r="R79" s="15">
        <f>R78+C79+I78</f>
        <v>12488.666763769912</v>
      </c>
      <c r="S79" s="28">
        <f>(R79-(B3+SUM(I3:I78)))/(B3+SUM(I3:I78))</f>
        <v>5.2443333818849558</v>
      </c>
      <c r="T79" s="28">
        <f t="shared" ref="T79:T81" si="59">D79/B79-1</f>
        <v>3.0000000000000027E-2</v>
      </c>
      <c r="U79" s="44"/>
      <c r="V79"/>
      <c r="W79"/>
      <c r="X79"/>
      <c r="Y79"/>
      <c r="Z79" s="64"/>
      <c r="AA79"/>
      <c r="AB79"/>
      <c r="AC79"/>
      <c r="AD79"/>
      <c r="AE79"/>
    </row>
    <row r="80" spans="1:31" s="23" customFormat="1">
      <c r="A80" s="1">
        <f>A79+7</f>
        <v>45046</v>
      </c>
      <c r="B80" s="18">
        <f>D79+I79-P79</f>
        <v>12488.666763769912</v>
      </c>
      <c r="C80" s="69">
        <f>(B80*required_return)</f>
        <v>374.66000291309734</v>
      </c>
      <c r="D80" s="19">
        <f>B80+C80</f>
        <v>12863.326766683009</v>
      </c>
      <c r="E80" s="15">
        <f>B80/2200</f>
        <v>5.676666710804505</v>
      </c>
      <c r="F80" s="15">
        <f>E80</f>
        <v>5.676666710804505</v>
      </c>
      <c r="G80" s="92">
        <f t="shared" si="57"/>
        <v>65.999999999999915</v>
      </c>
      <c r="H80" s="62">
        <f t="shared" si="58"/>
        <v>6.1113453758887077</v>
      </c>
      <c r="I80" s="22"/>
      <c r="J80" s="22"/>
      <c r="K80" s="19">
        <f>D80+I80-J80</f>
        <v>12863.326766683009</v>
      </c>
      <c r="L80" s="82">
        <f>(0.7*B80)</f>
        <v>8742.0667346389382</v>
      </c>
      <c r="M80" s="95">
        <f t="shared" ref="M80:M81" si="60">E80*50/B80</f>
        <v>2.2727272727272728E-2</v>
      </c>
      <c r="N80" s="81"/>
      <c r="O80" s="84"/>
      <c r="P80" s="21"/>
      <c r="Q80" s="19"/>
      <c r="R80" s="15">
        <f>R79+C80+I79</f>
        <v>12863.326766683009</v>
      </c>
      <c r="S80" s="28">
        <f>(R80-(B3+SUM(I3:I79)))/(B3+SUM(I3:I79))</f>
        <v>5.4316633833415047</v>
      </c>
      <c r="T80" s="28">
        <f t="shared" si="59"/>
        <v>3.0000000000000027E-2</v>
      </c>
      <c r="U80" s="44"/>
      <c r="V80"/>
      <c r="W80"/>
      <c r="X80"/>
      <c r="Y80"/>
      <c r="Z80" s="64"/>
      <c r="AA80"/>
      <c r="AB80"/>
      <c r="AC80"/>
      <c r="AD80"/>
      <c r="AE80"/>
    </row>
    <row r="81" spans="1:31" s="23" customFormat="1" ht="15" thickBot="1">
      <c r="A81" s="6">
        <f>A80+7</f>
        <v>45053</v>
      </c>
      <c r="B81" s="18">
        <f>D80+I80-P80</f>
        <v>12863.326766683009</v>
      </c>
      <c r="C81" s="69">
        <f>(B81*required_return)</f>
        <v>385.89980300049024</v>
      </c>
      <c r="D81" s="19">
        <f>B81+C81</f>
        <v>13249.226569683498</v>
      </c>
      <c r="E81" s="15">
        <f>B81/2200</f>
        <v>5.8469667121286406</v>
      </c>
      <c r="F81" s="15">
        <f>E81</f>
        <v>5.8469667121286406</v>
      </c>
      <c r="G81" s="92">
        <f t="shared" si="57"/>
        <v>65.999999999999872</v>
      </c>
      <c r="H81" s="62">
        <f t="shared" si="58"/>
        <v>6.4669126446831431</v>
      </c>
      <c r="I81" s="24"/>
      <c r="J81" s="24"/>
      <c r="K81" s="19">
        <f>D81+I81-J81</f>
        <v>13249.226569683498</v>
      </c>
      <c r="L81" s="82">
        <f>(0.7*B81)</f>
        <v>9004.328736678106</v>
      </c>
      <c r="M81" s="95">
        <f t="shared" si="60"/>
        <v>2.2727272727272728E-2</v>
      </c>
      <c r="N81" s="81"/>
      <c r="O81" s="85"/>
      <c r="P81" s="21"/>
      <c r="Q81" s="19"/>
      <c r="R81" s="15">
        <f>R80+C81+I80</f>
        <v>13249.226569683498</v>
      </c>
      <c r="S81" s="28">
        <f>(R81-(B3+SUM(I3:I80)))/(B3+SUM(I3:I80))</f>
        <v>5.6246132848417494</v>
      </c>
      <c r="T81" s="28">
        <f t="shared" si="59"/>
        <v>3.0000000000000027E-2</v>
      </c>
      <c r="U81" s="44"/>
      <c r="V81"/>
      <c r="W81"/>
      <c r="X81"/>
      <c r="Y81"/>
      <c r="Z81" s="64"/>
      <c r="AA81"/>
      <c r="AB81"/>
      <c r="AC81"/>
      <c r="AD81"/>
      <c r="AE81"/>
    </row>
    <row r="82" spans="1:31" ht="15" thickBot="1">
      <c r="A82" s="2"/>
      <c r="B82" s="3"/>
      <c r="C82" s="13"/>
      <c r="D82" s="4"/>
      <c r="E82" s="4"/>
      <c r="F82" s="4"/>
      <c r="G82" s="4"/>
      <c r="H82" s="61"/>
      <c r="I82" s="4"/>
      <c r="J82" s="4"/>
      <c r="K82" s="4"/>
      <c r="L82" s="5"/>
      <c r="M82" s="4"/>
      <c r="N82" s="4"/>
      <c r="O82" s="4"/>
      <c r="P82" s="4"/>
      <c r="Q82" s="4"/>
      <c r="R82" s="4"/>
      <c r="S82" s="29"/>
      <c r="T82" s="29"/>
    </row>
    <row r="83" spans="1:31" s="23" customFormat="1">
      <c r="A83" s="1">
        <f>A81+7</f>
        <v>45060</v>
      </c>
      <c r="B83" s="18">
        <f>D81+I81-P81</f>
        <v>13249.226569683498</v>
      </c>
      <c r="C83" s="69">
        <f>(B83*required_return)</f>
        <v>397.47679709050493</v>
      </c>
      <c r="D83" s="15">
        <f>B83+C83</f>
        <v>13646.703366774003</v>
      </c>
      <c r="E83" s="15">
        <f>B83/2200</f>
        <v>6.0223757134924991</v>
      </c>
      <c r="F83" s="15">
        <f>E83</f>
        <v>6.0223757134924991</v>
      </c>
      <c r="G83" s="93">
        <f>(D83-B83)/F83</f>
        <v>66.000000000000014</v>
      </c>
      <c r="H83" s="62">
        <f>Z31</f>
        <v>6.8402582769173002</v>
      </c>
      <c r="I83" s="22"/>
      <c r="J83" s="22"/>
      <c r="K83" s="15">
        <f>D83+I83-J83</f>
        <v>13646.703366774003</v>
      </c>
      <c r="L83" s="82">
        <f>(0.7*B83)</f>
        <v>9274.4585987784485</v>
      </c>
      <c r="M83" s="95">
        <f>E83*50/B83</f>
        <v>2.2727272727272728E-2</v>
      </c>
      <c r="N83" s="81"/>
      <c r="O83" s="84"/>
      <c r="P83" s="21"/>
      <c r="Q83" s="19"/>
      <c r="R83" s="15">
        <f>R81+C83+I81</f>
        <v>13646.703366774003</v>
      </c>
      <c r="S83" s="28">
        <f>(R83-(B3+SUM(I3:I81)))/(B3+SUM(I3:I81))</f>
        <v>5.8233516833870018</v>
      </c>
      <c r="T83" s="28">
        <f>D83/B83-1</f>
        <v>3.0000000000000027E-2</v>
      </c>
      <c r="U83" s="44"/>
      <c r="V83"/>
      <c r="W83"/>
      <c r="X83"/>
      <c r="Y83"/>
      <c r="Z83" s="64"/>
      <c r="AA83"/>
      <c r="AB83"/>
      <c r="AC83"/>
      <c r="AD83"/>
      <c r="AE83"/>
    </row>
    <row r="84" spans="1:31" s="23" customFormat="1">
      <c r="A84" s="1">
        <f>A83+7</f>
        <v>45067</v>
      </c>
      <c r="B84" s="18">
        <f>D83+I83-P83</f>
        <v>13646.703366774003</v>
      </c>
      <c r="C84" s="69">
        <f>(B84*required_return)</f>
        <v>409.40110100322011</v>
      </c>
      <c r="D84" s="19">
        <f>B84+C84</f>
        <v>14056.104467777224</v>
      </c>
      <c r="E84" s="15">
        <f>B84/2200</f>
        <v>6.2030469848972745</v>
      </c>
      <c r="F84" s="15">
        <f>E84</f>
        <v>6.2030469848972745</v>
      </c>
      <c r="G84" s="92">
        <f t="shared" ref="G84:G86" si="61">(D84-B84)/F84</f>
        <v>66.000000000000128</v>
      </c>
      <c r="H84" s="62">
        <f t="shared" ref="H84:H86" si="62">Z32</f>
        <v>7.2322711907631652</v>
      </c>
      <c r="I84" s="22"/>
      <c r="J84" s="22"/>
      <c r="K84" s="19">
        <f>D84+I84-J84</f>
        <v>14056.104467777224</v>
      </c>
      <c r="L84" s="82">
        <f>(0.7*B84)</f>
        <v>9552.6923567418016</v>
      </c>
      <c r="M84" s="95">
        <f>E84*50/B84</f>
        <v>2.2727272727272728E-2</v>
      </c>
      <c r="N84" s="81"/>
      <c r="O84" s="84"/>
      <c r="P84" s="21"/>
      <c r="Q84" s="19"/>
      <c r="R84" s="15">
        <f>R83+C84+I83</f>
        <v>14056.104467777224</v>
      </c>
      <c r="S84" s="28">
        <f>(R84-(B3+SUM(I3:I83)))/(B3+SUM(I3:I83))</f>
        <v>6.0280522338886122</v>
      </c>
      <c r="T84" s="28">
        <f t="shared" ref="T84:T86" si="63">D84/B84-1</f>
        <v>3.0000000000000027E-2</v>
      </c>
      <c r="U84" s="44"/>
      <c r="V84"/>
      <c r="W84"/>
      <c r="X84"/>
      <c r="Y84"/>
      <c r="Z84" s="64"/>
      <c r="AA84"/>
      <c r="AB84"/>
      <c r="AC84"/>
      <c r="AD84"/>
      <c r="AE84"/>
    </row>
    <row r="85" spans="1:31" s="23" customFormat="1">
      <c r="A85" s="1">
        <f>A84+7</f>
        <v>45074</v>
      </c>
      <c r="B85" s="18">
        <f>D84+I84-P84</f>
        <v>14056.104467777224</v>
      </c>
      <c r="C85" s="69">
        <f>(B85*required_return)</f>
        <v>421.68313403331672</v>
      </c>
      <c r="D85" s="19">
        <f>B85+C85</f>
        <v>14477.787601810542</v>
      </c>
      <c r="E85" s="15">
        <f>B85/2200</f>
        <v>6.3891383944441928</v>
      </c>
      <c r="F85" s="15">
        <f>E85</f>
        <v>6.3891383944441928</v>
      </c>
      <c r="G85" s="92">
        <f t="shared" si="61"/>
        <v>66.000000000000099</v>
      </c>
      <c r="H85" s="62">
        <f t="shared" si="62"/>
        <v>7.6438847503013241</v>
      </c>
      <c r="I85" s="22"/>
      <c r="J85" s="22"/>
      <c r="K85" s="19">
        <f>D85+I85-J85</f>
        <v>14477.787601810542</v>
      </c>
      <c r="L85" s="82">
        <f>(0.7*B85)</f>
        <v>9839.2731274440557</v>
      </c>
      <c r="M85" s="95">
        <f t="shared" ref="M85:M86" si="64">E85*50/B85</f>
        <v>2.2727272727272728E-2</v>
      </c>
      <c r="N85" s="81"/>
      <c r="O85" s="84"/>
      <c r="P85" s="21"/>
      <c r="Q85" s="19"/>
      <c r="R85" s="15">
        <f>R84+C85+I84</f>
        <v>14477.787601810542</v>
      </c>
      <c r="S85" s="28">
        <f>(R85-(B3+SUM(I3:I84)))/(B3+SUM(I3:I84))</f>
        <v>6.238893800905271</v>
      </c>
      <c r="T85" s="28">
        <f t="shared" si="63"/>
        <v>3.0000000000000027E-2</v>
      </c>
      <c r="U85" s="44"/>
      <c r="V85"/>
      <c r="W85"/>
      <c r="X85"/>
      <c r="Y85"/>
      <c r="Z85" s="64"/>
      <c r="AA85"/>
      <c r="AB85"/>
      <c r="AC85"/>
      <c r="AD85"/>
      <c r="AE85"/>
    </row>
    <row r="86" spans="1:31" s="23" customFormat="1" ht="15" thickBot="1">
      <c r="A86" s="6">
        <f>A85+7</f>
        <v>45081</v>
      </c>
      <c r="B86" s="18">
        <f>D85+I85-P85</f>
        <v>14477.787601810542</v>
      </c>
      <c r="C86" s="69">
        <f>(B86*required_return)</f>
        <v>434.33362805431625</v>
      </c>
      <c r="D86" s="19">
        <f>B86+C86</f>
        <v>14912.121229864857</v>
      </c>
      <c r="E86" s="15">
        <f>B86/2200</f>
        <v>6.5808125462775191</v>
      </c>
      <c r="F86" s="15">
        <f>E86</f>
        <v>6.5808125462775191</v>
      </c>
      <c r="G86" s="92">
        <f t="shared" si="61"/>
        <v>65.999999999999858</v>
      </c>
      <c r="H86" s="62">
        <f t="shared" si="62"/>
        <v>8.0760789878163912</v>
      </c>
      <c r="I86" s="24"/>
      <c r="J86" s="24"/>
      <c r="K86" s="19">
        <f>D86+I86-J86</f>
        <v>14912.121229864857</v>
      </c>
      <c r="L86" s="82">
        <f>(0.7*B86)</f>
        <v>10134.451321267379</v>
      </c>
      <c r="M86" s="95">
        <f t="shared" si="64"/>
        <v>2.2727272727272728E-2</v>
      </c>
      <c r="N86" s="81"/>
      <c r="O86" s="85"/>
      <c r="P86" s="21"/>
      <c r="Q86" s="19"/>
      <c r="R86" s="15">
        <f>R85+C86+I85</f>
        <v>14912.121229864857</v>
      </c>
      <c r="S86" s="28">
        <f>(R86-(B3+SUM(I3:I85)))/(B3+SUM(I3:I85))</f>
        <v>6.4560606149324284</v>
      </c>
      <c r="T86" s="28">
        <f t="shared" si="63"/>
        <v>3.0000000000000027E-2</v>
      </c>
      <c r="U86" s="44"/>
      <c r="V86"/>
      <c r="W86"/>
      <c r="X86"/>
      <c r="Y86"/>
      <c r="Z86" s="64"/>
      <c r="AA86"/>
      <c r="AB86"/>
      <c r="AC86"/>
      <c r="AD86"/>
      <c r="AE86"/>
    </row>
    <row r="87" spans="1:31" ht="15" thickBot="1">
      <c r="A87" s="2"/>
      <c r="B87" s="3"/>
      <c r="C87" s="13"/>
      <c r="D87" s="4"/>
      <c r="E87" s="4"/>
      <c r="F87" s="4"/>
      <c r="G87" s="4"/>
      <c r="H87" s="61"/>
      <c r="I87" s="4"/>
      <c r="J87" s="4"/>
      <c r="K87" s="4"/>
      <c r="L87" s="5"/>
      <c r="M87" s="4"/>
      <c r="N87" s="4"/>
      <c r="O87" s="4"/>
      <c r="P87" s="4"/>
      <c r="Q87" s="4"/>
      <c r="R87" s="4"/>
      <c r="S87" s="29"/>
      <c r="T87" s="29"/>
    </row>
    <row r="88" spans="1:31" s="23" customFormat="1">
      <c r="A88" s="1">
        <f>A86+7</f>
        <v>45088</v>
      </c>
      <c r="B88" s="18">
        <f>D86+I86-P86</f>
        <v>14912.121229864857</v>
      </c>
      <c r="C88" s="69">
        <f>(B88*required_return)</f>
        <v>447.36363689594572</v>
      </c>
      <c r="D88" s="15">
        <f>B88+C88</f>
        <v>15359.484866760802</v>
      </c>
      <c r="E88" s="15">
        <f>B88/2200</f>
        <v>6.7782369226658439</v>
      </c>
      <c r="F88" s="15">
        <f>E88</f>
        <v>6.7782369226658439</v>
      </c>
      <c r="G88" s="93">
        <f>(D88-B88)/F88</f>
        <v>65.999999999999915</v>
      </c>
      <c r="H88" s="62">
        <f>Z35</f>
        <v>8.5298829372072102</v>
      </c>
      <c r="I88" s="22"/>
      <c r="J88" s="22"/>
      <c r="K88" s="15">
        <f>D88+I88-J88</f>
        <v>15359.484866760802</v>
      </c>
      <c r="L88" s="82">
        <f>(0.7*B88)</f>
        <v>10438.484860905399</v>
      </c>
      <c r="M88" s="95">
        <f>E88*50/B88</f>
        <v>2.2727272727272728E-2</v>
      </c>
      <c r="N88" s="81"/>
      <c r="O88" s="84"/>
      <c r="P88" s="21"/>
      <c r="Q88" s="19"/>
      <c r="R88" s="15">
        <f>R86+C88+I86</f>
        <v>15359.484866760802</v>
      </c>
      <c r="S88" s="28">
        <f>(R88-(B3+SUM(I3:I86)))/(B3+SUM(I3:I86))</f>
        <v>6.679742433380401</v>
      </c>
      <c r="T88" s="28">
        <f>D88/B88-1</f>
        <v>3.0000000000000027E-2</v>
      </c>
      <c r="U88" s="44"/>
      <c r="V88"/>
      <c r="W88"/>
      <c r="X88"/>
      <c r="Y88"/>
      <c r="Z88" s="64"/>
      <c r="AA88"/>
      <c r="AB88"/>
      <c r="AC88"/>
      <c r="AD88"/>
      <c r="AE88"/>
    </row>
    <row r="89" spans="1:31" s="23" customFormat="1">
      <c r="A89" s="1">
        <f>A88+7</f>
        <v>45095</v>
      </c>
      <c r="B89" s="18">
        <f>D88+I88-P88</f>
        <v>15359.484866760802</v>
      </c>
      <c r="C89" s="69">
        <f>(B89*required_return)</f>
        <v>460.78454600282407</v>
      </c>
      <c r="D89" s="19">
        <f>B89+C89</f>
        <v>15820.269412763626</v>
      </c>
      <c r="E89" s="15">
        <f>B89/2200</f>
        <v>6.981584030345819</v>
      </c>
      <c r="F89" s="15">
        <f>E89</f>
        <v>6.981584030345819</v>
      </c>
      <c r="G89" s="92">
        <f t="shared" ref="G89:G91" si="65">(D89-B89)/F89</f>
        <v>65.999999999999972</v>
      </c>
      <c r="H89" s="62">
        <f t="shared" ref="H89:H91" si="66">Z36</f>
        <v>9.0063770840675712</v>
      </c>
      <c r="I89" s="22"/>
      <c r="J89" s="22"/>
      <c r="K89" s="19">
        <f>D89+I89-J89</f>
        <v>15820.269412763626</v>
      </c>
      <c r="L89" s="82">
        <f>(0.7*B89)</f>
        <v>10751.63940673256</v>
      </c>
      <c r="M89" s="95">
        <f>E89*50/B89</f>
        <v>2.2727272727272724E-2</v>
      </c>
      <c r="N89" s="81"/>
      <c r="O89" s="84"/>
      <c r="P89" s="21"/>
      <c r="Q89" s="19"/>
      <c r="R89" s="15">
        <f>R88+C89+I88</f>
        <v>15820.269412763626</v>
      </c>
      <c r="S89" s="28">
        <f>(R89-(B3+SUM(I3:I88)))/(B3+SUM(I3:I88))</f>
        <v>6.9101347063818128</v>
      </c>
      <c r="T89" s="28">
        <f t="shared" ref="T89:T91" si="67">D89/B89-1</f>
        <v>3.0000000000000027E-2</v>
      </c>
      <c r="U89" s="44"/>
      <c r="V89"/>
      <c r="W89"/>
      <c r="X89"/>
      <c r="Y89"/>
      <c r="Z89" s="64"/>
      <c r="AA89"/>
      <c r="AB89"/>
      <c r="AC89"/>
      <c r="AD89"/>
      <c r="AE89"/>
    </row>
    <row r="90" spans="1:31" s="23" customFormat="1">
      <c r="A90" s="1">
        <f>A89+7</f>
        <v>45102</v>
      </c>
      <c r="B90" s="18">
        <f>D89+I89-P89</f>
        <v>15820.269412763626</v>
      </c>
      <c r="C90" s="69">
        <f>(B90*required_return)</f>
        <v>474.60808238290878</v>
      </c>
      <c r="D90" s="19">
        <f>B90+C90</f>
        <v>16294.877495146535</v>
      </c>
      <c r="E90" s="15">
        <f>B90/2200</f>
        <v>7.1910315512561933</v>
      </c>
      <c r="F90" s="15">
        <f>E90</f>
        <v>7.1910315512561933</v>
      </c>
      <c r="G90" s="92">
        <f t="shared" si="65"/>
        <v>66.000000000000014</v>
      </c>
      <c r="H90" s="62">
        <f t="shared" si="66"/>
        <v>9.5066959382709495</v>
      </c>
      <c r="I90" s="22"/>
      <c r="J90" s="22"/>
      <c r="K90" s="19">
        <f>D90+I90-J90</f>
        <v>16294.877495146535</v>
      </c>
      <c r="L90" s="82">
        <f>(0.7*B90)</f>
        <v>11074.188588934538</v>
      </c>
      <c r="M90" s="95">
        <f t="shared" ref="M90:M91" si="68">E90*50/B90</f>
        <v>2.2727272727272724E-2</v>
      </c>
      <c r="N90" s="81"/>
      <c r="O90" s="84"/>
      <c r="P90" s="21"/>
      <c r="Q90" s="19"/>
      <c r="R90" s="15">
        <f>R89+C90+I89</f>
        <v>16294.877495146535</v>
      </c>
      <c r="S90" s="28">
        <f>(R90-(B3+SUM(I3:I89)))/(B3+SUM(I3:I89))</f>
        <v>7.1474387475732675</v>
      </c>
      <c r="T90" s="28">
        <f t="shared" si="67"/>
        <v>3.0000000000000027E-2</v>
      </c>
      <c r="U90" s="44"/>
      <c r="V90"/>
      <c r="W90"/>
      <c r="X90"/>
      <c r="Y90"/>
      <c r="Z90" s="64"/>
      <c r="AA90"/>
      <c r="AB90"/>
      <c r="AC90"/>
      <c r="AD90"/>
      <c r="AE90"/>
    </row>
    <row r="91" spans="1:31" s="23" customFormat="1" ht="15" thickBot="1">
      <c r="A91" s="6">
        <f>A90+7</f>
        <v>45109</v>
      </c>
      <c r="B91" s="18">
        <f>D90+I90-P90</f>
        <v>16294.877495146535</v>
      </c>
      <c r="C91" s="69">
        <f>(B91*required_return)</f>
        <v>488.84632485439602</v>
      </c>
      <c r="D91" s="19">
        <f>B91+C91</f>
        <v>16783.723820000931</v>
      </c>
      <c r="E91" s="15">
        <f>B91/2200</f>
        <v>7.4067624977938795</v>
      </c>
      <c r="F91" s="15">
        <f>E91</f>
        <v>7.4067624977938795</v>
      </c>
      <c r="G91" s="92">
        <f t="shared" si="65"/>
        <v>65.999999999999972</v>
      </c>
      <c r="H91" s="62">
        <f t="shared" si="66"/>
        <v>10.032030735184497</v>
      </c>
      <c r="I91" s="24"/>
      <c r="J91" s="24"/>
      <c r="K91" s="19">
        <f>D91+I91-J91</f>
        <v>16783.723820000931</v>
      </c>
      <c r="L91" s="82">
        <f>(0.7*B91)</f>
        <v>11406.414246602573</v>
      </c>
      <c r="M91" s="95">
        <f t="shared" si="68"/>
        <v>2.2727272727272728E-2</v>
      </c>
      <c r="N91" s="81"/>
      <c r="O91" s="85"/>
      <c r="P91" s="21"/>
      <c r="Q91" s="19"/>
      <c r="R91" s="15">
        <f>R90+C91+I90</f>
        <v>16783.723820000931</v>
      </c>
      <c r="S91" s="28">
        <f>(R91-(B3+SUM(I3:I90)))/(B3+SUM(I3:I90))</f>
        <v>7.3918619100004657</v>
      </c>
      <c r="T91" s="28">
        <f t="shared" si="67"/>
        <v>3.0000000000000027E-2</v>
      </c>
      <c r="U91" s="44"/>
      <c r="V91"/>
      <c r="W91"/>
      <c r="X91"/>
      <c r="Y91"/>
      <c r="Z91" s="64"/>
      <c r="AA91"/>
      <c r="AB91"/>
      <c r="AC91"/>
      <c r="AD91"/>
      <c r="AE91"/>
    </row>
    <row r="92" spans="1:31" ht="15" thickBot="1">
      <c r="A92" s="2"/>
      <c r="B92" s="3"/>
      <c r="C92" s="13"/>
      <c r="D92" s="4"/>
      <c r="E92" s="4"/>
      <c r="F92" s="4"/>
      <c r="G92" s="4"/>
      <c r="H92" s="61"/>
      <c r="I92" s="4"/>
      <c r="J92" s="4"/>
      <c r="K92" s="4"/>
      <c r="L92" s="5"/>
      <c r="M92" s="4"/>
      <c r="N92" s="4"/>
      <c r="O92" s="4"/>
      <c r="P92" s="4"/>
      <c r="Q92" s="4"/>
      <c r="R92" s="4"/>
      <c r="S92" s="29"/>
      <c r="T92" s="29"/>
    </row>
    <row r="93" spans="1:31" s="23" customFormat="1">
      <c r="A93" s="1">
        <f>A91+7</f>
        <v>45116</v>
      </c>
      <c r="B93" s="18">
        <f>D91+I91-P91</f>
        <v>16783.723820000931</v>
      </c>
      <c r="C93" s="69">
        <f>(B93*required_return)</f>
        <v>503.51171460002791</v>
      </c>
      <c r="D93" s="15">
        <f>B93+C93</f>
        <v>17287.235534600957</v>
      </c>
      <c r="E93" s="15">
        <f>B93/2200</f>
        <v>7.6289653727276958</v>
      </c>
      <c r="F93" s="15">
        <f>E93</f>
        <v>7.6289653727276958</v>
      </c>
      <c r="G93" s="93">
        <f>(D93-B93)/F93</f>
        <v>65.999999999999829</v>
      </c>
      <c r="H93" s="62">
        <f>Z39</f>
        <v>10.583632271943721</v>
      </c>
      <c r="I93" s="22"/>
      <c r="J93" s="22"/>
      <c r="K93" s="15">
        <f>D93+I93-J93</f>
        <v>17287.235534600957</v>
      </c>
      <c r="L93" s="82">
        <f>(0.7*B93)</f>
        <v>11748.60667400065</v>
      </c>
      <c r="M93" s="95">
        <f>E93*50/B93</f>
        <v>2.2727272727272728E-2</v>
      </c>
      <c r="N93" s="81"/>
      <c r="O93" s="84"/>
      <c r="P93" s="21"/>
      <c r="Q93" s="19"/>
      <c r="R93" s="15">
        <f>R91+C93+I91</f>
        <v>17287.235534600957</v>
      </c>
      <c r="S93" s="28">
        <f>(R93-(B3+SUM(I3:I91)))/(B3+SUM(I3:I91))</f>
        <v>7.6436177673004781</v>
      </c>
      <c r="T93" s="28">
        <f>D93/B93-1</f>
        <v>3.0000000000000027E-2</v>
      </c>
      <c r="U93" s="44"/>
      <c r="V93"/>
      <c r="W93"/>
      <c r="X93"/>
      <c r="Y93"/>
      <c r="Z93" s="64"/>
      <c r="AA93"/>
      <c r="AB93"/>
      <c r="AC93"/>
      <c r="AD93"/>
      <c r="AE93"/>
    </row>
    <row r="94" spans="1:31" s="23" customFormat="1">
      <c r="A94" s="1">
        <f>A93+7</f>
        <v>45123</v>
      </c>
      <c r="B94" s="18">
        <f>D93+I93-P93</f>
        <v>17287.235534600957</v>
      </c>
      <c r="C94" s="69">
        <f>(B94*required_return)</f>
        <v>518.61706603802872</v>
      </c>
      <c r="D94" s="19">
        <f>B94+C94</f>
        <v>17805.852600638987</v>
      </c>
      <c r="E94" s="15">
        <f>B94/2200</f>
        <v>7.8578343339095262</v>
      </c>
      <c r="F94" s="15">
        <f>E94</f>
        <v>7.8578343339095262</v>
      </c>
      <c r="G94" s="92">
        <f t="shared" ref="G94:G96" si="69">(D94-B94)/F94</f>
        <v>66.000000000000199</v>
      </c>
      <c r="H94" s="62">
        <f t="shared" ref="H94:H96" si="70">Z40</f>
        <v>11.162813885540906</v>
      </c>
      <c r="I94" s="22"/>
      <c r="J94" s="22"/>
      <c r="K94" s="19">
        <f>D94+I94-J94</f>
        <v>17805.852600638987</v>
      </c>
      <c r="L94" s="82">
        <f>(0.7*B94)</f>
        <v>12101.064874220669</v>
      </c>
      <c r="M94" s="95">
        <f>E94*50/B94</f>
        <v>2.2727272727272728E-2</v>
      </c>
      <c r="N94" s="81"/>
      <c r="O94" s="84"/>
      <c r="P94" s="21"/>
      <c r="Q94" s="19"/>
      <c r="R94" s="15">
        <f>R93+C94+I93</f>
        <v>17805.852600638987</v>
      </c>
      <c r="S94" s="28">
        <f>(R94-(B3+SUM(I3:I93)))/(B3+SUM(I3:I93))</f>
        <v>7.9029263003194936</v>
      </c>
      <c r="T94" s="28">
        <f t="shared" ref="T94:T96" si="71">D94/B94-1</f>
        <v>3.0000000000000027E-2</v>
      </c>
      <c r="U94" s="44"/>
      <c r="V94"/>
      <c r="W94"/>
      <c r="X94"/>
      <c r="Y94"/>
      <c r="Z94" s="64"/>
      <c r="AA94"/>
      <c r="AB94"/>
      <c r="AC94"/>
      <c r="AD94"/>
      <c r="AE94"/>
    </row>
    <row r="95" spans="1:31" s="23" customFormat="1">
      <c r="A95" s="1">
        <f>A94+7</f>
        <v>45130</v>
      </c>
      <c r="B95" s="18">
        <f>D94+I94-P94</f>
        <v>17805.852600638987</v>
      </c>
      <c r="C95" s="69">
        <f>(B95*required_return)</f>
        <v>534.17557801916962</v>
      </c>
      <c r="D95" s="19">
        <f>B95+C95</f>
        <v>18340.028178658158</v>
      </c>
      <c r="E95" s="15">
        <f>B95/2200</f>
        <v>8.0935693639268127</v>
      </c>
      <c r="F95" s="15">
        <f>E95</f>
        <v>8.0935693639268127</v>
      </c>
      <c r="G95" s="92">
        <f t="shared" si="69"/>
        <v>66.000000000000128</v>
      </c>
      <c r="H95" s="62">
        <f t="shared" si="70"/>
        <v>11.770954579817952</v>
      </c>
      <c r="I95" s="22"/>
      <c r="J95" s="22"/>
      <c r="K95" s="19">
        <f>D95+I95-J95</f>
        <v>18340.028178658158</v>
      </c>
      <c r="L95" s="82">
        <f>(0.7*B95)</f>
        <v>12464.09682044729</v>
      </c>
      <c r="M95" s="95">
        <f t="shared" ref="M95:M96" si="72">E95*50/B95</f>
        <v>2.2727272727272728E-2</v>
      </c>
      <c r="N95" s="81"/>
      <c r="O95" s="84"/>
      <c r="P95" s="21"/>
      <c r="Q95" s="19"/>
      <c r="R95" s="15">
        <f>R94+C95+I94</f>
        <v>18340.028178658158</v>
      </c>
      <c r="S95" s="28">
        <f>(R95-(B3+SUM(I3:I94)))/(B3+SUM(I3:I94))</f>
        <v>8.1700140893290794</v>
      </c>
      <c r="T95" s="28">
        <f t="shared" si="71"/>
        <v>3.0000000000000027E-2</v>
      </c>
      <c r="U95" s="44"/>
      <c r="V95"/>
      <c r="W95"/>
      <c r="X95"/>
      <c r="Y95"/>
      <c r="Z95" s="64"/>
      <c r="AA95"/>
      <c r="AB95"/>
      <c r="AC95"/>
      <c r="AD95"/>
      <c r="AE95"/>
    </row>
    <row r="96" spans="1:31" s="23" customFormat="1" ht="15" thickBot="1">
      <c r="A96" s="6">
        <f>A95+7</f>
        <v>45137</v>
      </c>
      <c r="B96" s="18">
        <f>D95+I95-P95</f>
        <v>18340.028178658158</v>
      </c>
      <c r="C96" s="69">
        <f>(B96*required_return)</f>
        <v>550.20084535974468</v>
      </c>
      <c r="D96" s="19">
        <f>B96+C96</f>
        <v>18890.229024017903</v>
      </c>
      <c r="E96" s="15">
        <f>B96/2200</f>
        <v>8.3363764448446176</v>
      </c>
      <c r="F96" s="15">
        <f>E96</f>
        <v>8.3363764448446176</v>
      </c>
      <c r="G96" s="92">
        <f t="shared" si="69"/>
        <v>65.999999999999972</v>
      </c>
      <c r="H96" s="62">
        <f t="shared" si="70"/>
        <v>12.409502308808849</v>
      </c>
      <c r="I96" s="24"/>
      <c r="J96" s="24"/>
      <c r="K96" s="19">
        <f>D96+I96-J96</f>
        <v>18890.229024017903</v>
      </c>
      <c r="L96" s="82">
        <f>(0.7*B96)</f>
        <v>12838.019725060711</v>
      </c>
      <c r="M96" s="95">
        <f t="shared" si="72"/>
        <v>2.2727272727272728E-2</v>
      </c>
      <c r="N96" s="81"/>
      <c r="O96" s="85"/>
      <c r="P96" s="21"/>
      <c r="Q96" s="19"/>
      <c r="R96" s="15">
        <f>R95+C96+I95</f>
        <v>18890.229024017903</v>
      </c>
      <c r="S96" s="28">
        <f>(R96-(B3+SUM(I3:I95)))/(B3+SUM(I3:I95))</f>
        <v>8.445114512008951</v>
      </c>
      <c r="T96" s="28">
        <f t="shared" si="71"/>
        <v>3.0000000000000027E-2</v>
      </c>
      <c r="U96" s="44"/>
      <c r="V96"/>
      <c r="W96"/>
      <c r="X96"/>
      <c r="Y96"/>
      <c r="Z96" s="64"/>
      <c r="AA96"/>
      <c r="AB96"/>
      <c r="AC96"/>
      <c r="AD96"/>
      <c r="AE96"/>
    </row>
    <row r="97" spans="1:31" ht="15" thickBot="1">
      <c r="A97" s="116"/>
      <c r="B97" s="117"/>
      <c r="C97" s="118"/>
      <c r="D97" s="119"/>
      <c r="E97" s="107"/>
      <c r="F97" s="119"/>
      <c r="G97" s="119"/>
      <c r="H97" s="120" t="s">
        <v>53</v>
      </c>
      <c r="I97" s="119" t="s">
        <v>54</v>
      </c>
      <c r="J97" s="119" t="s">
        <v>55</v>
      </c>
      <c r="K97" s="119"/>
      <c r="L97" s="121"/>
      <c r="M97" s="119"/>
      <c r="N97" s="119"/>
      <c r="O97" s="119"/>
      <c r="P97" s="119"/>
      <c r="Q97" s="119"/>
      <c r="R97" s="119"/>
      <c r="S97" s="122"/>
      <c r="T97" s="122"/>
    </row>
    <row r="98" spans="1:31" s="23" customFormat="1">
      <c r="A98" s="1">
        <f>A96+7</f>
        <v>45144</v>
      </c>
      <c r="B98" s="18">
        <f>D96+I96-P96</f>
        <v>18890.229024017903</v>
      </c>
      <c r="C98" s="69">
        <f>(B98*required_return)</f>
        <v>566.70687072053704</v>
      </c>
      <c r="D98" s="15">
        <f>B98+C98</f>
        <v>19456.935894738439</v>
      </c>
      <c r="E98" s="15">
        <f>B98/5000</f>
        <v>3.7780458048035803</v>
      </c>
      <c r="F98" s="15">
        <f>E98</f>
        <v>3.7780458048035803</v>
      </c>
      <c r="G98" s="93">
        <f>(D98-B98)/F98</f>
        <v>149.9999999999998</v>
      </c>
      <c r="H98" s="62">
        <f>Z43</f>
        <v>13.079977424249291</v>
      </c>
      <c r="I98" s="22"/>
      <c r="J98" s="22"/>
      <c r="K98" s="15">
        <f>D98+I98-J98</f>
        <v>19456.935894738439</v>
      </c>
      <c r="L98" s="82">
        <f>(0.7*B98)</f>
        <v>13223.160316812531</v>
      </c>
      <c r="M98" s="95">
        <f>E98*50/B98</f>
        <v>9.9999999999999985E-3</v>
      </c>
      <c r="N98" s="81"/>
      <c r="O98" s="84"/>
      <c r="P98" s="21"/>
      <c r="Q98" s="19"/>
      <c r="R98" s="15">
        <f>R96+C98+I96</f>
        <v>19456.935894738439</v>
      </c>
      <c r="S98" s="28">
        <f>(R98-(B3+SUM(I3:I96)))/(B3+SUM(I3:I96))</f>
        <v>8.7284679473692197</v>
      </c>
      <c r="T98" s="28">
        <f>D98/B98-1</f>
        <v>3.0000000000000027E-2</v>
      </c>
      <c r="U98" s="44"/>
      <c r="V98"/>
      <c r="W98"/>
      <c r="X98"/>
      <c r="Y98"/>
      <c r="Z98" s="64"/>
      <c r="AA98"/>
      <c r="AB98"/>
      <c r="AC98"/>
      <c r="AD98"/>
      <c r="AE98"/>
    </row>
    <row r="99" spans="1:31" s="23" customFormat="1">
      <c r="A99" s="1">
        <f>A98+7</f>
        <v>45151</v>
      </c>
      <c r="B99" s="18">
        <f>D98+I98-P98</f>
        <v>19456.935894738439</v>
      </c>
      <c r="C99" s="69">
        <f>(B99*required_return)</f>
        <v>583.7080768421531</v>
      </c>
      <c r="D99" s="19">
        <f>B99+C99</f>
        <v>20040.643971580594</v>
      </c>
      <c r="E99" s="15">
        <f>B99/5000</f>
        <v>3.8913871789476877</v>
      </c>
      <c r="F99" s="15">
        <f>E99</f>
        <v>3.8913871789476877</v>
      </c>
      <c r="G99" s="92">
        <f t="shared" ref="G99:G101" si="73">(D99-B99)/F99</f>
        <v>150.0000000000004</v>
      </c>
      <c r="H99" s="62">
        <f t="shared" ref="H99:H101" si="74">Z44</f>
        <v>13.783976295461756</v>
      </c>
      <c r="I99" s="22"/>
      <c r="J99" s="22"/>
      <c r="K99" s="19">
        <f>D99+I99-J99</f>
        <v>20040.643971580594</v>
      </c>
      <c r="L99" s="82">
        <f>(0.7*B99)</f>
        <v>13619.855126316907</v>
      </c>
      <c r="M99" s="95">
        <f>E99*50/B99</f>
        <v>0.01</v>
      </c>
      <c r="N99" s="81"/>
      <c r="O99" s="84"/>
      <c r="P99" s="21"/>
      <c r="Q99" s="19"/>
      <c r="R99" s="15">
        <f>R98+C99+I98</f>
        <v>20040.643971580594</v>
      </c>
      <c r="S99" s="28">
        <f>(R99-(B3+SUM(I3:I98)))/(B3+SUM(I3:I98))</f>
        <v>9.0203219857902965</v>
      </c>
      <c r="T99" s="28">
        <f t="shared" ref="T99:T101" si="75">D99/B99-1</f>
        <v>3.0000000000000027E-2</v>
      </c>
      <c r="U99" s="44"/>
      <c r="V99"/>
      <c r="W99"/>
      <c r="X99"/>
      <c r="Y99"/>
      <c r="Z99" s="64"/>
      <c r="AA99"/>
      <c r="AB99"/>
      <c r="AC99"/>
      <c r="AD99"/>
      <c r="AE99"/>
    </row>
    <row r="100" spans="1:31" s="23" customFormat="1">
      <c r="A100" s="1">
        <f>A99+7</f>
        <v>45158</v>
      </c>
      <c r="B100" s="18">
        <f>D99+I99-P99</f>
        <v>20040.643971580594</v>
      </c>
      <c r="C100" s="69">
        <f>(B100*required_return)</f>
        <v>601.21931914741776</v>
      </c>
      <c r="D100" s="19">
        <f>B100+C100</f>
        <v>20641.863290728012</v>
      </c>
      <c r="E100" s="15">
        <f>B100/5000</f>
        <v>4.0081287943161188</v>
      </c>
      <c r="F100" s="15">
        <f>E100</f>
        <v>4.0081287943161188</v>
      </c>
      <c r="G100" s="92">
        <f t="shared" si="73"/>
        <v>150.00000000000006</v>
      </c>
      <c r="H100" s="62">
        <f t="shared" si="74"/>
        <v>14.523175110234844</v>
      </c>
      <c r="I100" s="22"/>
      <c r="J100" s="22"/>
      <c r="K100" s="19">
        <f>D100+I100-J100</f>
        <v>20641.863290728012</v>
      </c>
      <c r="L100" s="82">
        <f>(0.7*B100)</f>
        <v>14028.450780106416</v>
      </c>
      <c r="M100" s="95">
        <f t="shared" ref="M100:M101" si="76">E100*50/B100</f>
        <v>0.01</v>
      </c>
      <c r="N100" s="81"/>
      <c r="O100" s="84"/>
      <c r="P100" s="21"/>
      <c r="Q100" s="19"/>
      <c r="R100" s="15">
        <f>R99+C100+I99</f>
        <v>20641.863290728012</v>
      </c>
      <c r="S100" s="28">
        <f>(R100-(B3+SUM(I3:I99)))/(B3+SUM(I3:I99))</f>
        <v>9.3209316453640056</v>
      </c>
      <c r="T100" s="28">
        <f t="shared" si="75"/>
        <v>3.0000000000000027E-2</v>
      </c>
      <c r="U100" s="44"/>
      <c r="V100"/>
      <c r="W100"/>
      <c r="X100"/>
      <c r="Y100"/>
      <c r="Z100" s="64"/>
      <c r="AA100"/>
      <c r="AB100"/>
      <c r="AC100"/>
      <c r="AD100"/>
      <c r="AE100"/>
    </row>
    <row r="101" spans="1:31" s="23" customFormat="1" ht="15" thickBot="1">
      <c r="A101" s="6">
        <f>A100+7</f>
        <v>45165</v>
      </c>
      <c r="B101" s="18">
        <f>D100+I100-P100</f>
        <v>20641.863290728012</v>
      </c>
      <c r="C101" s="69">
        <f>(B101*required_return)</f>
        <v>619.25589872184037</v>
      </c>
      <c r="D101" s="19">
        <f>B101+C101</f>
        <v>21261.119189449852</v>
      </c>
      <c r="E101" s="15">
        <f>B101/5000</f>
        <v>4.1283726581456026</v>
      </c>
      <c r="F101" s="15">
        <f>E101</f>
        <v>4.1283726581456026</v>
      </c>
      <c r="G101" s="92">
        <f t="shared" si="73"/>
        <v>149.99999999999989</v>
      </c>
      <c r="H101" s="62">
        <f t="shared" si="74"/>
        <v>15.299333865746586</v>
      </c>
      <c r="I101" s="24"/>
      <c r="J101" s="24"/>
      <c r="K101" s="19">
        <f>D101+I101-J101</f>
        <v>21261.119189449852</v>
      </c>
      <c r="L101" s="82">
        <f>(0.7*B101)</f>
        <v>14449.304303509607</v>
      </c>
      <c r="M101" s="95">
        <f t="shared" si="76"/>
        <v>1.0000000000000002E-2</v>
      </c>
      <c r="N101" s="81"/>
      <c r="O101" s="85"/>
      <c r="P101" s="21"/>
      <c r="Q101" s="19"/>
      <c r="R101" s="15">
        <f>R100+C101+I100</f>
        <v>21261.119189449852</v>
      </c>
      <c r="S101" s="28">
        <f>(R101-(B3+SUM(I3:I100)))/(B3+SUM(I3:I100))</f>
        <v>9.6305595947249252</v>
      </c>
      <c r="T101" s="28">
        <f t="shared" si="75"/>
        <v>3.0000000000000027E-2</v>
      </c>
      <c r="U101" s="44"/>
      <c r="V101"/>
      <c r="W101"/>
      <c r="X101"/>
      <c r="Y101"/>
      <c r="Z101" s="64"/>
      <c r="AA101"/>
      <c r="AB101"/>
      <c r="AC101"/>
      <c r="AD101"/>
      <c r="AE101"/>
    </row>
    <row r="102" spans="1:31" ht="15" thickBot="1">
      <c r="A102" s="2"/>
      <c r="B102" s="3"/>
      <c r="C102" s="4"/>
      <c r="D102" s="4"/>
      <c r="E102" s="4"/>
      <c r="F102" s="4"/>
      <c r="G102" s="4"/>
      <c r="H102" s="61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29"/>
      <c r="T102" s="29"/>
    </row>
    <row r="103" spans="1:31" s="23" customFormat="1">
      <c r="A103" s="1">
        <f>A101+7</f>
        <v>45172</v>
      </c>
      <c r="B103" s="18">
        <f>D101+I101-P101</f>
        <v>21261.119189449852</v>
      </c>
      <c r="C103" s="69">
        <f>(B103*required_return)</f>
        <v>637.8335756834955</v>
      </c>
      <c r="D103" s="15">
        <f>B103+C103</f>
        <v>21898.952765133348</v>
      </c>
      <c r="E103" s="15">
        <f>B103/5000</f>
        <v>4.2522238378899706</v>
      </c>
      <c r="F103" s="15">
        <f>E103</f>
        <v>4.2522238378899706</v>
      </c>
      <c r="G103" s="93">
        <f>(D103-B103)/F103</f>
        <v>150.00000000000028</v>
      </c>
      <c r="H103" s="62">
        <f>Z47</f>
        <v>16.114300559033918</v>
      </c>
      <c r="I103" s="22"/>
      <c r="J103" s="22"/>
      <c r="K103" s="15">
        <f>D103+I103-J103</f>
        <v>21898.952765133348</v>
      </c>
      <c r="L103" s="82">
        <f>(0.7*B103)</f>
        <v>14882.783432614895</v>
      </c>
      <c r="M103" s="95">
        <f>E103*50/B103</f>
        <v>0.01</v>
      </c>
      <c r="N103" s="81"/>
      <c r="O103" s="20"/>
      <c r="P103" s="21"/>
      <c r="Q103" s="19"/>
      <c r="R103" s="15">
        <f>R101+C103+I101</f>
        <v>21898.952765133348</v>
      </c>
      <c r="S103" s="28">
        <f>(R103-(B3+SUM(I3:I101)))/(B3+SUM(I3:I101))</f>
        <v>9.9494763825666741</v>
      </c>
      <c r="T103" s="28">
        <f>D103/B103-1</f>
        <v>3.0000000000000027E-2</v>
      </c>
      <c r="U103" s="44"/>
      <c r="V103"/>
      <c r="W103"/>
      <c r="X103"/>
      <c r="Y103"/>
      <c r="Z103" s="64"/>
      <c r="AA103"/>
      <c r="AB103"/>
      <c r="AC103"/>
      <c r="AD103"/>
      <c r="AE103"/>
    </row>
    <row r="104" spans="1:31" s="23" customFormat="1">
      <c r="A104" s="1">
        <f>A103+7</f>
        <v>45179</v>
      </c>
      <c r="B104" s="18">
        <f>D103+I103-P103</f>
        <v>21898.952765133348</v>
      </c>
      <c r="C104" s="69">
        <f>(B104*required_return)</f>
        <v>656.96858295400045</v>
      </c>
      <c r="D104" s="19">
        <f>B104+C104</f>
        <v>22555.921348087348</v>
      </c>
      <c r="E104" s="15">
        <f>B104/5000</f>
        <v>4.3797905530266696</v>
      </c>
      <c r="F104" s="15">
        <f>E104</f>
        <v>4.3797905530266696</v>
      </c>
      <c r="G104" s="92">
        <f t="shared" ref="G104:G106" si="77">(D104-B104)/F104</f>
        <v>149.99999999999977</v>
      </c>
      <c r="H104" s="62">
        <f t="shared" ref="H104:H106" si="78">Z48</f>
        <v>16.970015586985614</v>
      </c>
      <c r="I104" s="22"/>
      <c r="J104" s="22"/>
      <c r="K104" s="19">
        <f>D104+I104-J104</f>
        <v>22555.921348087348</v>
      </c>
      <c r="L104" s="82">
        <f>(0.7*B104)</f>
        <v>15329.266935593343</v>
      </c>
      <c r="M104" s="95">
        <f>E104*50/B104</f>
        <v>0.01</v>
      </c>
      <c r="N104" s="81"/>
      <c r="O104" s="20"/>
      <c r="P104" s="21"/>
      <c r="Q104" s="19"/>
      <c r="R104" s="15">
        <f>R103+C104+I103</f>
        <v>22555.921348087348</v>
      </c>
      <c r="S104" s="28">
        <f>(R104-(B3+SUM(I3:I103)))/(B3+SUM(I3:I103))</f>
        <v>10.277960674043674</v>
      </c>
      <c r="T104" s="28">
        <f t="shared" ref="T104:T106" si="79">D104/B104-1</f>
        <v>3.0000000000000027E-2</v>
      </c>
      <c r="U104" s="44"/>
      <c r="V104"/>
      <c r="W104"/>
      <c r="X104"/>
      <c r="Y104"/>
      <c r="Z104" s="64"/>
      <c r="AA104"/>
      <c r="AB104"/>
      <c r="AC104"/>
      <c r="AD104"/>
      <c r="AE104"/>
    </row>
    <row r="105" spans="1:31" s="23" customFormat="1">
      <c r="A105" s="1">
        <f>A104+7</f>
        <v>45186</v>
      </c>
      <c r="B105" s="18">
        <f>D104+I104-P104</f>
        <v>22555.921348087348</v>
      </c>
      <c r="C105" s="69">
        <f>(B105*required_return)</f>
        <v>676.67764044262037</v>
      </c>
      <c r="D105" s="19">
        <f>B105+C105</f>
        <v>23232.598988529968</v>
      </c>
      <c r="E105" s="15">
        <f>B105/5000</f>
        <v>4.5111842696174698</v>
      </c>
      <c r="F105" s="15">
        <f>E105</f>
        <v>4.5111842696174698</v>
      </c>
      <c r="G105" s="92">
        <f t="shared" si="77"/>
        <v>149.99999999999991</v>
      </c>
      <c r="H105" s="62">
        <f t="shared" si="78"/>
        <v>17.868516366334894</v>
      </c>
      <c r="I105" s="22"/>
      <c r="J105" s="22"/>
      <c r="K105" s="19">
        <f>D105+I105-J105</f>
        <v>23232.598988529968</v>
      </c>
      <c r="L105" s="82">
        <f>(0.7*B105)</f>
        <v>15789.144943661142</v>
      </c>
      <c r="M105" s="95">
        <f t="shared" ref="M105:M106" si="80">E105*50/B105</f>
        <v>0.01</v>
      </c>
      <c r="N105" s="81"/>
      <c r="O105" s="20"/>
      <c r="P105" s="21"/>
      <c r="Q105" s="19"/>
      <c r="R105" s="15">
        <f>R104+C105+I104</f>
        <v>23232.598988529968</v>
      </c>
      <c r="S105" s="28">
        <f>(R105-(B3+SUM(I3:I104)))/(B3+SUM(I3:I104))</f>
        <v>10.616299494264984</v>
      </c>
      <c r="T105" s="28">
        <f t="shared" si="79"/>
        <v>3.0000000000000027E-2</v>
      </c>
      <c r="U105" s="44"/>
      <c r="V105"/>
      <c r="W105"/>
      <c r="X105"/>
      <c r="Y105"/>
      <c r="Z105" s="64"/>
      <c r="AA105"/>
      <c r="AB105"/>
      <c r="AC105"/>
      <c r="AD105"/>
      <c r="AE105"/>
    </row>
    <row r="106" spans="1:31" s="23" customFormat="1" ht="15" thickBot="1">
      <c r="A106" s="1">
        <f>A105+7</f>
        <v>45193</v>
      </c>
      <c r="B106" s="18">
        <f>D105+I105-P105</f>
        <v>23232.598988529968</v>
      </c>
      <c r="C106" s="69">
        <f>(B106*required_return)</f>
        <v>696.97796965589896</v>
      </c>
      <c r="D106" s="19">
        <f>B106+C106</f>
        <v>23929.576958185866</v>
      </c>
      <c r="E106" s="15">
        <f>B106/5000</f>
        <v>4.6465197977059933</v>
      </c>
      <c r="F106" s="15">
        <f>E106</f>
        <v>4.6465197977059933</v>
      </c>
      <c r="G106" s="92">
        <f t="shared" si="77"/>
        <v>149.9999999999998</v>
      </c>
      <c r="H106" s="62">
        <f t="shared" si="78"/>
        <v>18.811942184651638</v>
      </c>
      <c r="I106" s="22"/>
      <c r="J106" s="22"/>
      <c r="K106" s="19">
        <f>D106+I106-J106</f>
        <v>23929.576958185866</v>
      </c>
      <c r="L106" s="82">
        <f>(0.7*B106)</f>
        <v>16262.819291970976</v>
      </c>
      <c r="M106" s="95">
        <f t="shared" si="80"/>
        <v>0.01</v>
      </c>
      <c r="N106" s="81"/>
      <c r="O106" s="26"/>
      <c r="P106" s="21"/>
      <c r="Q106" s="19"/>
      <c r="R106" s="15">
        <f>R105+C106+I105</f>
        <v>23929.576958185866</v>
      </c>
      <c r="S106" s="28">
        <f>(R106-(B3+SUM(I3:I105)))/(B3+SUM(I3:I105))</f>
        <v>10.964788479092933</v>
      </c>
      <c r="T106" s="28">
        <f t="shared" si="79"/>
        <v>3.0000000000000027E-2</v>
      </c>
      <c r="U106" s="44"/>
      <c r="V106"/>
      <c r="W106"/>
      <c r="X106"/>
      <c r="Y106"/>
      <c r="Z106" s="64"/>
      <c r="AA106"/>
      <c r="AB106"/>
      <c r="AC106"/>
      <c r="AD106"/>
      <c r="AE106"/>
    </row>
    <row r="107" spans="1:31" ht="15" thickBot="1">
      <c r="A107" s="2"/>
      <c r="B107" s="3"/>
      <c r="C107" s="13"/>
      <c r="D107" s="4"/>
      <c r="E107" s="4"/>
      <c r="F107" s="4"/>
      <c r="G107" s="4"/>
      <c r="H107" s="61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29"/>
      <c r="T107" s="29"/>
    </row>
    <row r="108" spans="1:31" s="23" customFormat="1">
      <c r="A108" s="1">
        <f>A106+7</f>
        <v>45200</v>
      </c>
      <c r="B108" s="18">
        <f>D106+I106-P106</f>
        <v>23929.576958185866</v>
      </c>
      <c r="C108" s="69">
        <f>(B108*required_return)</f>
        <v>717.88730874557598</v>
      </c>
      <c r="D108" s="15">
        <f>B108+C108</f>
        <v>24647.464266931442</v>
      </c>
      <c r="E108" s="15">
        <f>B108/5000</f>
        <v>4.7859153916371735</v>
      </c>
      <c r="F108" s="15">
        <f>E108</f>
        <v>4.7859153916371735</v>
      </c>
      <c r="G108" s="93">
        <f>(D108-B108)/F108</f>
        <v>149.99999999999997</v>
      </c>
      <c r="H108" s="62">
        <f>Z51</f>
        <v>19.80253929388422</v>
      </c>
      <c r="I108" s="22"/>
      <c r="J108" s="22"/>
      <c r="K108" s="15">
        <f>D108+I108-J108</f>
        <v>24647.464266931442</v>
      </c>
      <c r="L108" s="82">
        <f>(0.7*B108)</f>
        <v>16750.703870730104</v>
      </c>
      <c r="M108" s="95">
        <f>E108*50/B108</f>
        <v>0.01</v>
      </c>
      <c r="N108" s="81"/>
      <c r="O108" s="84"/>
      <c r="P108" s="21"/>
      <c r="Q108" s="19"/>
      <c r="R108" s="15">
        <f>R106+C108+I106</f>
        <v>24647.464266931442</v>
      </c>
      <c r="S108" s="28">
        <f>(R108-(B3+SUM(I3:I106)))/(B3+SUM(I3:I106))</f>
        <v>11.323732133465722</v>
      </c>
      <c r="T108" s="28">
        <f>D108/B108-1</f>
        <v>3.0000000000000027E-2</v>
      </c>
      <c r="U108" s="44"/>
      <c r="V108"/>
      <c r="W108"/>
      <c r="X108"/>
      <c r="Y108"/>
      <c r="Z108" s="64"/>
      <c r="AA108"/>
      <c r="AB108"/>
      <c r="AC108"/>
      <c r="AD108"/>
      <c r="AE108"/>
    </row>
    <row r="109" spans="1:31" s="23" customFormat="1">
      <c r="A109" s="1">
        <f>A108+7</f>
        <v>45207</v>
      </c>
      <c r="B109" s="18">
        <f>D108+I108-P108</f>
        <v>24647.464266931442</v>
      </c>
      <c r="C109" s="69">
        <f>(B109*required_return)</f>
        <v>739.42392800794323</v>
      </c>
      <c r="D109" s="19">
        <f>B109+C109</f>
        <v>25386.888194939384</v>
      </c>
      <c r="E109" s="15">
        <f>B109/5000</f>
        <v>4.9294928533862885</v>
      </c>
      <c r="F109" s="15">
        <f>E109</f>
        <v>4.9294928533862885</v>
      </c>
      <c r="G109" s="92">
        <f t="shared" ref="G109:G111" si="81">(D109-B109)/F109</f>
        <v>149.99999999999972</v>
      </c>
      <c r="H109" s="62">
        <f t="shared" ref="H109:H111" si="82">Z52</f>
        <v>20.842666258578429</v>
      </c>
      <c r="I109" s="22"/>
      <c r="J109" s="22"/>
      <c r="K109" s="19">
        <f>D109+I109-J109</f>
        <v>25386.888194939384</v>
      </c>
      <c r="L109" s="82">
        <f>(0.7*B109)</f>
        <v>17253.224986852008</v>
      </c>
      <c r="M109" s="95">
        <f>E109*50/B109</f>
        <v>0.01</v>
      </c>
      <c r="N109" s="81"/>
      <c r="O109" s="84"/>
      <c r="P109" s="21"/>
      <c r="Q109" s="19"/>
      <c r="R109" s="15">
        <f>R108+C109+I108</f>
        <v>25386.888194939384</v>
      </c>
      <c r="S109" s="28">
        <f>(R109-(B3+SUM(I3:I108)))/(B3+SUM(I3:I108))</f>
        <v>11.693444097469692</v>
      </c>
      <c r="T109" s="28">
        <f t="shared" ref="T109:T111" si="83">D109/B109-1</f>
        <v>3.0000000000000027E-2</v>
      </c>
      <c r="U109" s="44"/>
      <c r="V109"/>
      <c r="W109"/>
      <c r="X109"/>
      <c r="Y109"/>
      <c r="Z109" s="64"/>
      <c r="AA109"/>
      <c r="AB109"/>
      <c r="AC109"/>
      <c r="AD109"/>
      <c r="AE109"/>
    </row>
    <row r="110" spans="1:31" s="23" customFormat="1">
      <c r="A110" s="1">
        <f>A109+7</f>
        <v>45214</v>
      </c>
      <c r="B110" s="18">
        <f>D109+I109-P109</f>
        <v>25386.888194939384</v>
      </c>
      <c r="C110" s="69">
        <f>(B110*required_return)</f>
        <v>761.60664584818153</v>
      </c>
      <c r="D110" s="19">
        <f>B110+C110</f>
        <v>26148.494840787564</v>
      </c>
      <c r="E110" s="15">
        <f>B110/5000</f>
        <v>5.0773776389878771</v>
      </c>
      <c r="F110" s="15">
        <f>E110</f>
        <v>5.0773776389878771</v>
      </c>
      <c r="G110" s="92">
        <f t="shared" si="81"/>
        <v>149.99999999999972</v>
      </c>
      <c r="H110" s="62">
        <f t="shared" si="82"/>
        <v>21.934799571507348</v>
      </c>
      <c r="I110" s="22"/>
      <c r="J110" s="22"/>
      <c r="K110" s="19">
        <f>D110+I110-J110</f>
        <v>26148.494840787564</v>
      </c>
      <c r="L110" s="82">
        <f>(0.7*B110)</f>
        <v>17770.821736457568</v>
      </c>
      <c r="M110" s="95">
        <f t="shared" ref="M110:M111" si="84">E110*50/B110</f>
        <v>0.01</v>
      </c>
      <c r="N110" s="81"/>
      <c r="O110" s="84"/>
      <c r="P110" s="21"/>
      <c r="Q110" s="19"/>
      <c r="R110" s="15">
        <f>R109+C110+I109</f>
        <v>26148.494840787564</v>
      </c>
      <c r="S110" s="28">
        <f>(R110-(B3+SUM(I3:I109)))/(B3+SUM(I3:I109))</f>
        <v>12.074247420393782</v>
      </c>
      <c r="T110" s="28">
        <f t="shared" si="83"/>
        <v>3.0000000000000027E-2</v>
      </c>
      <c r="U110" s="44"/>
      <c r="V110"/>
      <c r="W110"/>
      <c r="X110"/>
      <c r="Y110"/>
      <c r="Z110" s="64"/>
      <c r="AA110"/>
      <c r="AB110"/>
      <c r="AC110"/>
      <c r="AD110"/>
      <c r="AE110"/>
    </row>
    <row r="111" spans="1:31" s="23" customFormat="1" ht="15" thickBot="1">
      <c r="A111" s="6">
        <f>A110+7</f>
        <v>45221</v>
      </c>
      <c r="B111" s="18">
        <f>D110+I110-P110</f>
        <v>26148.494840787564</v>
      </c>
      <c r="C111" s="69">
        <f>(B111*required_return)</f>
        <v>784.45484522362688</v>
      </c>
      <c r="D111" s="19">
        <f>B111+C111</f>
        <v>26932.94968601119</v>
      </c>
      <c r="E111" s="15">
        <f>B111/5000</f>
        <v>5.2296989681575123</v>
      </c>
      <c r="F111" s="15">
        <f>E111</f>
        <v>5.2296989681575123</v>
      </c>
      <c r="G111" s="92">
        <f t="shared" si="81"/>
        <v>149.99999999999997</v>
      </c>
      <c r="H111" s="62">
        <f t="shared" si="82"/>
        <v>23.081539550082713</v>
      </c>
      <c r="I111" s="24"/>
      <c r="J111" s="24"/>
      <c r="K111" s="19">
        <f>D111+I111-J111</f>
        <v>26932.94968601119</v>
      </c>
      <c r="L111" s="82">
        <f>(0.7*B111)</f>
        <v>18303.946388551292</v>
      </c>
      <c r="M111" s="95">
        <f t="shared" si="84"/>
        <v>9.9999999999999985E-3</v>
      </c>
      <c r="N111" s="81"/>
      <c r="O111" s="85"/>
      <c r="P111" s="21"/>
      <c r="Q111" s="19"/>
      <c r="R111" s="15">
        <f>R110+C111+I110</f>
        <v>26932.94968601119</v>
      </c>
      <c r="S111" s="28">
        <f>(R111-(B3+SUM(I3:I110)))/(B3+SUM(I3:I110))</f>
        <v>12.466474843005596</v>
      </c>
      <c r="T111" s="28">
        <f t="shared" si="83"/>
        <v>3.0000000000000027E-2</v>
      </c>
      <c r="U111" s="44"/>
      <c r="V111"/>
      <c r="W111"/>
      <c r="X111"/>
      <c r="Y111"/>
      <c r="Z111" s="64"/>
      <c r="AA111"/>
      <c r="AB111"/>
      <c r="AC111"/>
      <c r="AD111"/>
      <c r="AE111"/>
    </row>
    <row r="112" spans="1:31" ht="15" thickBot="1">
      <c r="A112" s="2"/>
      <c r="B112" s="3"/>
      <c r="C112" s="13"/>
      <c r="D112" s="4"/>
      <c r="E112" s="4"/>
      <c r="F112" s="4"/>
      <c r="G112" s="4"/>
      <c r="H112" s="61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29"/>
      <c r="T112" s="29"/>
    </row>
    <row r="113" spans="1:31" s="23" customFormat="1">
      <c r="A113" s="1">
        <f>A111+7</f>
        <v>45228</v>
      </c>
      <c r="B113" s="18">
        <f>D111+I111-P111</f>
        <v>26932.94968601119</v>
      </c>
      <c r="C113" s="69">
        <f>(B113*required_return)</f>
        <v>807.98849058033568</v>
      </c>
      <c r="D113" s="15">
        <f>B113+C113</f>
        <v>27740.938176591528</v>
      </c>
      <c r="E113" s="15">
        <f>B113/5000</f>
        <v>5.3865899372022383</v>
      </c>
      <c r="F113" s="15">
        <f>E113</f>
        <v>5.3865899372022383</v>
      </c>
      <c r="G113" s="93">
        <f>(D113-B113)/F113</f>
        <v>150.00000000000031</v>
      </c>
      <c r="H113" s="62">
        <f>Z55</f>
        <v>24.28561652758685</v>
      </c>
      <c r="I113" s="22"/>
      <c r="J113" s="22"/>
      <c r="K113" s="15">
        <f>D113+I113-J113</f>
        <v>27740.938176591528</v>
      </c>
      <c r="L113" s="82">
        <f>(0.7*B113)</f>
        <v>18853.064780207831</v>
      </c>
      <c r="M113" s="95">
        <f>E113*50/B113</f>
        <v>0.01</v>
      </c>
      <c r="N113" s="81"/>
      <c r="O113" s="84"/>
      <c r="P113" s="21"/>
      <c r="Q113" s="19"/>
      <c r="R113" s="15">
        <f>R111+C113+I111</f>
        <v>27740.938176591528</v>
      </c>
      <c r="S113" s="28">
        <f>(R113-(B3+SUM(I3:I111)))/(B3+SUM(I3:I111))</f>
        <v>12.870469088295764</v>
      </c>
      <c r="T113" s="28">
        <f>D113/B113-1</f>
        <v>3.0000000000000027E-2</v>
      </c>
      <c r="U113" s="44"/>
      <c r="V113"/>
      <c r="W113"/>
      <c r="X113"/>
      <c r="Y113"/>
      <c r="Z113" s="64"/>
      <c r="AA113"/>
      <c r="AB113"/>
      <c r="AC113"/>
      <c r="AD113"/>
      <c r="AE113"/>
    </row>
    <row r="114" spans="1:31" s="23" customFormat="1">
      <c r="A114" s="1">
        <f>A113+7</f>
        <v>45235</v>
      </c>
      <c r="B114" s="18">
        <f>D113+I113-P113</f>
        <v>27740.938176591528</v>
      </c>
      <c r="C114" s="69">
        <f>(B114*required_return)</f>
        <v>832.22814529774575</v>
      </c>
      <c r="D114" s="19">
        <f>B114+C114</f>
        <v>28573.166321889272</v>
      </c>
      <c r="E114" s="15">
        <f>B114/5000</f>
        <v>5.5481876353183059</v>
      </c>
      <c r="F114" s="15">
        <f>E114</f>
        <v>5.5481876353183059</v>
      </c>
      <c r="G114" s="92">
        <f t="shared" ref="G114:G116" si="85">(D114-B114)/F114</f>
        <v>149.99999999999966</v>
      </c>
      <c r="H114" s="62">
        <f t="shared" ref="H114:H116" si="86">Z56</f>
        <v>25.549897353966195</v>
      </c>
      <c r="I114" s="22"/>
      <c r="J114" s="22"/>
      <c r="K114" s="19">
        <f>D114+I114-J114</f>
        <v>28573.166321889272</v>
      </c>
      <c r="L114" s="82">
        <f>(0.7*B114)</f>
        <v>19418.656723614069</v>
      </c>
      <c r="M114" s="95">
        <f>E114*50/B114</f>
        <v>0.01</v>
      </c>
      <c r="N114" s="81"/>
      <c r="O114" s="84"/>
      <c r="P114" s="21"/>
      <c r="Q114" s="19"/>
      <c r="R114" s="15">
        <f>R113+C114+I113</f>
        <v>28573.166321889272</v>
      </c>
      <c r="S114" s="28">
        <f>(R114-(B3+SUM(I3:I113)))/(B3+SUM(I3:I113))</f>
        <v>13.286583160944636</v>
      </c>
      <c r="T114" s="28">
        <f t="shared" ref="T114:T116" si="87">D114/B114-1</f>
        <v>3.0000000000000027E-2</v>
      </c>
      <c r="U114" s="44"/>
      <c r="V114"/>
      <c r="W114"/>
      <c r="X114"/>
      <c r="Y114"/>
      <c r="Z114" s="64"/>
      <c r="AA114"/>
      <c r="AB114"/>
      <c r="AC114"/>
      <c r="AD114"/>
      <c r="AE114"/>
    </row>
    <row r="115" spans="1:31" s="23" customFormat="1">
      <c r="A115" s="1">
        <f>A114+7</f>
        <v>45242</v>
      </c>
      <c r="B115" s="18">
        <f>D114+I114-P114</f>
        <v>28573.166321889272</v>
      </c>
      <c r="C115" s="69">
        <f>(B115*required_return)</f>
        <v>857.1949896566781</v>
      </c>
      <c r="D115" s="19">
        <f>B115+C115</f>
        <v>29430.361311545948</v>
      </c>
      <c r="E115" s="15">
        <f>B115/5000</f>
        <v>5.7146332643778548</v>
      </c>
      <c r="F115" s="15">
        <f>E115</f>
        <v>5.7146332643778548</v>
      </c>
      <c r="G115" s="92">
        <f t="shared" si="85"/>
        <v>149.99999999999972</v>
      </c>
      <c r="H115" s="62">
        <f t="shared" si="86"/>
        <v>26.877392221664504</v>
      </c>
      <c r="I115" s="22"/>
      <c r="J115" s="22"/>
      <c r="K115" s="19">
        <f>D115+I115-J115</f>
        <v>29430.361311545948</v>
      </c>
      <c r="L115" s="82">
        <f>(0.7*B115)</f>
        <v>20001.216425322487</v>
      </c>
      <c r="M115" s="95">
        <f t="shared" ref="M115:M116" si="88">E115*50/B115</f>
        <v>0.01</v>
      </c>
      <c r="N115" s="81"/>
      <c r="O115" s="84"/>
      <c r="P115" s="21"/>
      <c r="Q115" s="19"/>
      <c r="R115" s="15">
        <f>R114+C115+I114</f>
        <v>29430.361311545948</v>
      </c>
      <c r="S115" s="28">
        <f>(R115-(B3+SUM(I3:I114)))/(B3+SUM(I3:I114))</f>
        <v>13.715180655772974</v>
      </c>
      <c r="T115" s="28">
        <f t="shared" si="87"/>
        <v>3.0000000000000027E-2</v>
      </c>
      <c r="U115" s="44"/>
      <c r="V115"/>
      <c r="W115"/>
      <c r="X115"/>
      <c r="Y115"/>
      <c r="Z115" s="64"/>
      <c r="AA115"/>
      <c r="AB115"/>
      <c r="AC115"/>
      <c r="AD115"/>
      <c r="AE115"/>
    </row>
    <row r="116" spans="1:31" s="23" customFormat="1" ht="15" thickBot="1">
      <c r="A116" s="6">
        <f>A115+7</f>
        <v>45249</v>
      </c>
      <c r="B116" s="18">
        <f>D115+I115-P115</f>
        <v>29430.361311545948</v>
      </c>
      <c r="C116" s="69">
        <f>(B116*required_return)</f>
        <v>882.91083934637845</v>
      </c>
      <c r="D116" s="19">
        <f>B116+C116</f>
        <v>30313.272150892328</v>
      </c>
      <c r="E116" s="15">
        <f>B116/5000</f>
        <v>5.8860722623091899</v>
      </c>
      <c r="F116" s="15">
        <f>E116</f>
        <v>5.8860722623091899</v>
      </c>
      <c r="G116" s="92">
        <f t="shared" si="85"/>
        <v>150.00000000000014</v>
      </c>
      <c r="H116" s="62">
        <f t="shared" si="86"/>
        <v>28.271261832747729</v>
      </c>
      <c r="I116" s="24"/>
      <c r="J116" s="24"/>
      <c r="K116" s="19">
        <f>D116+I116-J116</f>
        <v>30313.272150892328</v>
      </c>
      <c r="L116" s="82">
        <f>(0.7*B116)</f>
        <v>20601.252918082162</v>
      </c>
      <c r="M116" s="95">
        <f t="shared" si="88"/>
        <v>0.01</v>
      </c>
      <c r="N116" s="81"/>
      <c r="O116" s="85"/>
      <c r="P116" s="21"/>
      <c r="Q116" s="19"/>
      <c r="R116" s="15">
        <f>R115+C116+I115</f>
        <v>30313.272150892328</v>
      </c>
      <c r="S116" s="28">
        <f>(R116-(B3+SUM(I3:I115)))/(B3+SUM(I3:I115))</f>
        <v>14.156636075446164</v>
      </c>
      <c r="T116" s="28">
        <f t="shared" si="87"/>
        <v>3.0000000000000027E-2</v>
      </c>
      <c r="U116" s="44"/>
      <c r="V116"/>
      <c r="W116"/>
      <c r="X116"/>
      <c r="Y116"/>
      <c r="Z116" s="64"/>
      <c r="AA116"/>
      <c r="AB116"/>
      <c r="AC116"/>
      <c r="AD116"/>
      <c r="AE116"/>
    </row>
    <row r="117" spans="1:31" ht="15" thickBot="1">
      <c r="A117" s="2"/>
      <c r="B117" s="3"/>
      <c r="C117" s="4"/>
      <c r="D117" s="4"/>
      <c r="E117" s="4"/>
      <c r="F117" s="4"/>
      <c r="G117" s="4"/>
      <c r="H117" s="61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29"/>
      <c r="T117" s="29"/>
    </row>
    <row r="118" spans="1:31" s="23" customFormat="1">
      <c r="A118" s="31">
        <f>A116+7</f>
        <v>45256</v>
      </c>
      <c r="B118" s="32">
        <f>D116+I116-P116</f>
        <v>30313.272150892328</v>
      </c>
      <c r="C118" s="69">
        <f>(B118*required_return)</f>
        <v>909.39816452676985</v>
      </c>
      <c r="D118" s="15">
        <f>B118+C118</f>
        <v>31222.670315419098</v>
      </c>
      <c r="E118" s="15">
        <f>B118/5000</f>
        <v>6.0626544301784655</v>
      </c>
      <c r="F118" s="15">
        <f>E118</f>
        <v>6.0626544301784655</v>
      </c>
      <c r="G118" s="93">
        <f>(D118-B118)/F118</f>
        <v>150.00000000000009</v>
      </c>
      <c r="H118" s="65">
        <f>Z59</f>
        <v>29.734824924385112</v>
      </c>
      <c r="I118" s="34"/>
      <c r="J118" s="34"/>
      <c r="K118" s="33">
        <f>D118+I118-J118</f>
        <v>31222.670315419098</v>
      </c>
      <c r="L118" s="87">
        <f>(0.7*B118)</f>
        <v>21219.290505624627</v>
      </c>
      <c r="M118" s="94">
        <f>E118*50/B118</f>
        <v>0.01</v>
      </c>
      <c r="N118" s="89"/>
      <c r="O118" s="86"/>
      <c r="P118" s="35"/>
      <c r="Q118" s="36"/>
      <c r="R118" s="33">
        <f>R116+C118+I116</f>
        <v>31222.670315419098</v>
      </c>
      <c r="S118" s="39">
        <f>(R118-(B3+SUM(I3:I116)))/(B3+SUM(I3:I116))</f>
        <v>14.611335157709549</v>
      </c>
      <c r="T118" s="28">
        <f>D118/B118-1</f>
        <v>3.0000000000000027E-2</v>
      </c>
      <c r="U118" s="44"/>
      <c r="V118"/>
      <c r="W118"/>
      <c r="X118"/>
      <c r="Y118"/>
      <c r="Z118" s="64"/>
      <c r="AA118"/>
      <c r="AB118"/>
      <c r="AC118"/>
      <c r="AD118"/>
      <c r="AE118"/>
    </row>
    <row r="119" spans="1:31" s="23" customFormat="1">
      <c r="A119" s="1">
        <f>A118+7</f>
        <v>45263</v>
      </c>
      <c r="B119" s="18">
        <f>D118+I118-P118</f>
        <v>31222.670315419098</v>
      </c>
      <c r="C119" s="69">
        <f>(B119*required_return)</f>
        <v>936.68010946257289</v>
      </c>
      <c r="D119" s="19">
        <f>B119+C119</f>
        <v>32159.350424881672</v>
      </c>
      <c r="E119" s="15">
        <f>B119/5000</f>
        <v>6.2445340630838198</v>
      </c>
      <c r="F119" s="15">
        <f>E119</f>
        <v>6.2445340630838198</v>
      </c>
      <c r="G119" s="92">
        <f t="shared" ref="G119:G121" si="89">(D119-B119)/F119</f>
        <v>150.00000000000009</v>
      </c>
      <c r="H119" s="62">
        <f t="shared" ref="H119:H121" si="90">Z60</f>
        <v>31.27156617060437</v>
      </c>
      <c r="I119" s="22"/>
      <c r="J119" s="22"/>
      <c r="K119" s="19">
        <f>D119+I119-J119</f>
        <v>32159.350424881672</v>
      </c>
      <c r="L119" s="82">
        <f>(0.7*B119)</f>
        <v>21855.869220793367</v>
      </c>
      <c r="M119" s="95">
        <f>E119*50/B119</f>
        <v>0.01</v>
      </c>
      <c r="N119" s="81"/>
      <c r="O119" s="84"/>
      <c r="P119" s="21"/>
      <c r="Q119" s="19"/>
      <c r="R119" s="15">
        <f>R118+C119+I118</f>
        <v>32159.350424881672</v>
      </c>
      <c r="S119" s="28">
        <f>(R119-(B3+SUM(I3:I118)))/(B3+SUM(I3:I118))</f>
        <v>15.079675212440836</v>
      </c>
      <c r="T119" s="28">
        <f t="shared" ref="T119:T121" si="91">D119/B119-1</f>
        <v>3.0000000000000027E-2</v>
      </c>
      <c r="U119" s="44"/>
      <c r="V119"/>
      <c r="W119"/>
      <c r="X119"/>
      <c r="Y119"/>
      <c r="Z119" s="64"/>
      <c r="AA119"/>
      <c r="AB119"/>
      <c r="AC119"/>
      <c r="AD119"/>
      <c r="AE119"/>
    </row>
    <row r="120" spans="1:31" s="23" customFormat="1">
      <c r="A120" s="1">
        <f>A119+7</f>
        <v>45270</v>
      </c>
      <c r="B120" s="18">
        <f>D119+I119-P119</f>
        <v>32159.350424881672</v>
      </c>
      <c r="C120" s="69">
        <f>(B120*required_return)</f>
        <v>964.78051274645009</v>
      </c>
      <c r="D120" s="19">
        <f>B120+C120</f>
        <v>33124.130937628121</v>
      </c>
      <c r="E120" s="15">
        <f>B120/5000</f>
        <v>6.4318700849763344</v>
      </c>
      <c r="F120" s="15">
        <f>E120</f>
        <v>6.4318700849763344</v>
      </c>
      <c r="G120" s="92">
        <f t="shared" si="89"/>
        <v>149.9999999999998</v>
      </c>
      <c r="H120" s="62">
        <f t="shared" si="90"/>
        <v>32.885144479134588</v>
      </c>
      <c r="I120" s="22"/>
      <c r="J120" s="22"/>
      <c r="K120" s="19">
        <f>D120+I120-J120</f>
        <v>33124.130937628121</v>
      </c>
      <c r="L120" s="82">
        <f>(0.7*B120)</f>
        <v>22511.545297417168</v>
      </c>
      <c r="M120" s="95">
        <f t="shared" ref="M120:M121" si="92">E120*50/B120</f>
        <v>0.01</v>
      </c>
      <c r="N120" s="81"/>
      <c r="O120" s="84"/>
      <c r="P120" s="21"/>
      <c r="Q120" s="19"/>
      <c r="R120" s="15">
        <f>R119+C120+I119</f>
        <v>33124.130937628121</v>
      </c>
      <c r="S120" s="28">
        <f>(R120-(B3+SUM(I3:I119)))/(B3+SUM(I3:I119))</f>
        <v>15.56206546881406</v>
      </c>
      <c r="T120" s="28">
        <f t="shared" si="91"/>
        <v>3.0000000000000027E-2</v>
      </c>
      <c r="U120" s="44"/>
      <c r="V120"/>
      <c r="W120"/>
      <c r="X120"/>
      <c r="Y120"/>
      <c r="Z120" s="64"/>
      <c r="AA120"/>
      <c r="AB120"/>
      <c r="AC120"/>
      <c r="AD120"/>
      <c r="AE120"/>
    </row>
    <row r="121" spans="1:31" s="23" customFormat="1" ht="15" thickBot="1">
      <c r="A121" s="6">
        <f>A120+7</f>
        <v>45277</v>
      </c>
      <c r="B121" s="37">
        <f>D120+I120-P120</f>
        <v>33124.130937628121</v>
      </c>
      <c r="C121" s="69">
        <f>(B121*required_return)</f>
        <v>993.72392812884357</v>
      </c>
      <c r="D121" s="19">
        <f>B121+C121</f>
        <v>34117.854865756963</v>
      </c>
      <c r="E121" s="15">
        <f>B121/5000</f>
        <v>6.624826187525624</v>
      </c>
      <c r="F121" s="15">
        <f>E121</f>
        <v>6.624826187525624</v>
      </c>
      <c r="G121" s="92">
        <f t="shared" si="89"/>
        <v>149.99999999999977</v>
      </c>
      <c r="H121" s="63">
        <f t="shared" si="90"/>
        <v>34.579401703091314</v>
      </c>
      <c r="I121" s="24"/>
      <c r="J121" s="24"/>
      <c r="K121" s="38">
        <f>D121+I121-J121</f>
        <v>34117.854865756963</v>
      </c>
      <c r="L121" s="88">
        <f>(0.7*B121)</f>
        <v>23186.891656339682</v>
      </c>
      <c r="M121" s="96">
        <f t="shared" si="92"/>
        <v>0.01</v>
      </c>
      <c r="N121" s="90"/>
      <c r="O121" s="85"/>
      <c r="P121" s="25"/>
      <c r="Q121" s="38"/>
      <c r="R121" s="40">
        <f>R120+C121+I120</f>
        <v>34117.854865756963</v>
      </c>
      <c r="S121" s="41">
        <f>(R121-(B3+SUM(I3:I120)))/(B3+SUM(I3:I120))</f>
        <v>16.05892743287848</v>
      </c>
      <c r="T121" s="28">
        <f t="shared" si="91"/>
        <v>3.0000000000000027E-2</v>
      </c>
      <c r="U121" s="44"/>
      <c r="V121"/>
      <c r="W121"/>
      <c r="X121"/>
      <c r="Y121"/>
      <c r="Z121" s="64"/>
      <c r="AA121"/>
      <c r="AB121"/>
      <c r="AC121"/>
      <c r="AD121"/>
      <c r="AE121"/>
    </row>
    <row r="122" spans="1:31" ht="15" thickBot="1">
      <c r="A122" s="2"/>
      <c r="B122" s="3"/>
      <c r="C122" s="13"/>
      <c r="D122" s="4"/>
      <c r="E122" s="4"/>
      <c r="F122" s="4"/>
      <c r="G122" s="4"/>
      <c r="H122" s="61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29"/>
      <c r="T122" s="29"/>
    </row>
    <row r="123" spans="1:31">
      <c r="A123" s="1">
        <f>A121+7</f>
        <v>45284</v>
      </c>
      <c r="B123" s="18">
        <f>D121+I121-P121</f>
        <v>34117.854865756963</v>
      </c>
      <c r="C123" s="69">
        <f>(B123*required_return)</f>
        <v>1023.5356459727088</v>
      </c>
      <c r="D123" s="15">
        <f>B123+C123</f>
        <v>35141.390511729674</v>
      </c>
      <c r="E123" s="15">
        <f>B123/5000</f>
        <v>6.8235709731513925</v>
      </c>
      <c r="F123" s="15">
        <f>E123</f>
        <v>6.8235709731513925</v>
      </c>
      <c r="G123" s="93">
        <f>(D123-B123)/F123</f>
        <v>150.00000000000043</v>
      </c>
      <c r="H123" s="60"/>
      <c r="I123" s="20"/>
      <c r="J123" s="20"/>
      <c r="K123" s="15">
        <f>D123+I123-J123</f>
        <v>35141.390511729674</v>
      </c>
      <c r="L123" s="82">
        <f>(0.7*B123)</f>
        <v>23882.498406029874</v>
      </c>
      <c r="M123" s="95">
        <f>E123*50/B123</f>
        <v>0.01</v>
      </c>
      <c r="N123" s="81"/>
      <c r="O123" s="84"/>
      <c r="P123" s="21"/>
      <c r="Q123" s="19"/>
      <c r="R123" s="15">
        <f>R121+C123+I121</f>
        <v>35141.390511729674</v>
      </c>
      <c r="S123" s="28">
        <f>(R123-(B108+SUM(I108:I121)))/(B108+SUM(I108:I121))</f>
        <v>0.46853371345156414</v>
      </c>
      <c r="T123" s="28">
        <f>D123/B123-1</f>
        <v>3.0000000000000027E-2</v>
      </c>
    </row>
    <row r="124" spans="1:31">
      <c r="A124" s="1">
        <f>A123+7</f>
        <v>45291</v>
      </c>
      <c r="B124" s="18">
        <f>D123+I123-P123</f>
        <v>35141.390511729674</v>
      </c>
      <c r="C124" s="69">
        <f>(B124*required_return)</f>
        <v>1054.2417153518902</v>
      </c>
      <c r="D124" s="19">
        <f>B124+C124</f>
        <v>36195.632227081565</v>
      </c>
      <c r="E124" s="15">
        <f>B124/5000</f>
        <v>7.0282781023459346</v>
      </c>
      <c r="F124" s="15">
        <f>E124</f>
        <v>7.0282781023459346</v>
      </c>
      <c r="G124" s="92">
        <f t="shared" ref="G124:G126" si="93">(D124-B124)/F124</f>
        <v>150.00000000000009</v>
      </c>
      <c r="H124" s="60"/>
      <c r="I124" s="20"/>
      <c r="J124" s="20"/>
      <c r="K124" s="19">
        <f>D124+I124-J124</f>
        <v>36195.632227081565</v>
      </c>
      <c r="L124" s="82">
        <f>(0.7*B124)</f>
        <v>24598.973358210769</v>
      </c>
      <c r="M124" s="95">
        <f>E124*50/B124</f>
        <v>0.01</v>
      </c>
      <c r="N124" s="81"/>
      <c r="O124" s="84"/>
      <c r="P124" s="21"/>
      <c r="Q124" s="19"/>
      <c r="R124" s="15">
        <f>R123+C124+I123</f>
        <v>36195.632227081565</v>
      </c>
      <c r="S124" s="28">
        <f>(R124-(B108+SUM(I108:I123)))/(B108+SUM(I108:I123))</f>
        <v>0.51258972485511112</v>
      </c>
      <c r="T124" s="28">
        <f t="shared" ref="T124:T126" si="94">D124/B124-1</f>
        <v>3.0000000000000027E-2</v>
      </c>
    </row>
    <row r="125" spans="1:31">
      <c r="A125" s="1">
        <f>A124+7</f>
        <v>45298</v>
      </c>
      <c r="B125" s="18">
        <f>D124+I124-P124</f>
        <v>36195.632227081565</v>
      </c>
      <c r="C125" s="69">
        <f>(B125*required_return)</f>
        <v>1085.8689668124468</v>
      </c>
      <c r="D125" s="19">
        <f>B125+C125</f>
        <v>37281.501193894015</v>
      </c>
      <c r="E125" s="15">
        <f>B125/5000</f>
        <v>7.2391264454163133</v>
      </c>
      <c r="F125" s="15">
        <f>E125</f>
        <v>7.2391264454163133</v>
      </c>
      <c r="G125" s="92">
        <f t="shared" si="93"/>
        <v>150.0000000000004</v>
      </c>
      <c r="H125" s="60"/>
      <c r="I125" s="20"/>
      <c r="J125" s="20"/>
      <c r="K125" s="19">
        <f>D125+I125-J125</f>
        <v>37281.501193894015</v>
      </c>
      <c r="L125" s="82">
        <f>(0.7*B125)</f>
        <v>25336.942558957093</v>
      </c>
      <c r="M125" s="95">
        <f t="shared" ref="M125:M126" si="95">E125*50/B125</f>
        <v>0.01</v>
      </c>
      <c r="N125" s="81"/>
      <c r="O125" s="84"/>
      <c r="P125" s="21"/>
      <c r="Q125" s="19"/>
      <c r="R125" s="15">
        <f>R124+C125+I124</f>
        <v>37281.501193894015</v>
      </c>
      <c r="S125" s="28">
        <f>(R125-(B108+SUM(I108:I124)))/(B108+SUM(I108:I124))</f>
        <v>0.55796741660076454</v>
      </c>
      <c r="T125" s="28">
        <f t="shared" si="94"/>
        <v>3.0000000000000027E-2</v>
      </c>
    </row>
    <row r="126" spans="1:31" ht="15" thickBot="1">
      <c r="A126" s="1">
        <f>A125+7</f>
        <v>45305</v>
      </c>
      <c r="B126" s="18">
        <f>D125+I125-P125</f>
        <v>37281.501193894015</v>
      </c>
      <c r="C126" s="69">
        <f>(B126*required_return)</f>
        <v>1118.4450358168203</v>
      </c>
      <c r="D126" s="19">
        <f>B126+C126</f>
        <v>38399.946229710833</v>
      </c>
      <c r="E126" s="15">
        <f>B126/5000</f>
        <v>7.4563002387788027</v>
      </c>
      <c r="F126" s="15">
        <f>E126</f>
        <v>7.4563002387788027</v>
      </c>
      <c r="G126" s="92">
        <f t="shared" si="93"/>
        <v>149.99999999999966</v>
      </c>
      <c r="H126" s="60"/>
      <c r="I126" s="20"/>
      <c r="J126" s="20"/>
      <c r="K126" s="19">
        <f>D126+I126-J126</f>
        <v>38399.946229710833</v>
      </c>
      <c r="L126" s="82">
        <f>(0.7*B126)</f>
        <v>26097.050835725808</v>
      </c>
      <c r="M126" s="95">
        <f t="shared" si="95"/>
        <v>0.01</v>
      </c>
      <c r="N126" s="81"/>
      <c r="O126" s="84"/>
      <c r="P126" s="21"/>
      <c r="Q126" s="19"/>
      <c r="R126" s="15">
        <f>R125+C126+I125</f>
        <v>38399.946229710833</v>
      </c>
      <c r="S126" s="28">
        <f>(R126-(B108+SUM(I108:I125)))/(B108+SUM(I108:I125))</f>
        <v>0.60470643909878741</v>
      </c>
      <c r="T126" s="28">
        <f t="shared" si="94"/>
        <v>3.0000000000000027E-2</v>
      </c>
    </row>
    <row r="127" spans="1:31" ht="15" thickBot="1">
      <c r="A127" s="2"/>
      <c r="B127" s="3"/>
      <c r="C127" s="13"/>
      <c r="D127" s="4"/>
      <c r="E127" s="4"/>
      <c r="F127" s="4"/>
      <c r="G127" s="4"/>
      <c r="H127" s="61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29"/>
      <c r="T127" s="29"/>
    </row>
    <row r="128" spans="1:31">
      <c r="A128" s="1">
        <f>A126+7</f>
        <v>45312</v>
      </c>
      <c r="B128" s="18">
        <f>D126+I126-P126</f>
        <v>38399.946229710833</v>
      </c>
      <c r="C128" s="69">
        <f>(B128*required_return)</f>
        <v>1151.998386891325</v>
      </c>
      <c r="D128" s="15">
        <f>B128+C128</f>
        <v>39551.944616602159</v>
      </c>
      <c r="E128" s="15">
        <f>B128/5000</f>
        <v>7.679989245942167</v>
      </c>
      <c r="F128" s="15">
        <f>E128</f>
        <v>7.679989245942167</v>
      </c>
      <c r="G128" s="93">
        <f>(D128-B128)/F128</f>
        <v>150.00000000000011</v>
      </c>
      <c r="H128" s="60"/>
      <c r="I128" s="20"/>
      <c r="J128" s="20"/>
      <c r="K128" s="15">
        <f>D128+I128-J128</f>
        <v>39551.944616602159</v>
      </c>
      <c r="L128" s="82">
        <f>(0.7*B128)</f>
        <v>26879.962360797581</v>
      </c>
      <c r="M128" s="95">
        <f>E128*50/B128</f>
        <v>1.0000000000000002E-2</v>
      </c>
      <c r="N128" s="81"/>
      <c r="O128" s="84"/>
      <c r="P128" s="21"/>
      <c r="Q128" s="19"/>
      <c r="R128" s="15">
        <f>R126+C128+I126</f>
        <v>39551.944616602159</v>
      </c>
      <c r="S128" s="28">
        <f>(R128-(B108+SUM(I108:I126)))/(B108+SUM(I108:I126))</f>
        <v>0.65284763227175102</v>
      </c>
      <c r="T128" s="28">
        <f>D128/B128-1</f>
        <v>3.0000000000000027E-2</v>
      </c>
    </row>
    <row r="129" spans="1:20">
      <c r="A129" s="1">
        <f>A128+7</f>
        <v>45319</v>
      </c>
      <c r="B129" s="18">
        <f>D128+I128-P128</f>
        <v>39551.944616602159</v>
      </c>
      <c r="C129" s="69">
        <f>(B129*required_return)</f>
        <v>1186.5583384980648</v>
      </c>
      <c r="D129" s="19">
        <f>B129+C129</f>
        <v>40738.502955100223</v>
      </c>
      <c r="E129" s="15">
        <f>B129/5000</f>
        <v>7.9103889233204319</v>
      </c>
      <c r="F129" s="15">
        <f>E129</f>
        <v>7.9103889233204319</v>
      </c>
      <c r="G129" s="92">
        <f t="shared" ref="G129:G131" si="96">(D129-B129)/F129</f>
        <v>149.99999999999986</v>
      </c>
      <c r="H129" s="60"/>
      <c r="I129" s="20"/>
      <c r="J129" s="20"/>
      <c r="K129" s="19">
        <f>D129+I129-J129</f>
        <v>40738.502955100223</v>
      </c>
      <c r="L129" s="82">
        <f>(0.7*B129)</f>
        <v>27686.361231621511</v>
      </c>
      <c r="M129" s="95">
        <f>E129*50/B129</f>
        <v>0.01</v>
      </c>
      <c r="N129" s="81"/>
      <c r="O129" s="84"/>
      <c r="P129" s="21"/>
      <c r="Q129" s="19"/>
      <c r="R129" s="15">
        <f>R128+C129+I128</f>
        <v>40738.502955100223</v>
      </c>
      <c r="S129" s="28">
        <f>(R129-(B108+SUM(I108:I128)))/(B108+SUM(I108:I128))</f>
        <v>0.70243306123990357</v>
      </c>
      <c r="T129" s="28">
        <f t="shared" ref="T129:T131" si="97">D129/B129-1</f>
        <v>3.0000000000000027E-2</v>
      </c>
    </row>
    <row r="130" spans="1:20">
      <c r="A130" s="1">
        <f>A129+7</f>
        <v>45326</v>
      </c>
      <c r="B130" s="18">
        <f>D129+I129-P129</f>
        <v>40738.502955100223</v>
      </c>
      <c r="C130" s="69">
        <f>(B130*required_return)</f>
        <v>1222.1550886530067</v>
      </c>
      <c r="D130" s="19">
        <f>B130+C130</f>
        <v>41960.658043753232</v>
      </c>
      <c r="E130" s="15">
        <f>B130/5000</f>
        <v>8.147700591020044</v>
      </c>
      <c r="F130" s="15">
        <f>E130</f>
        <v>8.147700591020044</v>
      </c>
      <c r="G130" s="92">
        <f t="shared" si="96"/>
        <v>150.00000000000034</v>
      </c>
      <c r="H130" s="62"/>
      <c r="I130" s="22"/>
      <c r="J130" s="22"/>
      <c r="K130" s="19">
        <f>D130+I130-J130</f>
        <v>41960.658043753232</v>
      </c>
      <c r="L130" s="82">
        <f>(0.7*B130)</f>
        <v>28516.952068570154</v>
      </c>
      <c r="M130" s="95">
        <f t="shared" ref="M130:M131" si="98">E130*50/B130</f>
        <v>0.01</v>
      </c>
      <c r="N130" s="81"/>
      <c r="O130" s="84"/>
      <c r="P130" s="21"/>
      <c r="Q130" s="19"/>
      <c r="R130" s="15">
        <f>R129+C130+I129</f>
        <v>41960.658043753232</v>
      </c>
      <c r="S130" s="28">
        <f>(R130-(B108+SUM(I108:I129)))/(B108+SUM(I108:I129))</f>
        <v>0.75350605307710072</v>
      </c>
      <c r="T130" s="28">
        <f t="shared" si="97"/>
        <v>3.0000000000000027E-2</v>
      </c>
    </row>
    <row r="131" spans="1:20" ht="15" thickBot="1">
      <c r="A131" s="1">
        <f>A130+7</f>
        <v>45333</v>
      </c>
      <c r="B131" s="18">
        <f>D130+I130-P130</f>
        <v>41960.658043753232</v>
      </c>
      <c r="C131" s="69">
        <f>(B131*required_return)</f>
        <v>1258.819741312597</v>
      </c>
      <c r="D131" s="19">
        <f>B131+C131</f>
        <v>43219.477785065828</v>
      </c>
      <c r="E131" s="15">
        <f>B131/5000</f>
        <v>8.3921316087506472</v>
      </c>
      <c r="F131" s="15">
        <f>E131</f>
        <v>8.3921316087506472</v>
      </c>
      <c r="G131" s="92">
        <f t="shared" si="96"/>
        <v>149.99999999999991</v>
      </c>
      <c r="H131" s="62"/>
      <c r="I131" s="22"/>
      <c r="J131" s="22"/>
      <c r="K131" s="19">
        <f>D131+I131-J131</f>
        <v>43219.477785065828</v>
      </c>
      <c r="L131" s="82">
        <f>(0.7*B131)</f>
        <v>29372.460630627262</v>
      </c>
      <c r="M131" s="95">
        <f t="shared" si="98"/>
        <v>1.0000000000000002E-2</v>
      </c>
      <c r="N131" s="81"/>
      <c r="O131" s="84"/>
      <c r="P131" s="21"/>
      <c r="Q131" s="19"/>
      <c r="R131" s="15">
        <f>R130+C131+I130</f>
        <v>43219.477785065828</v>
      </c>
      <c r="S131" s="28">
        <f>(R131-(B108+SUM(I108:I130)))/(B108+SUM(I108:I130))</f>
        <v>0.8061112346694137</v>
      </c>
      <c r="T131" s="28">
        <f t="shared" si="97"/>
        <v>3.0000000000000027E-2</v>
      </c>
    </row>
    <row r="132" spans="1:20" ht="15" thickBot="1">
      <c r="A132" s="2"/>
      <c r="B132" s="3"/>
      <c r="C132" s="13"/>
      <c r="D132" s="4"/>
      <c r="E132" s="4"/>
      <c r="F132" s="4"/>
      <c r="G132" s="4"/>
      <c r="H132" s="61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29"/>
      <c r="T132" s="29"/>
    </row>
    <row r="133" spans="1:20">
      <c r="A133" s="1">
        <f>A131+7</f>
        <v>45340</v>
      </c>
      <c r="B133" s="18">
        <f>D131+I131-P131</f>
        <v>43219.477785065828</v>
      </c>
      <c r="C133" s="69">
        <f>(B133*required_return)</f>
        <v>1296.5843335519749</v>
      </c>
      <c r="D133" s="15">
        <f>B133+C133</f>
        <v>44516.062118617803</v>
      </c>
      <c r="E133" s="15">
        <f>B133/5000</f>
        <v>8.643895557013165</v>
      </c>
      <c r="F133" s="15">
        <f>E133</f>
        <v>8.643895557013165</v>
      </c>
      <c r="G133" s="93">
        <f>(D133-B133)/F133</f>
        <v>150</v>
      </c>
      <c r="H133" s="62"/>
      <c r="I133" s="22"/>
      <c r="J133" s="22"/>
      <c r="K133" s="15">
        <f>D133+I133-J133</f>
        <v>44516.062118617803</v>
      </c>
      <c r="L133" s="82">
        <f>(0.7*B133)</f>
        <v>30253.634449546076</v>
      </c>
      <c r="M133" s="95">
        <f>E133*50/B133</f>
        <v>9.9999999999999985E-3</v>
      </c>
      <c r="N133" s="81"/>
      <c r="O133" s="84"/>
      <c r="P133" s="21"/>
      <c r="Q133" s="19"/>
      <c r="R133" s="15">
        <f>R131+C133+I131</f>
        <v>44516.062118617803</v>
      </c>
      <c r="S133" s="28">
        <f>(R133-(B108+SUM(I108:I131)))/(B108+SUM(I108:I131))</f>
        <v>0.86029457170949619</v>
      </c>
      <c r="T133" s="28">
        <f>D133/B133-1</f>
        <v>3.0000000000000027E-2</v>
      </c>
    </row>
    <row r="134" spans="1:20">
      <c r="A134" s="1">
        <f>A133+7</f>
        <v>45347</v>
      </c>
      <c r="B134" s="18">
        <f>D133+I133-P133</f>
        <v>44516.062118617803</v>
      </c>
      <c r="C134" s="69">
        <f>(B134*required_return)</f>
        <v>1335.4818635585341</v>
      </c>
      <c r="D134" s="19">
        <f>B134+C134</f>
        <v>45851.543982176336</v>
      </c>
      <c r="E134" s="15">
        <f>B134/5000</f>
        <v>8.903212423723561</v>
      </c>
      <c r="F134" s="15">
        <f>E134</f>
        <v>8.903212423723561</v>
      </c>
      <c r="G134" s="92">
        <f t="shared" ref="G134:G136" si="99">(D134-B134)/F134</f>
        <v>149.9999999999998</v>
      </c>
      <c r="H134" s="62"/>
      <c r="I134" s="22"/>
      <c r="J134" s="22"/>
      <c r="K134" s="19">
        <f>D134+I134-J134</f>
        <v>45851.543982176336</v>
      </c>
      <c r="L134" s="82">
        <f>(0.7*B134)</f>
        <v>31161.24348303246</v>
      </c>
      <c r="M134" s="95">
        <f>E134*50/B134</f>
        <v>0.01</v>
      </c>
      <c r="N134" s="81"/>
      <c r="O134" s="84"/>
      <c r="P134" s="21"/>
      <c r="Q134" s="19"/>
      <c r="R134" s="15">
        <f>R133+C134+I133</f>
        <v>45851.543982176336</v>
      </c>
      <c r="S134" s="28">
        <f>(R134-(B108+SUM(I108:I133)))/(B108+SUM(I108:I133))</f>
        <v>0.91610340886078101</v>
      </c>
      <c r="T134" s="28">
        <f t="shared" ref="T134:T136" si="100">D134/B134-1</f>
        <v>3.0000000000000027E-2</v>
      </c>
    </row>
    <row r="135" spans="1:20">
      <c r="A135" s="1">
        <f>A134+7</f>
        <v>45354</v>
      </c>
      <c r="B135" s="18">
        <f>D134+I134-P134</f>
        <v>45851.543982176336</v>
      </c>
      <c r="C135" s="69">
        <f>(B135*required_return)</f>
        <v>1375.54631946529</v>
      </c>
      <c r="D135" s="19">
        <f>B135+C135</f>
        <v>47227.090301641627</v>
      </c>
      <c r="E135" s="15">
        <f>B135/5000</f>
        <v>9.1703087964352665</v>
      </c>
      <c r="F135" s="15">
        <f>E135</f>
        <v>9.1703087964352665</v>
      </c>
      <c r="G135" s="92">
        <f t="shared" si="99"/>
        <v>150.00000000000014</v>
      </c>
      <c r="H135" s="62"/>
      <c r="I135" s="22"/>
      <c r="J135" s="22"/>
      <c r="K135" s="19">
        <f>D135+I135-J135</f>
        <v>47227.090301641627</v>
      </c>
      <c r="L135" s="82">
        <f>(0.7*B135)</f>
        <v>32096.080787523431</v>
      </c>
      <c r="M135" s="95">
        <f t="shared" ref="M135:M136" si="101">E135*50/B135</f>
        <v>9.9999999999999985E-3</v>
      </c>
      <c r="N135" s="81"/>
      <c r="O135" s="84"/>
      <c r="P135" s="21"/>
      <c r="Q135" s="19"/>
      <c r="R135" s="15">
        <f>R134+C135+I134</f>
        <v>47227.090301641627</v>
      </c>
      <c r="S135" s="28">
        <f>(R135-(B108+SUM(I108:I134)))/(B108+SUM(I108:I134))</f>
        <v>0.97358651112660444</v>
      </c>
      <c r="T135" s="28">
        <f t="shared" si="100"/>
        <v>3.0000000000000027E-2</v>
      </c>
    </row>
    <row r="136" spans="1:20" ht="15" thickBot="1">
      <c r="A136" s="1">
        <f>A135+7</f>
        <v>45361</v>
      </c>
      <c r="B136" s="18">
        <f>D135+I135-P135</f>
        <v>47227.090301641627</v>
      </c>
      <c r="C136" s="69">
        <f>(B136*required_return)</f>
        <v>1416.8127090492487</v>
      </c>
      <c r="D136" s="19">
        <f>B136+C136</f>
        <v>48643.903010690876</v>
      </c>
      <c r="E136" s="15">
        <f>B136/5000</f>
        <v>9.4454180603283255</v>
      </c>
      <c r="F136" s="15">
        <f>E136</f>
        <v>9.4454180603283255</v>
      </c>
      <c r="G136" s="92">
        <f t="shared" si="99"/>
        <v>150</v>
      </c>
      <c r="H136" s="62"/>
      <c r="I136" s="22"/>
      <c r="J136" s="22"/>
      <c r="K136" s="19">
        <f>D136+I136-J136</f>
        <v>48643.903010690876</v>
      </c>
      <c r="L136" s="82">
        <f>(0.7*B136)</f>
        <v>33058.963211149137</v>
      </c>
      <c r="M136" s="95">
        <f t="shared" si="101"/>
        <v>0.01</v>
      </c>
      <c r="N136" s="81"/>
      <c r="O136" s="84"/>
      <c r="P136" s="21"/>
      <c r="Q136" s="19"/>
      <c r="R136" s="15">
        <f>R135+C136+I135</f>
        <v>48643.903010690876</v>
      </c>
      <c r="S136" s="28">
        <f>(R136-(B108+SUM(I108:I135)))/(B108+SUM(I108:I135))</f>
        <v>1.0327941064604027</v>
      </c>
      <c r="T136" s="28">
        <f t="shared" si="100"/>
        <v>3.0000000000000027E-2</v>
      </c>
    </row>
    <row r="137" spans="1:20" ht="15" thickBot="1">
      <c r="A137" s="123"/>
      <c r="B137" s="124"/>
      <c r="C137" s="125"/>
      <c r="D137" s="126"/>
      <c r="E137" s="4"/>
      <c r="F137" s="126"/>
      <c r="G137" s="126"/>
      <c r="H137" s="127"/>
      <c r="I137" s="126"/>
      <c r="J137" s="126"/>
      <c r="K137" s="126"/>
      <c r="L137" s="128"/>
      <c r="M137" s="126"/>
      <c r="N137" s="126"/>
      <c r="O137" s="126"/>
      <c r="P137" s="126"/>
      <c r="Q137" s="126"/>
      <c r="R137" s="126"/>
      <c r="S137" s="129"/>
      <c r="T137" s="129"/>
    </row>
    <row r="138" spans="1:20">
      <c r="A138" s="1">
        <f>A136+7</f>
        <v>45368</v>
      </c>
      <c r="B138" s="18">
        <f>D136+I136-P136</f>
        <v>48643.903010690876</v>
      </c>
      <c r="C138" s="69">
        <f>(B138*required_return)</f>
        <v>1459.3170903207263</v>
      </c>
      <c r="D138" s="15">
        <f>B138+C138</f>
        <v>50103.220101011604</v>
      </c>
      <c r="E138" s="15">
        <f>B138/5000</f>
        <v>9.7287806021381744</v>
      </c>
      <c r="F138" s="15">
        <f>E138</f>
        <v>9.7287806021381744</v>
      </c>
      <c r="G138" s="93">
        <f>(D138-B138)/F138</f>
        <v>150.00000000000023</v>
      </c>
      <c r="H138" s="62"/>
      <c r="I138" s="22"/>
      <c r="J138" s="22"/>
      <c r="K138" s="15">
        <f>D138+I138-J138</f>
        <v>50103.220101011604</v>
      </c>
      <c r="L138" s="82">
        <f>(0.7*B138)</f>
        <v>34050.732107483615</v>
      </c>
      <c r="M138" s="95">
        <f>E138*50/B138</f>
        <v>9.9999999999999985E-3</v>
      </c>
      <c r="N138" s="81"/>
      <c r="O138" s="84"/>
      <c r="P138" s="21"/>
      <c r="Q138" s="19"/>
      <c r="R138" s="15">
        <f>R136+C138+I136</f>
        <v>50103.220101011604</v>
      </c>
      <c r="S138" s="28">
        <f>(R138-(B108+SUM(I108:I136)))/(B108+SUM(I108:I136))</f>
        <v>1.0937779296542147</v>
      </c>
      <c r="T138" s="28">
        <f>D138/B138-1</f>
        <v>3.0000000000000027E-2</v>
      </c>
    </row>
    <row r="139" spans="1:20">
      <c r="A139" s="1">
        <f>A138+7</f>
        <v>45375</v>
      </c>
      <c r="B139" s="18">
        <f>D138+I138-P138</f>
        <v>50103.220101011604</v>
      </c>
      <c r="C139" s="69">
        <f>(B139*required_return)</f>
        <v>1503.096603030348</v>
      </c>
      <c r="D139" s="19">
        <f>B139+C139</f>
        <v>51606.31670404195</v>
      </c>
      <c r="E139" s="15">
        <f>B139/5000</f>
        <v>10.020644020202321</v>
      </c>
      <c r="F139" s="15">
        <f>E139</f>
        <v>10.020644020202321</v>
      </c>
      <c r="G139" s="92">
        <f t="shared" ref="G139:G141" si="102">(D139-B139)/F139</f>
        <v>149.9999999999998</v>
      </c>
      <c r="H139" s="62"/>
      <c r="I139" s="22"/>
      <c r="J139" s="22"/>
      <c r="K139" s="19">
        <f>D139+I139-J139</f>
        <v>51606.31670404195</v>
      </c>
      <c r="L139" s="82">
        <f>(0.7*B139)</f>
        <v>35072.254070708121</v>
      </c>
      <c r="M139" s="95">
        <f>E139*50/B139</f>
        <v>0.01</v>
      </c>
      <c r="N139" s="81"/>
      <c r="O139" s="84"/>
      <c r="P139" s="21"/>
      <c r="Q139" s="19"/>
      <c r="R139" s="15">
        <f>R138+C139+I138</f>
        <v>51606.31670404195</v>
      </c>
      <c r="S139" s="28">
        <f>(R139-(B108+SUM(I108:I138)))/(B108+SUM(I108:I138))</f>
        <v>1.1565912675438412</v>
      </c>
      <c r="T139" s="28">
        <f t="shared" ref="T139:T141" si="103">D139/B139-1</f>
        <v>3.0000000000000027E-2</v>
      </c>
    </row>
    <row r="140" spans="1:20">
      <c r="A140" s="1">
        <f>A139+7</f>
        <v>45382</v>
      </c>
      <c r="B140" s="18">
        <f>D139+I139-P139</f>
        <v>51606.31670404195</v>
      </c>
      <c r="C140" s="69">
        <f>(B140*required_return)</f>
        <v>1548.1895011212584</v>
      </c>
      <c r="D140" s="19">
        <f>B140+C140</f>
        <v>53154.506205163212</v>
      </c>
      <c r="E140" s="15">
        <f>B140/5000</f>
        <v>10.32126334080839</v>
      </c>
      <c r="F140" s="15">
        <f>E140</f>
        <v>10.32126334080839</v>
      </c>
      <c r="G140" s="92">
        <f t="shared" si="102"/>
        <v>150.00000000000034</v>
      </c>
      <c r="H140" s="62"/>
      <c r="I140" s="22"/>
      <c r="J140" s="22"/>
      <c r="K140" s="19">
        <f>D140+I140-J140</f>
        <v>53154.506205163212</v>
      </c>
      <c r="L140" s="82">
        <f>(0.7*B140)</f>
        <v>36124.421692829361</v>
      </c>
      <c r="M140" s="95">
        <f t="shared" ref="M140:M141" si="104">E140*50/B140</f>
        <v>9.9999999999999985E-3</v>
      </c>
      <c r="N140" s="81"/>
      <c r="O140" s="84"/>
      <c r="P140" s="21"/>
      <c r="Q140" s="19"/>
      <c r="R140" s="15">
        <f>R139+C140+I139</f>
        <v>53154.506205163212</v>
      </c>
      <c r="S140" s="28">
        <f>(R140-(B108+SUM(I108:I139)))/(B108+SUM(I108:I139))</f>
        <v>1.2212890055701564</v>
      </c>
      <c r="T140" s="28">
        <f t="shared" si="103"/>
        <v>3.0000000000000027E-2</v>
      </c>
    </row>
    <row r="141" spans="1:20" ht="15" thickBot="1">
      <c r="A141" s="1">
        <f>A140+7</f>
        <v>45389</v>
      </c>
      <c r="B141" s="18">
        <f>D140+I140-P140</f>
        <v>53154.506205163212</v>
      </c>
      <c r="C141" s="69">
        <f>(B141*required_return)</f>
        <v>1594.6351861548962</v>
      </c>
      <c r="D141" s="19">
        <f>B141+C141</f>
        <v>54749.14139131811</v>
      </c>
      <c r="E141" s="15">
        <f>B141/5000</f>
        <v>10.630901241032642</v>
      </c>
      <c r="F141" s="15">
        <f>E141</f>
        <v>10.630901241032642</v>
      </c>
      <c r="G141" s="92">
        <f t="shared" si="102"/>
        <v>150.00000000000009</v>
      </c>
      <c r="H141" s="62"/>
      <c r="I141" s="22"/>
      <c r="J141" s="22"/>
      <c r="K141" s="19">
        <f>D141+I141-J141</f>
        <v>54749.14139131811</v>
      </c>
      <c r="L141" s="82">
        <f>(0.7*B141)</f>
        <v>37208.154343614246</v>
      </c>
      <c r="M141" s="95">
        <f t="shared" si="104"/>
        <v>0.01</v>
      </c>
      <c r="N141" s="81"/>
      <c r="O141" s="84"/>
      <c r="P141" s="21"/>
      <c r="Q141" s="19"/>
      <c r="R141" s="15">
        <f>R140+C141+I140</f>
        <v>54749.14139131811</v>
      </c>
      <c r="S141" s="28">
        <f>(R141-(B108+SUM(I108:I140)))/(B108+SUM(I108:I140))</f>
        <v>1.2879276757372613</v>
      </c>
      <c r="T141" s="28">
        <f t="shared" si="103"/>
        <v>3.0000000000000027E-2</v>
      </c>
    </row>
    <row r="142" spans="1:20" ht="15" thickBot="1">
      <c r="A142" s="2"/>
      <c r="B142" s="3"/>
      <c r="C142" s="13"/>
      <c r="D142" s="4"/>
      <c r="E142" s="4"/>
      <c r="F142" s="4"/>
      <c r="G142" s="4"/>
      <c r="H142" s="61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29"/>
      <c r="T142" s="29"/>
    </row>
    <row r="143" spans="1:20">
      <c r="A143" s="1">
        <f>A141+7</f>
        <v>45396</v>
      </c>
      <c r="B143" s="18">
        <f>D141+I141-P141</f>
        <v>54749.14139131811</v>
      </c>
      <c r="C143" s="69">
        <f>(B143*required_return)</f>
        <v>1642.4742417395432</v>
      </c>
      <c r="D143" s="15">
        <f>B143+C143</f>
        <v>56391.615633057656</v>
      </c>
      <c r="E143" s="15">
        <f>B143/5000</f>
        <v>10.949828278263622</v>
      </c>
      <c r="F143" s="15">
        <f>E143</f>
        <v>10.949828278263622</v>
      </c>
      <c r="G143" s="93">
        <f>(D143-B143)/F143</f>
        <v>150.00000000000028</v>
      </c>
      <c r="H143" s="62"/>
      <c r="I143" s="22"/>
      <c r="J143" s="22"/>
      <c r="K143" s="15">
        <f>D143+I143-J143</f>
        <v>56391.615633057656</v>
      </c>
      <c r="L143" s="82">
        <f>(0.7*B143)</f>
        <v>38324.398973922674</v>
      </c>
      <c r="M143" s="95">
        <f>E143*50/B143</f>
        <v>0.01</v>
      </c>
      <c r="N143" s="81"/>
      <c r="O143" s="84"/>
      <c r="P143" s="21"/>
      <c r="Q143" s="19"/>
      <c r="R143" s="15">
        <f>R141+C143+I141</f>
        <v>56391.615633057656</v>
      </c>
      <c r="S143" s="28">
        <f>(R143-(B108+SUM(I108:I141)))/(B108+SUM(I108:I141))</f>
        <v>1.3565655060093793</v>
      </c>
      <c r="T143" s="28">
        <f>D143/B143-1</f>
        <v>3.0000000000000027E-2</v>
      </c>
    </row>
    <row r="144" spans="1:20">
      <c r="A144" s="1">
        <f>A143+7</f>
        <v>45403</v>
      </c>
      <c r="B144" s="18">
        <f>D143+I143-P143</f>
        <v>56391.615633057656</v>
      </c>
      <c r="C144" s="69">
        <f>(B144*required_return)</f>
        <v>1691.7484689917296</v>
      </c>
      <c r="D144" s="19">
        <f>B144+C144</f>
        <v>58083.364102049389</v>
      </c>
      <c r="E144" s="15">
        <f>B144/5000</f>
        <v>11.27832312661153</v>
      </c>
      <c r="F144" s="15">
        <f>E144</f>
        <v>11.27832312661153</v>
      </c>
      <c r="G144" s="92">
        <f t="shared" ref="G144:G146" si="105">(D144-B144)/F144</f>
        <v>150.00000000000028</v>
      </c>
      <c r="H144" s="62"/>
      <c r="I144" s="22"/>
      <c r="J144" s="22"/>
      <c r="K144" s="19">
        <f>D144+I144-J144</f>
        <v>58083.364102049389</v>
      </c>
      <c r="L144" s="82">
        <f>(0.7*B144)</f>
        <v>39474.130943140357</v>
      </c>
      <c r="M144" s="95">
        <f>E144*50/B144</f>
        <v>0.01</v>
      </c>
      <c r="N144" s="81"/>
      <c r="O144" s="84"/>
      <c r="P144" s="21"/>
      <c r="Q144" s="19"/>
      <c r="R144" s="15">
        <f>R143+C144+I143</f>
        <v>58083.364102049389</v>
      </c>
      <c r="S144" s="28">
        <f>(R144-(B108+SUM(I108:I143)))/(B108+SUM(I108:I143))</f>
        <v>1.4272624711896607</v>
      </c>
      <c r="T144" s="28">
        <f t="shared" ref="T144:T146" si="106">D144/B144-1</f>
        <v>3.0000000000000027E-2</v>
      </c>
    </row>
    <row r="145" spans="1:20">
      <c r="A145" s="1">
        <f>A144+7</f>
        <v>45410</v>
      </c>
      <c r="B145" s="18">
        <f>D144+I144-P144</f>
        <v>58083.364102049389</v>
      </c>
      <c r="C145" s="69">
        <f>(B145*required_return)</f>
        <v>1742.5009230614817</v>
      </c>
      <c r="D145" s="19">
        <f>B145+C145</f>
        <v>59825.86502511087</v>
      </c>
      <c r="E145" s="15">
        <f>B145/5000</f>
        <v>11.616672820409878</v>
      </c>
      <c r="F145" s="15">
        <f>E145</f>
        <v>11.616672820409878</v>
      </c>
      <c r="G145" s="92">
        <f t="shared" si="105"/>
        <v>149.99999999999997</v>
      </c>
      <c r="H145" s="62"/>
      <c r="I145" s="22"/>
      <c r="J145" s="22"/>
      <c r="K145" s="19">
        <f>D145+I145-J145</f>
        <v>59825.86502511087</v>
      </c>
      <c r="L145" s="82">
        <f>(0.7*B145)</f>
        <v>40658.354871434567</v>
      </c>
      <c r="M145" s="95">
        <f t="shared" ref="M145:M146" si="107">E145*50/B145</f>
        <v>0.01</v>
      </c>
      <c r="N145" s="81"/>
      <c r="O145" s="84"/>
      <c r="P145" s="21"/>
      <c r="Q145" s="19"/>
      <c r="R145" s="15">
        <f>R144+C145+I144</f>
        <v>59825.86502511087</v>
      </c>
      <c r="S145" s="28">
        <f>(R145-(B108+SUM(I108:I144)))/(B108+SUM(I108:I144))</f>
        <v>1.5000803453253504</v>
      </c>
      <c r="T145" s="28">
        <f t="shared" si="106"/>
        <v>3.0000000000000027E-2</v>
      </c>
    </row>
    <row r="146" spans="1:20" ht="15" thickBot="1">
      <c r="A146" s="1">
        <f>A145+7</f>
        <v>45417</v>
      </c>
      <c r="B146" s="18">
        <f>D145+I145-P145</f>
        <v>59825.86502511087</v>
      </c>
      <c r="C146" s="69">
        <f>(B146*required_return)</f>
        <v>1794.775950753326</v>
      </c>
      <c r="D146" s="19">
        <f>B146+C146</f>
        <v>61620.640975864197</v>
      </c>
      <c r="E146" s="15">
        <f>B146/5000</f>
        <v>11.965173005022175</v>
      </c>
      <c r="F146" s="15">
        <f>E146</f>
        <v>11.965173005022175</v>
      </c>
      <c r="G146" s="92">
        <f t="shared" si="105"/>
        <v>150.00000000000003</v>
      </c>
      <c r="H146" s="62"/>
      <c r="I146" s="22"/>
      <c r="J146" s="22"/>
      <c r="K146" s="19">
        <f>D146+I146-J146</f>
        <v>61620.640975864197</v>
      </c>
      <c r="L146" s="82">
        <f>(0.7*B146)</f>
        <v>41878.105517577605</v>
      </c>
      <c r="M146" s="95">
        <f t="shared" si="107"/>
        <v>0.01</v>
      </c>
      <c r="N146" s="81"/>
      <c r="O146" s="84"/>
      <c r="P146" s="21"/>
      <c r="Q146" s="19"/>
      <c r="R146" s="15">
        <f>R145+C146+I145</f>
        <v>61620.640975864197</v>
      </c>
      <c r="S146" s="28">
        <f>(R146-(B108+SUM(I108:I145)))/(B108+SUM(I108:I145))</f>
        <v>1.5750827556851112</v>
      </c>
      <c r="T146" s="28">
        <f t="shared" si="106"/>
        <v>3.0000000000000027E-2</v>
      </c>
    </row>
    <row r="147" spans="1:20" ht="15" thickBot="1">
      <c r="A147" s="2"/>
      <c r="B147" s="3"/>
      <c r="C147" s="13"/>
      <c r="D147" s="4"/>
      <c r="E147" s="4"/>
      <c r="F147" s="4"/>
      <c r="G147" s="4"/>
      <c r="H147" s="61"/>
      <c r="I147" s="4"/>
      <c r="J147" s="4"/>
      <c r="K147" s="4"/>
      <c r="L147" s="5"/>
      <c r="M147" s="4"/>
      <c r="N147" s="4"/>
      <c r="O147" s="4"/>
      <c r="P147" s="4"/>
      <c r="Q147" s="4"/>
      <c r="R147" s="4"/>
      <c r="S147" s="29"/>
      <c r="T147" s="29"/>
    </row>
    <row r="148" spans="1:20">
      <c r="A148" s="1">
        <f>A146+7</f>
        <v>45424</v>
      </c>
      <c r="B148" s="18">
        <f>D146+I146-P146</f>
        <v>61620.640975864197</v>
      </c>
      <c r="C148" s="69">
        <f>(B148*required_return)</f>
        <v>1848.6192292759258</v>
      </c>
      <c r="D148" s="15">
        <f>B148+C148</f>
        <v>63469.260205140119</v>
      </c>
      <c r="E148" s="15">
        <f>B148/5000</f>
        <v>12.32412819517284</v>
      </c>
      <c r="F148" s="15">
        <f>E148</f>
        <v>12.32412819517284</v>
      </c>
      <c r="G148" s="93">
        <f>(D148-B148)/F148</f>
        <v>149.99999999999972</v>
      </c>
      <c r="H148" s="62"/>
      <c r="I148" s="22"/>
      <c r="J148" s="22"/>
      <c r="K148" s="15">
        <f>D148+I148-J148</f>
        <v>63469.260205140119</v>
      </c>
      <c r="L148" s="82">
        <f>(0.7*B148)</f>
        <v>43134.448683104936</v>
      </c>
      <c r="M148" s="95">
        <f>E148*50/B148</f>
        <v>0.01</v>
      </c>
      <c r="N148" s="81"/>
      <c r="O148" s="84"/>
      <c r="P148" s="21"/>
      <c r="Q148" s="19"/>
      <c r="R148" s="15">
        <f>R146+C148+I146</f>
        <v>63469.260205140119</v>
      </c>
      <c r="S148" s="28">
        <f>(R148-(B108+SUM(I108:I146)))/(B108+SUM(I108:I146))</f>
        <v>1.6523352383556644</v>
      </c>
      <c r="T148" s="28">
        <f>D148/B148-1</f>
        <v>3.0000000000000027E-2</v>
      </c>
    </row>
    <row r="149" spans="1:20">
      <c r="A149" s="1">
        <f>A148+7</f>
        <v>45431</v>
      </c>
      <c r="B149" s="18">
        <f>D148+I148-P148</f>
        <v>63469.260205140119</v>
      </c>
      <c r="C149" s="69">
        <f>(B149*required_return)</f>
        <v>1904.0778061542035</v>
      </c>
      <c r="D149" s="19">
        <f>B149+C149</f>
        <v>65373.33801129432</v>
      </c>
      <c r="E149" s="15">
        <f>B149/5000</f>
        <v>12.693852041028023</v>
      </c>
      <c r="F149" s="15">
        <f>E149</f>
        <v>12.693852041028023</v>
      </c>
      <c r="G149" s="92">
        <f t="shared" ref="G149:G151" si="108">(D149-B149)/F149</f>
        <v>149.99999999999977</v>
      </c>
      <c r="H149" s="62"/>
      <c r="I149" s="22"/>
      <c r="J149" s="22"/>
      <c r="K149" s="19">
        <f>D149+I149-J149</f>
        <v>65373.33801129432</v>
      </c>
      <c r="L149" s="82">
        <f>(0.7*B149)</f>
        <v>44428.482143598078</v>
      </c>
      <c r="M149" s="95">
        <f>E149*50/B149</f>
        <v>0.01</v>
      </c>
      <c r="N149" s="81"/>
      <c r="O149" s="84"/>
      <c r="P149" s="21"/>
      <c r="Q149" s="19"/>
      <c r="R149" s="15">
        <f>R148+C149+I148</f>
        <v>65373.33801129432</v>
      </c>
      <c r="S149" s="28">
        <f>(R149-(B108+SUM(I108:I148)))/(B108+SUM(I108:I148))</f>
        <v>1.7319052955063339</v>
      </c>
      <c r="T149" s="28">
        <f t="shared" ref="T149:T151" si="109">D149/B149-1</f>
        <v>3.0000000000000027E-2</v>
      </c>
    </row>
    <row r="150" spans="1:20">
      <c r="A150" s="1">
        <f>A149+7</f>
        <v>45438</v>
      </c>
      <c r="B150" s="18">
        <f>D149+I149-P149</f>
        <v>65373.33801129432</v>
      </c>
      <c r="C150" s="69">
        <f>(B150*required_return)</f>
        <v>1961.2001403388294</v>
      </c>
      <c r="D150" s="19">
        <f>B150+C150</f>
        <v>67334.538151633154</v>
      </c>
      <c r="E150" s="15">
        <f>B150/5000</f>
        <v>13.074667602258863</v>
      </c>
      <c r="F150" s="15">
        <f>E150</f>
        <v>13.074667602258863</v>
      </c>
      <c r="G150" s="92">
        <f t="shared" si="108"/>
        <v>150.00000000000043</v>
      </c>
      <c r="H150" s="62"/>
      <c r="I150" s="22"/>
      <c r="J150" s="22"/>
      <c r="K150" s="19">
        <f>D150+I150-J150</f>
        <v>67334.538151633154</v>
      </c>
      <c r="L150" s="82">
        <f>(0.7*B150)</f>
        <v>45761.336607906022</v>
      </c>
      <c r="M150" s="95">
        <f t="shared" ref="M150:M151" si="110">E150*50/B150</f>
        <v>9.9999999999999985E-3</v>
      </c>
      <c r="N150" s="81"/>
      <c r="O150" s="84"/>
      <c r="P150" s="21"/>
      <c r="Q150" s="19"/>
      <c r="R150" s="15">
        <f>R149+C150+I149</f>
        <v>67334.538151633154</v>
      </c>
      <c r="S150" s="28">
        <f>(R150-(B108+SUM(I108:I149)))/(B108+SUM(I108:I149))</f>
        <v>1.8138624543715245</v>
      </c>
      <c r="T150" s="28">
        <f t="shared" si="109"/>
        <v>3.0000000000000027E-2</v>
      </c>
    </row>
    <row r="151" spans="1:20" ht="15" thickBot="1">
      <c r="A151" s="1">
        <f>A150+7</f>
        <v>45445</v>
      </c>
      <c r="B151" s="18">
        <f>D150+I150-P150</f>
        <v>67334.538151633154</v>
      </c>
      <c r="C151" s="69">
        <f>(B151*required_return)</f>
        <v>2020.0361445489946</v>
      </c>
      <c r="D151" s="19">
        <f>B151+C151</f>
        <v>69354.574296182152</v>
      </c>
      <c r="E151" s="15">
        <f>B151/5000</f>
        <v>13.466907630326631</v>
      </c>
      <c r="F151" s="15">
        <f>E151</f>
        <v>13.466907630326631</v>
      </c>
      <c r="G151" s="92">
        <f t="shared" si="108"/>
        <v>150.00000000000026</v>
      </c>
      <c r="H151" s="63"/>
      <c r="I151" s="24"/>
      <c r="J151" s="24"/>
      <c r="K151" s="19">
        <f>D151+I151-J151</f>
        <v>69354.574296182152</v>
      </c>
      <c r="L151" s="82">
        <f>(0.7*B151)</f>
        <v>47134.176706143204</v>
      </c>
      <c r="M151" s="95">
        <f t="shared" si="110"/>
        <v>0.01</v>
      </c>
      <c r="N151" s="81"/>
      <c r="O151" s="84"/>
      <c r="P151" s="21"/>
      <c r="Q151" s="19"/>
      <c r="R151" s="15">
        <f>R150+C151+I150</f>
        <v>69354.574296182152</v>
      </c>
      <c r="S151" s="28">
        <f>(R151-(B108+SUM(I108:I150)))/(B108+SUM(I108:I150))</f>
        <v>1.8982783280026703</v>
      </c>
      <c r="T151" s="28">
        <f t="shared" si="109"/>
        <v>3.0000000000000027E-2</v>
      </c>
    </row>
    <row r="152" spans="1:20" ht="15" thickBot="1">
      <c r="A152" s="2"/>
      <c r="B152" s="3"/>
      <c r="C152" s="13"/>
      <c r="D152" s="4"/>
      <c r="E152" s="4"/>
      <c r="F152" s="4"/>
      <c r="G152" s="4"/>
      <c r="H152" s="61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29"/>
      <c r="T152" s="29"/>
    </row>
    <row r="153" spans="1:20">
      <c r="A153" s="1">
        <f>A151+7</f>
        <v>45452</v>
      </c>
      <c r="B153" s="18">
        <f>D151+I151-P151</f>
        <v>69354.574296182152</v>
      </c>
      <c r="C153" s="69">
        <f>(B153*required_return)</f>
        <v>2080.6372288854645</v>
      </c>
      <c r="D153" s="15">
        <f>B153+C153</f>
        <v>71435.211525067614</v>
      </c>
      <c r="E153" s="15">
        <f>B153/5000</f>
        <v>13.87091485923643</v>
      </c>
      <c r="F153" s="15">
        <f>E153</f>
        <v>13.87091485923643</v>
      </c>
      <c r="G153" s="93">
        <f>(D153-B153)/F153</f>
        <v>149.9999999999998</v>
      </c>
      <c r="H153" s="62"/>
      <c r="I153" s="22"/>
      <c r="J153" s="22"/>
      <c r="K153" s="15">
        <f>D153+I153-J153</f>
        <v>71435.211525067614</v>
      </c>
      <c r="L153" s="82">
        <f>(0.7*B153)</f>
        <v>48548.202007327505</v>
      </c>
      <c r="M153" s="95">
        <f>E153*50/B153</f>
        <v>9.9999999999999985E-3</v>
      </c>
      <c r="N153" s="81"/>
      <c r="O153" s="84"/>
      <c r="P153" s="21"/>
      <c r="Q153" s="19"/>
      <c r="R153" s="15">
        <f>R151+C153+I151</f>
        <v>71435.211525067614</v>
      </c>
      <c r="S153" s="28">
        <f>(R153-(B108+SUM(I108:I151)))/(B108+SUM(I108:I151))</f>
        <v>1.9852266778427503</v>
      </c>
      <c r="T153" s="28">
        <f>D153/B153-1</f>
        <v>3.0000000000000027E-2</v>
      </c>
    </row>
    <row r="154" spans="1:20">
      <c r="A154" s="1">
        <f>A153+7</f>
        <v>45459</v>
      </c>
      <c r="B154" s="18">
        <f>D153+I153-P153</f>
        <v>71435.211525067614</v>
      </c>
      <c r="C154" s="69">
        <f>(B154*required_return)</f>
        <v>2143.0563457520284</v>
      </c>
      <c r="D154" s="19">
        <f>B154+C154</f>
        <v>73578.267870819647</v>
      </c>
      <c r="E154" s="15">
        <f>B154/5000</f>
        <v>14.287042305013523</v>
      </c>
      <c r="F154" s="15">
        <f>E154</f>
        <v>14.287042305013523</v>
      </c>
      <c r="G154" s="92">
        <f t="shared" ref="G154:G156" si="111">(D154-B154)/F154</f>
        <v>150.00000000000031</v>
      </c>
      <c r="H154" s="62"/>
      <c r="I154" s="22"/>
      <c r="J154" s="22"/>
      <c r="K154" s="19">
        <f>D154+I154-J154</f>
        <v>73578.267870819647</v>
      </c>
      <c r="L154" s="82">
        <f>(0.7*B154)</f>
        <v>50004.648067547329</v>
      </c>
      <c r="M154" s="95">
        <f>E154*50/B154</f>
        <v>0.01</v>
      </c>
      <c r="N154" s="81"/>
      <c r="O154" s="84"/>
      <c r="P154" s="21"/>
      <c r="Q154" s="19"/>
      <c r="R154" s="15">
        <f>R153+C154+I153</f>
        <v>73578.267870819647</v>
      </c>
      <c r="S154" s="28">
        <f>(R154-(B108+SUM(I108:I153)))/(B108+SUM(I108:I153))</f>
        <v>2.0747834781780328</v>
      </c>
      <c r="T154" s="28">
        <f t="shared" ref="T154:T156" si="112">D154/B154-1</f>
        <v>3.0000000000000027E-2</v>
      </c>
    </row>
    <row r="155" spans="1:20">
      <c r="A155" s="1">
        <f>A154+7</f>
        <v>45466</v>
      </c>
      <c r="B155" s="18">
        <f>D154+I154-P154</f>
        <v>73578.267870819647</v>
      </c>
      <c r="C155" s="69">
        <f>(B155*required_return)</f>
        <v>2207.3480361245893</v>
      </c>
      <c r="D155" s="19">
        <f>B155+C155</f>
        <v>75785.615906944236</v>
      </c>
      <c r="E155" s="15">
        <f>B155/5000</f>
        <v>14.71565357416393</v>
      </c>
      <c r="F155" s="15">
        <f>E155</f>
        <v>14.71565357416393</v>
      </c>
      <c r="G155" s="92">
        <f t="shared" si="111"/>
        <v>149.99999999999997</v>
      </c>
      <c r="H155" s="62"/>
      <c r="I155" s="22"/>
      <c r="J155" s="22"/>
      <c r="K155" s="19">
        <f>D155+I155-J155</f>
        <v>75785.615906944236</v>
      </c>
      <c r="L155" s="82">
        <f>(0.7*B155)</f>
        <v>51504.787509573747</v>
      </c>
      <c r="M155" s="95">
        <f t="shared" ref="M155:M156" si="113">E155*50/B155</f>
        <v>0.01</v>
      </c>
      <c r="N155" s="81"/>
      <c r="O155" s="84"/>
      <c r="P155" s="21"/>
      <c r="Q155" s="19"/>
      <c r="R155" s="15">
        <f>R154+C155+I154</f>
        <v>75785.615906944236</v>
      </c>
      <c r="S155" s="28">
        <f>(R155-(B108+SUM(I108:I154)))/(B108+SUM(I108:I154))</f>
        <v>2.1670269825233741</v>
      </c>
      <c r="T155" s="28">
        <f t="shared" si="112"/>
        <v>3.0000000000000027E-2</v>
      </c>
    </row>
    <row r="156" spans="1:20" ht="15" thickBot="1">
      <c r="A156" s="1">
        <f>A155+7</f>
        <v>45473</v>
      </c>
      <c r="B156" s="18">
        <f>D155+I155-P155</f>
        <v>75785.615906944236</v>
      </c>
      <c r="C156" s="69">
        <f>(B156*required_return)</f>
        <v>2273.5684772083268</v>
      </c>
      <c r="D156" s="19">
        <f>B156+C156</f>
        <v>78059.18438415257</v>
      </c>
      <c r="E156" s="15">
        <f>B156/5000</f>
        <v>15.157123181388847</v>
      </c>
      <c r="F156" s="15">
        <f>E156</f>
        <v>15.157123181388847</v>
      </c>
      <c r="G156" s="92">
        <f t="shared" si="111"/>
        <v>150.0000000000004</v>
      </c>
      <c r="H156" s="62"/>
      <c r="I156" s="24"/>
      <c r="J156" s="24"/>
      <c r="K156" s="19">
        <f>D156+I156-J156</f>
        <v>78059.18438415257</v>
      </c>
      <c r="L156" s="82">
        <f>(0.7*B156)</f>
        <v>53049.931134860963</v>
      </c>
      <c r="M156" s="95">
        <f t="shared" si="113"/>
        <v>0.01</v>
      </c>
      <c r="N156" s="81"/>
      <c r="O156" s="85"/>
      <c r="P156" s="21"/>
      <c r="Q156" s="19"/>
      <c r="R156" s="15">
        <f>R155+C156+I155</f>
        <v>78059.18438415257</v>
      </c>
      <c r="S156" s="28">
        <f>(R156-(B108+SUM(I108:I155)))/(B108+SUM(I108:I155))</f>
        <v>2.2620377919990755</v>
      </c>
      <c r="T156" s="28">
        <f t="shared" si="112"/>
        <v>3.0000000000000027E-2</v>
      </c>
    </row>
    <row r="157" spans="1:20" ht="15" thickBot="1">
      <c r="A157" s="2"/>
      <c r="B157" s="3"/>
      <c r="C157" s="13"/>
      <c r="D157" s="4"/>
      <c r="E157" s="4"/>
      <c r="F157" s="4"/>
      <c r="G157" s="4"/>
      <c r="H157" s="61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29"/>
      <c r="T157" s="29"/>
    </row>
    <row r="158" spans="1:20">
      <c r="A158" s="1">
        <f>A156+7</f>
        <v>45480</v>
      </c>
      <c r="B158" s="18">
        <f>D156+I156-P156</f>
        <v>78059.18438415257</v>
      </c>
      <c r="C158" s="69">
        <f>(B158*required_return)</f>
        <v>2341.7755315245772</v>
      </c>
      <c r="D158" s="15">
        <f>B158+C158</f>
        <v>80400.959915677144</v>
      </c>
      <c r="E158" s="15">
        <f>B158/5000</f>
        <v>15.611836876830514</v>
      </c>
      <c r="F158" s="15">
        <f>E158</f>
        <v>15.611836876830514</v>
      </c>
      <c r="G158" s="93">
        <f>(D158-B158)/F158</f>
        <v>149.9999999999998</v>
      </c>
      <c r="H158" s="62"/>
      <c r="I158" s="22"/>
      <c r="J158" s="22"/>
      <c r="K158" s="15">
        <f>D158+I158-J158</f>
        <v>80400.959915677144</v>
      </c>
      <c r="L158" s="82">
        <f>(0.7*B158)</f>
        <v>54641.429068906793</v>
      </c>
      <c r="M158" s="95">
        <f>E158*50/B158</f>
        <v>0.01</v>
      </c>
      <c r="N158" s="81"/>
      <c r="O158" s="84"/>
      <c r="P158" s="21"/>
      <c r="Q158" s="19"/>
      <c r="R158" s="15">
        <f>R156+C158+I156</f>
        <v>80400.959915677144</v>
      </c>
      <c r="S158" s="28">
        <f>(R158-(B108+SUM(I108:I156)))/(B108+SUM(I108:I156))</f>
        <v>2.3598989257590475</v>
      </c>
      <c r="T158" s="28">
        <f>D158/B158-1</f>
        <v>3.0000000000000027E-2</v>
      </c>
    </row>
    <row r="159" spans="1:20">
      <c r="A159" s="1">
        <f>A158+7</f>
        <v>45487</v>
      </c>
      <c r="B159" s="18">
        <f>D158+I158-P158</f>
        <v>80400.959915677144</v>
      </c>
      <c r="C159" s="69">
        <f>(B159*required_return)</f>
        <v>2412.0287974703142</v>
      </c>
      <c r="D159" s="19">
        <f>B159+C159</f>
        <v>82812.988713147453</v>
      </c>
      <c r="E159" s="15">
        <f>B159/5000</f>
        <v>16.080191983135428</v>
      </c>
      <c r="F159" s="15">
        <f>E159</f>
        <v>16.080191983135428</v>
      </c>
      <c r="G159" s="92">
        <f t="shared" ref="G159:G161" si="114">(D159-B159)/F159</f>
        <v>149.99999999999972</v>
      </c>
      <c r="H159" s="62"/>
      <c r="I159" s="22"/>
      <c r="J159" s="22"/>
      <c r="K159" s="19">
        <f>D159+I159-J159</f>
        <v>82812.988713147453</v>
      </c>
      <c r="L159" s="82">
        <f>(0.7*B159)</f>
        <v>56280.671940973996</v>
      </c>
      <c r="M159" s="95">
        <f>E159*50/B159</f>
        <v>0.01</v>
      </c>
      <c r="N159" s="81"/>
      <c r="O159" s="84"/>
      <c r="P159" s="21"/>
      <c r="Q159" s="19"/>
      <c r="R159" s="15">
        <f>R158+C159+I158</f>
        <v>82812.988713147453</v>
      </c>
      <c r="S159" s="28">
        <f>(R159-(B108+SUM(I108:I158)))/(B108+SUM(I108:I158))</f>
        <v>2.4606958935318186</v>
      </c>
      <c r="T159" s="28">
        <f t="shared" ref="T159:T161" si="115">D159/B159-1</f>
        <v>3.0000000000000027E-2</v>
      </c>
    </row>
    <row r="160" spans="1:20">
      <c r="A160" s="1">
        <f>A159+7</f>
        <v>45494</v>
      </c>
      <c r="B160" s="18">
        <f>D159+I159-P159</f>
        <v>82812.988713147453</v>
      </c>
      <c r="C160" s="69">
        <f>(B160*required_return)</f>
        <v>2484.3896613944235</v>
      </c>
      <c r="D160" s="19">
        <f>B160+C160</f>
        <v>85297.378374541877</v>
      </c>
      <c r="E160" s="15">
        <f>B160/5000</f>
        <v>16.562597742629492</v>
      </c>
      <c r="F160" s="15">
        <f>E160</f>
        <v>16.562597742629492</v>
      </c>
      <c r="G160" s="92">
        <f t="shared" si="114"/>
        <v>149.99999999999997</v>
      </c>
      <c r="H160" s="62"/>
      <c r="I160" s="22"/>
      <c r="J160" s="22"/>
      <c r="K160" s="19">
        <f>D160+I160-J160</f>
        <v>85297.378374541877</v>
      </c>
      <c r="L160" s="82">
        <f>(0.7*B160)</f>
        <v>57969.092099203212</v>
      </c>
      <c r="M160" s="95">
        <f t="shared" ref="M160:M161" si="116">E160*50/B160</f>
        <v>0.01</v>
      </c>
      <c r="N160" s="81"/>
      <c r="O160" s="84"/>
      <c r="P160" s="21"/>
      <c r="Q160" s="19"/>
      <c r="R160" s="15">
        <f>R159+C160+I159</f>
        <v>85297.378374541877</v>
      </c>
      <c r="S160" s="28">
        <f>(R160-(B108+SUM(I108:I159)))/(B108+SUM(I108:I159))</f>
        <v>2.5645167703377734</v>
      </c>
      <c r="T160" s="28">
        <f t="shared" si="115"/>
        <v>3.0000000000000027E-2</v>
      </c>
    </row>
    <row r="161" spans="1:20" ht="15" thickBot="1">
      <c r="A161" s="1">
        <f>A160+7</f>
        <v>45501</v>
      </c>
      <c r="B161" s="18">
        <f>D160+I160-P160</f>
        <v>85297.378374541877</v>
      </c>
      <c r="C161" s="69">
        <f>(B161*required_return)</f>
        <v>2558.9213512362562</v>
      </c>
      <c r="D161" s="19">
        <f>B161+C161</f>
        <v>87856.299725778139</v>
      </c>
      <c r="E161" s="15">
        <f>B161/5000</f>
        <v>17.059475674908377</v>
      </c>
      <c r="F161" s="15">
        <f>E161</f>
        <v>17.059475674908377</v>
      </c>
      <c r="G161" s="92">
        <f t="shared" si="114"/>
        <v>150.00000000000031</v>
      </c>
      <c r="H161" s="62"/>
      <c r="I161" s="24"/>
      <c r="J161" s="24"/>
      <c r="K161" s="19">
        <f>D161+I161-J161</f>
        <v>87856.299725778139</v>
      </c>
      <c r="L161" s="82">
        <f>(0.7*B161)</f>
        <v>59708.164862179307</v>
      </c>
      <c r="M161" s="95">
        <f t="shared" si="116"/>
        <v>0.01</v>
      </c>
      <c r="N161" s="81"/>
      <c r="O161" s="85"/>
      <c r="P161" s="21"/>
      <c r="Q161" s="19"/>
      <c r="R161" s="15">
        <f>R160+C161+I160</f>
        <v>87856.299725778139</v>
      </c>
      <c r="S161" s="28">
        <f>(R161-(B108+SUM(I108:I160)))/(B108+SUM(I108:I160))</f>
        <v>2.6714522734479069</v>
      </c>
      <c r="T161" s="28">
        <f t="shared" si="115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61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29"/>
      <c r="T162" s="29"/>
    </row>
    <row r="163" spans="1:20">
      <c r="A163" s="1">
        <f>A161+7</f>
        <v>45508</v>
      </c>
      <c r="B163" s="18">
        <f>D161+I161-P161</f>
        <v>87856.299725778139</v>
      </c>
      <c r="C163" s="69">
        <f>(B163*required_return)</f>
        <v>2635.6889917733442</v>
      </c>
      <c r="D163" s="15">
        <f>B163+C163</f>
        <v>90491.988717551489</v>
      </c>
      <c r="E163" s="15">
        <f>B163/5000</f>
        <v>17.571259945155628</v>
      </c>
      <c r="F163" s="15">
        <f>E163</f>
        <v>17.571259945155628</v>
      </c>
      <c r="G163" s="93">
        <f>(D163-B163)/F163</f>
        <v>150.00000000000031</v>
      </c>
      <c r="H163" s="62"/>
      <c r="I163" s="22"/>
      <c r="J163" s="22"/>
      <c r="K163" s="15">
        <f>D163+I163-J163</f>
        <v>90491.988717551489</v>
      </c>
      <c r="L163" s="82">
        <f>(0.7*B163)</f>
        <v>61499.409808044693</v>
      </c>
      <c r="M163" s="95">
        <f>E163*50/B163</f>
        <v>0.01</v>
      </c>
      <c r="N163" s="81"/>
      <c r="O163" s="84"/>
      <c r="P163" s="21"/>
      <c r="Q163" s="19"/>
      <c r="R163" s="15">
        <f>R161+C163+I161</f>
        <v>90491.988717551489</v>
      </c>
      <c r="S163" s="28">
        <f>(R163-(B108+SUM(I108:I161)))/(B108+SUM(I108:I161))</f>
        <v>2.781595841651344</v>
      </c>
      <c r="T163" s="28">
        <f>D163/B163-1</f>
        <v>3.0000000000000027E-2</v>
      </c>
    </row>
    <row r="164" spans="1:20">
      <c r="A164" s="1">
        <f>A163+7</f>
        <v>45515</v>
      </c>
      <c r="B164" s="18">
        <f>D163+I163-P163</f>
        <v>90491.988717551489</v>
      </c>
      <c r="C164" s="69">
        <f>(B164*required_return)</f>
        <v>2714.7596615265447</v>
      </c>
      <c r="D164" s="19">
        <f>B164+C164</f>
        <v>93206.748379078039</v>
      </c>
      <c r="E164" s="15">
        <f>B164/5000</f>
        <v>18.098397743510297</v>
      </c>
      <c r="F164" s="15">
        <f>E164</f>
        <v>18.098397743510297</v>
      </c>
      <c r="G164" s="92">
        <f t="shared" ref="G164:G166" si="117">(D164-B164)/F164</f>
        <v>150.00000000000031</v>
      </c>
      <c r="H164" s="62"/>
      <c r="I164" s="22"/>
      <c r="J164" s="22"/>
      <c r="K164" s="19">
        <f>D164+I164-J164</f>
        <v>93206.748379078039</v>
      </c>
      <c r="L164" s="82">
        <f>(0.7*B164)</f>
        <v>63344.392102286038</v>
      </c>
      <c r="M164" s="95">
        <f>E164*50/B164</f>
        <v>0.01</v>
      </c>
      <c r="N164" s="81"/>
      <c r="O164" s="84"/>
      <c r="P164" s="21"/>
      <c r="Q164" s="19"/>
      <c r="R164" s="15">
        <f>R163+C164+I163</f>
        <v>93206.748379078039</v>
      </c>
      <c r="S164" s="28">
        <f>(R164-(B108+SUM(I108:I163)))/(B108+SUM(I108:I163))</f>
        <v>2.8950437169008847</v>
      </c>
      <c r="T164" s="28">
        <f t="shared" ref="T164:T166" si="118">D164/B164-1</f>
        <v>3.0000000000000027E-2</v>
      </c>
    </row>
    <row r="165" spans="1:20">
      <c r="A165" s="1">
        <f>A164+7</f>
        <v>45522</v>
      </c>
      <c r="B165" s="18">
        <f>D164+I164-P164</f>
        <v>93206.748379078039</v>
      </c>
      <c r="C165" s="69">
        <f>(B165*required_return)</f>
        <v>2796.2024513723409</v>
      </c>
      <c r="D165" s="19">
        <f>B165+C165</f>
        <v>96002.950830450383</v>
      </c>
      <c r="E165" s="15">
        <f>B165/5000</f>
        <v>18.641349675815608</v>
      </c>
      <c r="F165" s="15">
        <f>E165</f>
        <v>18.641349675815608</v>
      </c>
      <c r="G165" s="92">
        <f t="shared" si="117"/>
        <v>150.00000000000017</v>
      </c>
      <c r="H165" s="62"/>
      <c r="I165" s="22"/>
      <c r="J165" s="22"/>
      <c r="K165" s="19">
        <f>D165+I165-J165</f>
        <v>96002.950830450383</v>
      </c>
      <c r="L165" s="82">
        <f>(0.7*B165)</f>
        <v>65244.723865354623</v>
      </c>
      <c r="M165" s="95">
        <f t="shared" ref="M165:M166" si="119">E165*50/B165</f>
        <v>0.01</v>
      </c>
      <c r="N165" s="81"/>
      <c r="O165" s="84"/>
      <c r="P165" s="21"/>
      <c r="Q165" s="19"/>
      <c r="R165" s="15">
        <f>R164+C165+I164</f>
        <v>96002.950830450383</v>
      </c>
      <c r="S165" s="28">
        <f>(R165-(B108+SUM(I108:I164)))/(B108+SUM(I108:I164))</f>
        <v>3.0118950284079116</v>
      </c>
      <c r="T165" s="28">
        <f t="shared" si="118"/>
        <v>3.0000000000000027E-2</v>
      </c>
    </row>
    <row r="166" spans="1:20" ht="15" thickBot="1">
      <c r="A166" s="1">
        <f>A165+7</f>
        <v>45529</v>
      </c>
      <c r="B166" s="18">
        <f>D165+I165-P165</f>
        <v>96002.950830450383</v>
      </c>
      <c r="C166" s="69">
        <f>(B166*required_return)</f>
        <v>2880.0885249135113</v>
      </c>
      <c r="D166" s="19">
        <f>B166+C166</f>
        <v>98883.039355363901</v>
      </c>
      <c r="E166" s="15">
        <f>B166/5000</f>
        <v>19.200590166090077</v>
      </c>
      <c r="F166" s="15">
        <f>E166</f>
        <v>19.200590166090077</v>
      </c>
      <c r="G166" s="92">
        <f t="shared" si="117"/>
        <v>150.00000000000028</v>
      </c>
      <c r="H166" s="62"/>
      <c r="I166" s="24"/>
      <c r="J166" s="24"/>
      <c r="K166" s="19">
        <f>D166+I166-J166</f>
        <v>98883.039355363901</v>
      </c>
      <c r="L166" s="82">
        <f>(0.7*B166)</f>
        <v>67202.06558131527</v>
      </c>
      <c r="M166" s="95">
        <f t="shared" si="119"/>
        <v>0.01</v>
      </c>
      <c r="N166" s="81"/>
      <c r="O166" s="85"/>
      <c r="P166" s="21"/>
      <c r="Q166" s="19"/>
      <c r="R166" s="15">
        <f>R165+C166+I165</f>
        <v>98883.039355363901</v>
      </c>
      <c r="S166" s="28">
        <f>(R166-(B108+SUM(I108:I165)))/(B108+SUM(I108:I165))</f>
        <v>3.1322518792601488</v>
      </c>
      <c r="T166" s="28">
        <f t="shared" si="118"/>
        <v>3.0000000000000027E-2</v>
      </c>
    </row>
    <row r="167" spans="1:20" ht="15" thickBot="1">
      <c r="A167" s="2"/>
      <c r="B167" s="3"/>
      <c r="C167" s="13"/>
      <c r="D167" s="4"/>
      <c r="E167" s="4"/>
      <c r="F167" s="4"/>
      <c r="G167" s="4"/>
      <c r="H167" s="61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29"/>
      <c r="T167" s="29"/>
    </row>
    <row r="168" spans="1:20">
      <c r="A168" s="1">
        <f>A166+7</f>
        <v>45536</v>
      </c>
      <c r="B168" s="18">
        <f>D166+I166-P166</f>
        <v>98883.039355363901</v>
      </c>
      <c r="C168" s="69">
        <f>(B168*required_return)</f>
        <v>2966.4911806609171</v>
      </c>
      <c r="D168" s="15">
        <f>B168+C168</f>
        <v>101849.53053602482</v>
      </c>
      <c r="E168" s="15">
        <f>B168/5000</f>
        <v>19.77660787107278</v>
      </c>
      <c r="F168" s="15">
        <f>E168</f>
        <v>19.77660787107278</v>
      </c>
      <c r="G168" s="93">
        <f>(D168-B168)/F168</f>
        <v>149.99999999999994</v>
      </c>
      <c r="H168" s="62"/>
      <c r="I168" s="22"/>
      <c r="J168" s="22"/>
      <c r="K168" s="15">
        <f>D168+I168-J168</f>
        <v>101849.53053602482</v>
      </c>
      <c r="L168" s="82">
        <f>(0.7*B168)</f>
        <v>69218.127548754725</v>
      </c>
      <c r="M168" s="95">
        <f>E168*50/B168</f>
        <v>0.01</v>
      </c>
      <c r="N168" s="81"/>
      <c r="O168" s="84"/>
      <c r="P168" s="21"/>
      <c r="Q168" s="19"/>
      <c r="R168" s="15">
        <f>R166+C168+I166</f>
        <v>101849.53053602482</v>
      </c>
      <c r="S168" s="28">
        <f>(R168-(B108+SUM(I108:I166)))/(B108+SUM(I108:I166))</f>
        <v>3.2562194356379535</v>
      </c>
      <c r="T168" s="28">
        <f>D168/B168-1</f>
        <v>3.0000000000000027E-2</v>
      </c>
    </row>
    <row r="169" spans="1:20">
      <c r="A169" s="1">
        <f>A168+7</f>
        <v>45543</v>
      </c>
      <c r="B169" s="18">
        <f>D168+I168-P168</f>
        <v>101849.53053602482</v>
      </c>
      <c r="C169" s="69">
        <f>(B169*required_return)</f>
        <v>3055.4859160807446</v>
      </c>
      <c r="D169" s="19">
        <f>B169+C169</f>
        <v>104905.01645210556</v>
      </c>
      <c r="E169" s="15">
        <f>B169/5000</f>
        <v>20.369906107204962</v>
      </c>
      <c r="F169" s="15">
        <f>E169</f>
        <v>20.369906107204962</v>
      </c>
      <c r="G169" s="92">
        <f t="shared" ref="G169:G171" si="120">(D169-B169)/F169</f>
        <v>149.99999999999974</v>
      </c>
      <c r="H169" s="62"/>
      <c r="I169" s="22"/>
      <c r="J169" s="22"/>
      <c r="K169" s="19">
        <f>D169+I169-J169</f>
        <v>104905.01645210556</v>
      </c>
      <c r="L169" s="82">
        <f>(0.7*B169)</f>
        <v>71294.671375217367</v>
      </c>
      <c r="M169" s="95">
        <f>E169*50/B169</f>
        <v>9.9999999999999985E-3</v>
      </c>
      <c r="N169" s="81"/>
      <c r="O169" s="84"/>
      <c r="P169" s="21"/>
      <c r="Q169" s="19"/>
      <c r="R169" s="15">
        <f>R168+C169+I168</f>
        <v>104905.01645210556</v>
      </c>
      <c r="S169" s="28">
        <f>(R169-(B108+SUM(I108:I168)))/(B108+SUM(I108:I168))</f>
        <v>3.383906018707092</v>
      </c>
      <c r="T169" s="28">
        <f t="shared" ref="T169:T171" si="121">D169/B169-1</f>
        <v>3.0000000000000027E-2</v>
      </c>
    </row>
    <row r="170" spans="1:20">
      <c r="A170" s="1">
        <f>A169+7</f>
        <v>45550</v>
      </c>
      <c r="B170" s="18">
        <f>D169+I169-P169</f>
        <v>104905.01645210556</v>
      </c>
      <c r="C170" s="69">
        <f>(B170*required_return)</f>
        <v>3147.1504935631665</v>
      </c>
      <c r="D170" s="19">
        <f>B170+C170</f>
        <v>108052.16694566872</v>
      </c>
      <c r="E170" s="15">
        <f>B170/5000</f>
        <v>20.981003290421111</v>
      </c>
      <c r="F170" s="15">
        <f>E170</f>
        <v>20.981003290421111</v>
      </c>
      <c r="G170" s="92">
        <f t="shared" si="120"/>
        <v>150.00000000000003</v>
      </c>
      <c r="H170" s="62"/>
      <c r="I170" s="22"/>
      <c r="J170" s="22"/>
      <c r="K170" s="19">
        <f>D170+I170-J170</f>
        <v>108052.16694566872</v>
      </c>
      <c r="L170" s="82">
        <f>(0.7*B170)</f>
        <v>73433.511516473882</v>
      </c>
      <c r="M170" s="95">
        <f t="shared" ref="M170:M171" si="122">E170*50/B170</f>
        <v>9.9999999999999985E-3</v>
      </c>
      <c r="N170" s="81"/>
      <c r="O170" s="84"/>
      <c r="P170" s="21"/>
      <c r="Q170" s="19"/>
      <c r="R170" s="15">
        <f>R169+C170+I169</f>
        <v>108052.16694566872</v>
      </c>
      <c r="S170" s="28">
        <f>(R170-(B108+SUM(I108:I169)))/(B108+SUM(I108:I169))</f>
        <v>3.5154231992683047</v>
      </c>
      <c r="T170" s="28">
        <f t="shared" si="121"/>
        <v>3.0000000000000027E-2</v>
      </c>
    </row>
    <row r="171" spans="1:20" ht="15" thickBot="1">
      <c r="A171" s="6">
        <f>A170+7</f>
        <v>45557</v>
      </c>
      <c r="B171" s="18">
        <f>D170+I170-P170</f>
        <v>108052.16694566872</v>
      </c>
      <c r="C171" s="69">
        <f>(B171*required_return)</f>
        <v>3241.5650083700616</v>
      </c>
      <c r="D171" s="19">
        <f>B171+C171</f>
        <v>111293.73195403878</v>
      </c>
      <c r="E171" s="15">
        <f>B171/5000</f>
        <v>21.610433389133746</v>
      </c>
      <c r="F171" s="15">
        <f>E171</f>
        <v>21.610433389133746</v>
      </c>
      <c r="G171" s="92">
        <f t="shared" si="120"/>
        <v>149.99999999999991</v>
      </c>
      <c r="H171" s="62"/>
      <c r="I171" s="24"/>
      <c r="J171" s="24"/>
      <c r="K171" s="19">
        <f>D171+I171-J171</f>
        <v>111293.73195403878</v>
      </c>
      <c r="L171" s="82">
        <f>(0.7*B171)</f>
        <v>75636.516861968106</v>
      </c>
      <c r="M171" s="95">
        <f t="shared" si="122"/>
        <v>0.01</v>
      </c>
      <c r="N171" s="81"/>
      <c r="O171" s="85"/>
      <c r="P171" s="21"/>
      <c r="Q171" s="19"/>
      <c r="R171" s="15">
        <f>R170+C171+I170</f>
        <v>111293.73195403878</v>
      </c>
      <c r="S171" s="28">
        <f>(R171-(B108+SUM(I108:I170)))/(B108+SUM(I108:I170))</f>
        <v>3.6508858952463537</v>
      </c>
      <c r="T171" s="28">
        <f t="shared" si="121"/>
        <v>3.0000000000000027E-2</v>
      </c>
    </row>
    <row r="172" spans="1:20" ht="15" thickBot="1">
      <c r="A172" s="2"/>
      <c r="B172" s="3"/>
      <c r="C172" s="13"/>
      <c r="D172" s="4"/>
      <c r="E172" s="4"/>
      <c r="F172" s="4"/>
      <c r="G172" s="4"/>
      <c r="H172" s="61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29"/>
      <c r="T172" s="29"/>
    </row>
    <row r="173" spans="1:20">
      <c r="A173" s="1">
        <f>A171+7</f>
        <v>45564</v>
      </c>
      <c r="B173" s="18">
        <f>D171+I171-P171</f>
        <v>111293.73195403878</v>
      </c>
      <c r="C173" s="69">
        <f>(B173*required_return)</f>
        <v>3338.8119586211633</v>
      </c>
      <c r="D173" s="15">
        <f>B173+C173</f>
        <v>114632.54391265995</v>
      </c>
      <c r="E173" s="15">
        <f>B173/5000</f>
        <v>22.258746390807758</v>
      </c>
      <c r="F173" s="15">
        <f>E173</f>
        <v>22.258746390807758</v>
      </c>
      <c r="G173" s="93">
        <f>(D173-B173)/F173</f>
        <v>150.00000000000023</v>
      </c>
      <c r="H173" s="62"/>
      <c r="I173" s="22"/>
      <c r="J173" s="22"/>
      <c r="K173" s="15">
        <f>D173+I173-J173</f>
        <v>114632.54391265995</v>
      </c>
      <c r="L173" s="82">
        <f>(0.7*B173)</f>
        <v>77905.61236782714</v>
      </c>
      <c r="M173" s="95">
        <f>E173*50/B173</f>
        <v>1.0000000000000002E-2</v>
      </c>
      <c r="N173" s="81"/>
      <c r="O173" s="84"/>
      <c r="P173" s="21"/>
      <c r="Q173" s="19"/>
      <c r="R173" s="15">
        <f>R171+C173+I171</f>
        <v>114632.54391265995</v>
      </c>
      <c r="S173" s="28">
        <f>(R173-(B108+SUM(I108:I171)))/(B108+SUM(I108:I171))</f>
        <v>3.7904124721037444</v>
      </c>
      <c r="T173" s="28">
        <f>D173/B173-1</f>
        <v>3.0000000000000027E-2</v>
      </c>
    </row>
    <row r="174" spans="1:20">
      <c r="A174" s="1">
        <f>A173+7</f>
        <v>45571</v>
      </c>
      <c r="B174" s="18">
        <f>D173+I173-P173</f>
        <v>114632.54391265995</v>
      </c>
      <c r="C174" s="69">
        <f>(B174*required_return)</f>
        <v>3438.9763173797983</v>
      </c>
      <c r="D174" s="19">
        <f>B174+C174</f>
        <v>118071.52023003975</v>
      </c>
      <c r="E174" s="15">
        <f>B174/5000</f>
        <v>22.92650878253199</v>
      </c>
      <c r="F174" s="15">
        <f>E174</f>
        <v>22.92650878253199</v>
      </c>
      <c r="G174" s="92">
        <f t="shared" ref="G174:G176" si="123">(D174-B174)/F174</f>
        <v>150</v>
      </c>
      <c r="H174" s="62"/>
      <c r="I174" s="22"/>
      <c r="J174" s="22"/>
      <c r="K174" s="19">
        <f>D174+I174-J174</f>
        <v>118071.52023003975</v>
      </c>
      <c r="L174" s="82">
        <f>(0.7*B174)</f>
        <v>80242.780738861955</v>
      </c>
      <c r="M174" s="95">
        <f>E174*50/B174</f>
        <v>0.01</v>
      </c>
      <c r="N174" s="81"/>
      <c r="O174" s="84"/>
      <c r="P174" s="21"/>
      <c r="Q174" s="19"/>
      <c r="R174" s="15">
        <f>R173+C174+I173</f>
        <v>118071.52023003975</v>
      </c>
      <c r="S174" s="28">
        <f>(R174-(B108+SUM(I108:I173)))/(B108+SUM(I108:I173))</f>
        <v>3.9341248462668568</v>
      </c>
      <c r="T174" s="28">
        <f t="shared" ref="T174:T176" si="124">D174/B174-1</f>
        <v>3.0000000000000027E-2</v>
      </c>
    </row>
    <row r="175" spans="1:20">
      <c r="A175" s="1">
        <f>A174+7</f>
        <v>45578</v>
      </c>
      <c r="B175" s="18">
        <f>D174+I174-P174</f>
        <v>118071.52023003975</v>
      </c>
      <c r="C175" s="69">
        <f>(B175*required_return)</f>
        <v>3542.1456069011924</v>
      </c>
      <c r="D175" s="19">
        <f>B175+C175</f>
        <v>121613.66583694094</v>
      </c>
      <c r="E175" s="15">
        <f>B175/5000</f>
        <v>23.614304046007952</v>
      </c>
      <c r="F175" s="15">
        <f>E175</f>
        <v>23.614304046007952</v>
      </c>
      <c r="G175" s="92">
        <f t="shared" si="123"/>
        <v>149.99999999999991</v>
      </c>
      <c r="H175" s="62"/>
      <c r="I175" s="22"/>
      <c r="J175" s="22"/>
      <c r="K175" s="19">
        <f>D175+I175-J175</f>
        <v>121613.66583694094</v>
      </c>
      <c r="L175" s="82">
        <f>(0.7*B175)</f>
        <v>82650.064161027825</v>
      </c>
      <c r="M175" s="95">
        <f t="shared" ref="M175:M176" si="125">E175*50/B175</f>
        <v>0.01</v>
      </c>
      <c r="N175" s="81"/>
      <c r="O175" s="84"/>
      <c r="P175" s="21"/>
      <c r="Q175" s="19"/>
      <c r="R175" s="15">
        <f>R174+C175+I174</f>
        <v>121613.66583694094</v>
      </c>
      <c r="S175" s="28">
        <f>(R175-(B108+SUM(I108:I174)))/(B108+SUM(I108:I174))</f>
        <v>4.0821485916548621</v>
      </c>
      <c r="T175" s="28">
        <f t="shared" si="124"/>
        <v>3.0000000000000027E-2</v>
      </c>
    </row>
    <row r="176" spans="1:20" ht="15" thickBot="1">
      <c r="A176" s="6">
        <f>A175+7</f>
        <v>45585</v>
      </c>
      <c r="B176" s="18">
        <f>D175+I175-P175</f>
        <v>121613.66583694094</v>
      </c>
      <c r="C176" s="69">
        <f>(B176*required_return)</f>
        <v>3648.4099751082281</v>
      </c>
      <c r="D176" s="19">
        <f>B176+C176</f>
        <v>125262.07581204917</v>
      </c>
      <c r="E176" s="15">
        <f>B176/5000</f>
        <v>24.32273316738819</v>
      </c>
      <c r="F176" s="15">
        <f>E176</f>
        <v>24.32273316738819</v>
      </c>
      <c r="G176" s="92">
        <f t="shared" si="123"/>
        <v>149.99999999999986</v>
      </c>
      <c r="H176" s="62"/>
      <c r="I176" s="24"/>
      <c r="J176" s="24"/>
      <c r="K176" s="19">
        <f>D176+I176-J176</f>
        <v>125262.07581204917</v>
      </c>
      <c r="L176" s="82">
        <f>(0.7*B176)</f>
        <v>85129.566085858649</v>
      </c>
      <c r="M176" s="95">
        <f t="shared" si="125"/>
        <v>1.0000000000000002E-2</v>
      </c>
      <c r="N176" s="81"/>
      <c r="O176" s="85"/>
      <c r="P176" s="21"/>
      <c r="Q176" s="19"/>
      <c r="R176" s="15">
        <f>R175+C176+I175</f>
        <v>125262.07581204917</v>
      </c>
      <c r="S176" s="28">
        <f>(R176-(B108+SUM(I108:I175)))/(B108+SUM(I108:I175))</f>
        <v>4.2346130494045084</v>
      </c>
      <c r="T176" s="28">
        <f t="shared" si="124"/>
        <v>3.0000000000000027E-2</v>
      </c>
    </row>
    <row r="177" spans="1:20" ht="15" thickBot="1">
      <c r="A177" s="2"/>
      <c r="B177" s="3"/>
      <c r="C177" s="13"/>
      <c r="D177" s="4"/>
      <c r="E177" s="4"/>
      <c r="F177" s="4"/>
      <c r="G177" s="4"/>
      <c r="H177" s="61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29"/>
      <c r="T177" s="29"/>
    </row>
    <row r="178" spans="1:20">
      <c r="A178" s="1">
        <f>A176+7</f>
        <v>45592</v>
      </c>
      <c r="B178" s="18">
        <f>D176+I176-P176</f>
        <v>125262.07581204917</v>
      </c>
      <c r="C178" s="69">
        <f>(B178*required_return)</f>
        <v>3757.8622743614746</v>
      </c>
      <c r="D178" s="15">
        <f>B178+C178</f>
        <v>129019.93808641064</v>
      </c>
      <c r="E178" s="15">
        <f>B178/5000</f>
        <v>25.052415162409833</v>
      </c>
      <c r="F178" s="15">
        <f>E178</f>
        <v>25.052415162409833</v>
      </c>
      <c r="G178" s="93">
        <f>(D178-B178)/F178</f>
        <v>149.99999999999974</v>
      </c>
      <c r="H178" s="62"/>
      <c r="I178" s="22"/>
      <c r="J178" s="22"/>
      <c r="K178" s="15">
        <f>D178+I178-J178</f>
        <v>129019.93808641064</v>
      </c>
      <c r="L178" s="82">
        <f>(0.7*B178)</f>
        <v>87683.453068434406</v>
      </c>
      <c r="M178" s="95">
        <f>E178*50/B178</f>
        <v>0.01</v>
      </c>
      <c r="N178" s="81"/>
      <c r="O178" s="84"/>
      <c r="P178" s="35"/>
      <c r="Q178" s="36"/>
      <c r="R178" s="15">
        <f>R176+C178+I176</f>
        <v>129019.93808641064</v>
      </c>
      <c r="S178" s="28">
        <f>(R178-(B108+SUM(I108:I176)))/(B108+SUM(I108:I176))</f>
        <v>4.3916514408866432</v>
      </c>
      <c r="T178" s="28">
        <f>D178/B178-1</f>
        <v>3.0000000000000027E-2</v>
      </c>
    </row>
    <row r="179" spans="1:20">
      <c r="A179" s="1">
        <f>A178+7</f>
        <v>45599</v>
      </c>
      <c r="B179" s="18">
        <f>D178+I178-P178</f>
        <v>129019.93808641064</v>
      </c>
      <c r="C179" s="69">
        <f>(B179*required_return)</f>
        <v>3870.5981425923187</v>
      </c>
      <c r="D179" s="19">
        <f>B179+C179</f>
        <v>132890.53622900296</v>
      </c>
      <c r="E179" s="15">
        <f>B179/5000</f>
        <v>25.803987617282129</v>
      </c>
      <c r="F179" s="15">
        <f>E179</f>
        <v>25.803987617282129</v>
      </c>
      <c r="G179" s="92">
        <f t="shared" ref="G179:G181" si="126">(D179-B179)/F179</f>
        <v>150.00000000000017</v>
      </c>
      <c r="H179" s="62"/>
      <c r="I179" s="22"/>
      <c r="J179" s="22"/>
      <c r="K179" s="19">
        <f>D179+I179-J179</f>
        <v>132890.53622900296</v>
      </c>
      <c r="L179" s="82">
        <f>(0.7*B179)</f>
        <v>90313.956660487442</v>
      </c>
      <c r="M179" s="95">
        <f>E179*50/B179</f>
        <v>0.01</v>
      </c>
      <c r="N179" s="81"/>
      <c r="O179" s="84"/>
      <c r="P179" s="21"/>
      <c r="Q179" s="19"/>
      <c r="R179" s="15">
        <f>R178+C179+I178</f>
        <v>132890.53622900296</v>
      </c>
      <c r="S179" s="28">
        <f>(R179-(B108+SUM(I108:I178)))/(B108+SUM(I108:I178))</f>
        <v>4.5534009841132423</v>
      </c>
      <c r="T179" s="28">
        <f t="shared" ref="T179:T181" si="127">D179/B179-1</f>
        <v>3.0000000000000027E-2</v>
      </c>
    </row>
    <row r="180" spans="1:20">
      <c r="A180" s="1">
        <f>A179+7</f>
        <v>45606</v>
      </c>
      <c r="B180" s="18">
        <f>D179+I179-P179</f>
        <v>132890.53622900296</v>
      </c>
      <c r="C180" s="69">
        <f>(B180*required_return)</f>
        <v>3986.7160868700885</v>
      </c>
      <c r="D180" s="19">
        <f>B180+C180</f>
        <v>136877.25231587305</v>
      </c>
      <c r="E180" s="15">
        <f>B180/5000</f>
        <v>26.578107245800592</v>
      </c>
      <c r="F180" s="15">
        <f>E180</f>
        <v>26.578107245800592</v>
      </c>
      <c r="G180" s="92">
        <f t="shared" si="126"/>
        <v>150</v>
      </c>
      <c r="H180" s="62"/>
      <c r="I180" s="22"/>
      <c r="J180" s="22"/>
      <c r="K180" s="19">
        <f>D180+I180-J180</f>
        <v>136877.25231587305</v>
      </c>
      <c r="L180" s="82">
        <f>(0.7*B180)</f>
        <v>93023.37536030206</v>
      </c>
      <c r="M180" s="95">
        <f t="shared" ref="M180:M181" si="128">E180*50/B180</f>
        <v>0.01</v>
      </c>
      <c r="N180" s="81"/>
      <c r="O180" s="84"/>
      <c r="P180" s="21"/>
      <c r="Q180" s="19"/>
      <c r="R180" s="15">
        <f>R179+C180+I179</f>
        <v>136877.25231587305</v>
      </c>
      <c r="S180" s="28">
        <f>(R180-(B108+SUM(I108:I179)))/(B108+SUM(I108:I179))</f>
        <v>4.7200030136366395</v>
      </c>
      <c r="T180" s="28">
        <f t="shared" si="127"/>
        <v>3.0000000000000027E-2</v>
      </c>
    </row>
    <row r="181" spans="1:20" ht="15" thickBot="1">
      <c r="A181" s="6">
        <f>A180+7</f>
        <v>45613</v>
      </c>
      <c r="B181" s="18">
        <f>D180+I180-P180</f>
        <v>136877.25231587305</v>
      </c>
      <c r="C181" s="69">
        <f>(B181*required_return)</f>
        <v>4106.3175694761912</v>
      </c>
      <c r="D181" s="19">
        <f>B181+C181</f>
        <v>140983.56988534925</v>
      </c>
      <c r="E181" s="15">
        <f>B181/5000</f>
        <v>27.375450463174609</v>
      </c>
      <c r="F181" s="15">
        <f>E181</f>
        <v>27.375450463174609</v>
      </c>
      <c r="G181" s="92">
        <f t="shared" si="126"/>
        <v>150.00000000000043</v>
      </c>
      <c r="H181" s="62"/>
      <c r="I181" s="24"/>
      <c r="J181" s="24"/>
      <c r="K181" s="19">
        <f>D181+I181-J181</f>
        <v>140983.56988534925</v>
      </c>
      <c r="L181" s="82">
        <f>(0.7*B181)</f>
        <v>95814.076621111133</v>
      </c>
      <c r="M181" s="95">
        <f t="shared" si="128"/>
        <v>9.9999999999999985E-3</v>
      </c>
      <c r="N181" s="81"/>
      <c r="O181" s="85"/>
      <c r="P181" s="25"/>
      <c r="Q181" s="38"/>
      <c r="R181" s="15">
        <f>R180+C181+I180</f>
        <v>140983.56988534925</v>
      </c>
      <c r="S181" s="28">
        <f>(R181-(B108+SUM(I108:I180)))/(B108+SUM(I108:I180))</f>
        <v>4.8916031040457399</v>
      </c>
      <c r="T181" s="28">
        <f t="shared" si="127"/>
        <v>3.0000000000000027E-2</v>
      </c>
    </row>
    <row r="182" spans="1:20" ht="15" thickBot="1">
      <c r="A182" s="2"/>
      <c r="B182" s="3"/>
      <c r="C182" s="13"/>
      <c r="D182" s="4"/>
      <c r="E182" s="4"/>
      <c r="F182" s="4"/>
      <c r="G182" s="4"/>
      <c r="H182" s="61"/>
      <c r="I182" s="4"/>
      <c r="J182" s="4"/>
      <c r="K182" s="4"/>
      <c r="L182" s="5"/>
      <c r="M182" s="4"/>
      <c r="N182" s="4"/>
      <c r="O182" s="4"/>
      <c r="P182" s="4"/>
      <c r="Q182" s="4"/>
      <c r="R182" s="4"/>
      <c r="S182" s="29"/>
      <c r="T182" s="29"/>
    </row>
    <row r="183" spans="1:20">
      <c r="A183" s="1">
        <f>A181+7</f>
        <v>45620</v>
      </c>
      <c r="B183" s="18">
        <f>D181+I181-P181</f>
        <v>140983.56988534925</v>
      </c>
      <c r="C183" s="69">
        <f>(B183*required_return)</f>
        <v>4229.5070965604773</v>
      </c>
      <c r="D183" s="15">
        <f>B183+C183</f>
        <v>145213.07698190972</v>
      </c>
      <c r="E183" s="15">
        <f>B183/5000</f>
        <v>28.196713977069852</v>
      </c>
      <c r="F183" s="15">
        <f>E183</f>
        <v>28.196713977069852</v>
      </c>
      <c r="G183" s="93">
        <f>(D183-B183)/F183</f>
        <v>149.99999999999966</v>
      </c>
      <c r="H183" s="62"/>
      <c r="I183" s="22"/>
      <c r="J183" s="22"/>
      <c r="K183" s="15">
        <f>D183+I183-J183</f>
        <v>145213.07698190972</v>
      </c>
      <c r="L183" s="82">
        <f>(0.7*B183)</f>
        <v>98688.498919744467</v>
      </c>
      <c r="M183" s="95">
        <f>E183*50/B183</f>
        <v>1.0000000000000002E-2</v>
      </c>
      <c r="N183" s="81"/>
      <c r="O183" s="84"/>
      <c r="P183" s="21"/>
      <c r="Q183" s="19"/>
      <c r="R183" s="15">
        <f>R181+C183+I181</f>
        <v>145213.07698190972</v>
      </c>
      <c r="S183" s="28">
        <f>(R183-(B108+SUM(I108:I181)))/(B108+SUM(I108:I181))</f>
        <v>5.0683511971671118</v>
      </c>
      <c r="T183" s="28">
        <f>D183/B183-1</f>
        <v>3.0000000000000027E-2</v>
      </c>
    </row>
    <row r="184" spans="1:20">
      <c r="A184" s="1">
        <f>A183+7</f>
        <v>45627</v>
      </c>
      <c r="B184" s="18">
        <f>D183+I183-P183</f>
        <v>145213.07698190972</v>
      </c>
      <c r="C184" s="69">
        <f>(B184*required_return)</f>
        <v>4356.392309457291</v>
      </c>
      <c r="D184" s="19">
        <f>B184+C184</f>
        <v>149569.46929136702</v>
      </c>
      <c r="E184" s="15">
        <f>B184/5000</f>
        <v>29.042615396381944</v>
      </c>
      <c r="F184" s="15">
        <f>E184</f>
        <v>29.042615396381944</v>
      </c>
      <c r="G184" s="92">
        <f t="shared" ref="G184:G186" si="129">(D184-B184)/F184</f>
        <v>150.00000000000017</v>
      </c>
      <c r="H184" s="62"/>
      <c r="I184" s="22"/>
      <c r="J184" s="22"/>
      <c r="K184" s="19">
        <f>D184+I184-J184</f>
        <v>149569.46929136702</v>
      </c>
      <c r="L184" s="82">
        <f>(0.7*B184)</f>
        <v>101649.1538873368</v>
      </c>
      <c r="M184" s="95">
        <f>E184*50/B184</f>
        <v>0.01</v>
      </c>
      <c r="N184" s="81"/>
      <c r="O184" s="84"/>
      <c r="P184" s="21"/>
      <c r="Q184" s="19"/>
      <c r="R184" s="15">
        <f>R183+C184+I183</f>
        <v>149569.46929136702</v>
      </c>
      <c r="S184" s="28">
        <f>(R184-(B108+SUM(I108:I183)))/(B108+SUM(I108:I183))</f>
        <v>5.2504017330821249</v>
      </c>
      <c r="T184" s="28">
        <f t="shared" ref="T184:T186" si="130">D184/B184-1</f>
        <v>3.0000000000000027E-2</v>
      </c>
    </row>
    <row r="185" spans="1:20">
      <c r="A185" s="1">
        <f>A184+7</f>
        <v>45634</v>
      </c>
      <c r="B185" s="18">
        <f>D184+I184-P184</f>
        <v>149569.46929136702</v>
      </c>
      <c r="C185" s="69">
        <f>(B185*required_return)</f>
        <v>4487.0840787410107</v>
      </c>
      <c r="D185" s="19">
        <f>B185+C185</f>
        <v>154056.55337010801</v>
      </c>
      <c r="E185" s="15">
        <f>B185/5000</f>
        <v>29.913893858273404</v>
      </c>
      <c r="F185" s="15">
        <f>E185</f>
        <v>29.913893858273404</v>
      </c>
      <c r="G185" s="92">
        <f t="shared" si="129"/>
        <v>149.99999999999957</v>
      </c>
      <c r="H185" s="62"/>
      <c r="I185" s="22"/>
      <c r="J185" s="22"/>
      <c r="K185" s="19">
        <f>D185+I185-J185</f>
        <v>154056.55337010801</v>
      </c>
      <c r="L185" s="82">
        <f>(0.7*B185)</f>
        <v>104698.6285039569</v>
      </c>
      <c r="M185" s="95">
        <f t="shared" ref="M185:M186" si="131">E185*50/B185</f>
        <v>0.01</v>
      </c>
      <c r="N185" s="81"/>
      <c r="O185" s="84"/>
      <c r="P185" s="21"/>
      <c r="Q185" s="19"/>
      <c r="R185" s="15">
        <f>R184+C185+I184</f>
        <v>154056.55337010801</v>
      </c>
      <c r="S185" s="28">
        <f>(R185-(B108+SUM(I108:I184)))/(B108+SUM(I108:I184))</f>
        <v>5.4379137850745884</v>
      </c>
      <c r="T185" s="28">
        <f t="shared" si="130"/>
        <v>3.0000000000000027E-2</v>
      </c>
    </row>
    <row r="186" spans="1:20" ht="15" thickBot="1">
      <c r="A186" s="6">
        <f>A185+7</f>
        <v>45641</v>
      </c>
      <c r="B186" s="18">
        <f>D185+I185-P185</f>
        <v>154056.55337010801</v>
      </c>
      <c r="C186" s="69">
        <f>(B186*required_return)</f>
        <v>4621.69660110324</v>
      </c>
      <c r="D186" s="19">
        <f>B186+C186</f>
        <v>158678.24997121125</v>
      </c>
      <c r="E186" s="15">
        <f>B186/5000</f>
        <v>30.811310674021602</v>
      </c>
      <c r="F186" s="15">
        <f>E186</f>
        <v>30.811310674021602</v>
      </c>
      <c r="G186" s="92">
        <f t="shared" si="129"/>
        <v>149.9999999999998</v>
      </c>
      <c r="H186" s="62"/>
      <c r="I186" s="24"/>
      <c r="J186" s="24"/>
      <c r="K186" s="19">
        <f>D186+I186-J186</f>
        <v>158678.24997121125</v>
      </c>
      <c r="L186" s="82">
        <f>(0.7*B186)</f>
        <v>107839.58735907561</v>
      </c>
      <c r="M186" s="95">
        <f t="shared" si="131"/>
        <v>0.01</v>
      </c>
      <c r="N186" s="81"/>
      <c r="O186" s="85"/>
      <c r="P186" s="21"/>
      <c r="Q186" s="19"/>
      <c r="R186" s="15">
        <f>R185+C186+I185</f>
        <v>158678.24997121125</v>
      </c>
      <c r="S186" s="28">
        <f>(R186-(B108+SUM(I108:I185)))/(B108+SUM(I108:I185))</f>
        <v>5.6310511986268246</v>
      </c>
      <c r="T186" s="28">
        <f t="shared" si="130"/>
        <v>3.0000000000000027E-2</v>
      </c>
    </row>
    <row r="187" spans="1:20" ht="15" thickBot="1">
      <c r="A187" s="2"/>
      <c r="B187" s="3"/>
      <c r="C187" s="13"/>
      <c r="D187" s="4"/>
      <c r="E187" s="4"/>
      <c r="F187" s="4"/>
      <c r="G187" s="4"/>
      <c r="H187" s="61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29"/>
      <c r="T187" s="29"/>
    </row>
    <row r="188" spans="1:20">
      <c r="A188" s="1">
        <f>A186+7</f>
        <v>45648</v>
      </c>
      <c r="B188" s="18">
        <f>D186+I186-P186</f>
        <v>158678.24997121125</v>
      </c>
      <c r="C188" s="69">
        <f>(B188*required_return)</f>
        <v>4760.3474991363373</v>
      </c>
      <c r="D188" s="15">
        <f>B188+C188</f>
        <v>163438.59747034759</v>
      </c>
      <c r="E188" s="15">
        <f>B188/5000</f>
        <v>31.735649994242248</v>
      </c>
      <c r="F188" s="15">
        <f>E188</f>
        <v>31.735649994242248</v>
      </c>
      <c r="G188" s="93">
        <f>(D188-B188)/F188</f>
        <v>150.00000000000031</v>
      </c>
      <c r="H188" s="62"/>
      <c r="I188" s="22"/>
      <c r="J188" s="22"/>
      <c r="K188" s="15">
        <f>D188+I188-J188</f>
        <v>163438.59747034759</v>
      </c>
      <c r="L188" s="82">
        <f>(0.7*B188)</f>
        <v>111074.77497984786</v>
      </c>
      <c r="M188" s="95">
        <f>E188*50/B188</f>
        <v>0.01</v>
      </c>
      <c r="N188" s="81"/>
      <c r="O188" s="84"/>
      <c r="P188" s="21"/>
      <c r="Q188" s="19"/>
      <c r="R188" s="15">
        <f>R186+C188+I186</f>
        <v>163438.59747034759</v>
      </c>
      <c r="S188" s="28">
        <f>(R188-(B108+SUM(I108:I186)))/(B108+SUM(I108:I186))</f>
        <v>5.8299827345856299</v>
      </c>
      <c r="T188" s="28">
        <f>D188/B188-1</f>
        <v>3.0000000000000027E-2</v>
      </c>
    </row>
    <row r="189" spans="1:20">
      <c r="A189" s="1">
        <f>A188+7</f>
        <v>45655</v>
      </c>
      <c r="B189" s="18">
        <f>D188+I188-P188</f>
        <v>163438.59747034759</v>
      </c>
      <c r="C189" s="69">
        <f>(B189*required_return)</f>
        <v>4903.1579241104273</v>
      </c>
      <c r="D189" s="19">
        <f>B189+C189</f>
        <v>168341.75539445801</v>
      </c>
      <c r="E189" s="15">
        <f>B189/5000</f>
        <v>32.687719494069519</v>
      </c>
      <c r="F189" s="15">
        <f>E189</f>
        <v>32.687719494069519</v>
      </c>
      <c r="G189" s="92">
        <f t="shared" ref="G189:G191" si="132">(D189-B189)/F189</f>
        <v>149.99999999999974</v>
      </c>
      <c r="H189" s="62"/>
      <c r="I189" s="22"/>
      <c r="J189" s="22"/>
      <c r="K189" s="19">
        <f>D189+I189-J189</f>
        <v>168341.75539445801</v>
      </c>
      <c r="L189" s="82">
        <f>(0.7*B189)</f>
        <v>114407.01822924332</v>
      </c>
      <c r="M189" s="95">
        <f>E189*50/B189</f>
        <v>0.01</v>
      </c>
      <c r="N189" s="81"/>
      <c r="O189" s="84"/>
      <c r="P189" s="21"/>
      <c r="Q189" s="19"/>
      <c r="R189" s="15">
        <f>R188+C189+I188</f>
        <v>168341.75539445801</v>
      </c>
      <c r="S189" s="28">
        <f>(R189-(B108+SUM(I108:I188)))/(B108+SUM(I108:I188))</f>
        <v>6.034882216623199</v>
      </c>
      <c r="T189" s="28">
        <f t="shared" ref="T189:T191" si="133">D189/B189-1</f>
        <v>3.0000000000000027E-2</v>
      </c>
    </row>
    <row r="190" spans="1:20">
      <c r="A190" s="1">
        <f>A189+7</f>
        <v>45662</v>
      </c>
      <c r="B190" s="18">
        <f>D189+I189-P189</f>
        <v>168341.75539445801</v>
      </c>
      <c r="C190" s="69">
        <f>(B190*required_return)</f>
        <v>5050.2526618337406</v>
      </c>
      <c r="D190" s="19">
        <f>B190+C190</f>
        <v>173392.00805629176</v>
      </c>
      <c r="E190" s="15">
        <f>B190/5000</f>
        <v>33.668351078891604</v>
      </c>
      <c r="F190" s="15">
        <f>E190</f>
        <v>33.668351078891604</v>
      </c>
      <c r="G190" s="92">
        <f t="shared" si="132"/>
        <v>150.00000000000009</v>
      </c>
      <c r="H190" s="62"/>
      <c r="I190" s="22"/>
      <c r="J190" s="22"/>
      <c r="K190" s="19">
        <f>D190+I190-J190</f>
        <v>173392.00805629176</v>
      </c>
      <c r="L190" s="82">
        <f>(0.7*B190)</f>
        <v>117839.2287761206</v>
      </c>
      <c r="M190" s="95">
        <f t="shared" ref="M190:M191" si="134">E190*50/B190</f>
        <v>0.01</v>
      </c>
      <c r="N190" s="81"/>
      <c r="O190" s="84"/>
      <c r="P190" s="21"/>
      <c r="Q190" s="19"/>
      <c r="R190" s="15">
        <f>R189+C190+I189</f>
        <v>173392.00805629176</v>
      </c>
      <c r="S190" s="28">
        <f>(R190-(B108+SUM(I108:I189)))/(B108+SUM(I108:I189))</f>
        <v>6.2459286831218943</v>
      </c>
      <c r="T190" s="28">
        <f t="shared" si="133"/>
        <v>3.0000000000000027E-2</v>
      </c>
    </row>
    <row r="191" spans="1:20" ht="15" thickBot="1">
      <c r="A191" s="6">
        <f>A190+7</f>
        <v>45669</v>
      </c>
      <c r="B191" s="18">
        <f>D190+I190-P190</f>
        <v>173392.00805629176</v>
      </c>
      <c r="C191" s="69">
        <f>(B191*required_return)</f>
        <v>5201.7602416887521</v>
      </c>
      <c r="D191" s="19">
        <f>B191+C191</f>
        <v>178593.76829798051</v>
      </c>
      <c r="E191" s="15">
        <f>B191/5000</f>
        <v>34.678401611258352</v>
      </c>
      <c r="F191" s="15">
        <f>E191</f>
        <v>34.678401611258352</v>
      </c>
      <c r="G191" s="92">
        <f t="shared" si="132"/>
        <v>150</v>
      </c>
      <c r="H191" s="62"/>
      <c r="I191" s="24"/>
      <c r="J191" s="24"/>
      <c r="K191" s="19">
        <f>D191+I191-J191</f>
        <v>178593.76829798051</v>
      </c>
      <c r="L191" s="82">
        <f>(0.7*B191)</f>
        <v>121374.40563940423</v>
      </c>
      <c r="M191" s="95">
        <f t="shared" si="134"/>
        <v>0.01</v>
      </c>
      <c r="N191" s="81"/>
      <c r="O191" s="85"/>
      <c r="P191" s="21"/>
      <c r="Q191" s="19"/>
      <c r="R191" s="15">
        <f>R190+C191+I190</f>
        <v>178593.76829798051</v>
      </c>
      <c r="S191" s="28">
        <f>(R191-(B108+SUM(I108:I190)))/(B108+SUM(I108:I190))</f>
        <v>6.4633065436155519</v>
      </c>
      <c r="T191" s="28">
        <f t="shared" si="133"/>
        <v>3.0000000000000027E-2</v>
      </c>
    </row>
    <row r="192" spans="1:20" ht="15" thickBot="1">
      <c r="A192" s="105"/>
      <c r="B192" s="106"/>
      <c r="C192" s="107"/>
      <c r="D192" s="107"/>
      <c r="E192" s="107"/>
      <c r="F192" s="107"/>
      <c r="G192" s="107"/>
      <c r="H192" s="108"/>
      <c r="I192" s="107"/>
      <c r="J192" s="107"/>
      <c r="K192" s="107"/>
      <c r="L192" s="109"/>
      <c r="M192" s="107"/>
      <c r="N192" s="107"/>
      <c r="O192" s="107"/>
      <c r="P192" s="107"/>
      <c r="Q192" s="107"/>
      <c r="R192" s="107"/>
      <c r="S192" s="110"/>
      <c r="T192" s="110"/>
    </row>
    <row r="193" spans="1:20">
      <c r="A193" s="1">
        <f>A191+7</f>
        <v>45676</v>
      </c>
      <c r="B193" s="18">
        <f>D191+I191-P191</f>
        <v>178593.76829798051</v>
      </c>
      <c r="C193" s="69">
        <f>(B193*required_return)</f>
        <v>5357.8130489394152</v>
      </c>
      <c r="D193" s="15">
        <f>B193+C193</f>
        <v>183951.58134691993</v>
      </c>
      <c r="E193" s="15">
        <f>B193/5000</f>
        <v>35.718753659596103</v>
      </c>
      <c r="F193" s="15">
        <f>E193</f>
        <v>35.718753659596103</v>
      </c>
      <c r="G193" s="93">
        <f>(D193-B193)/F193</f>
        <v>150.00000000000026</v>
      </c>
      <c r="H193" s="62"/>
      <c r="I193" s="22"/>
      <c r="J193" s="22"/>
      <c r="K193" s="15">
        <f>D193+I193-J193</f>
        <v>183951.58134691993</v>
      </c>
      <c r="L193" s="82">
        <f>(0.7*B193)</f>
        <v>125015.63780858635</v>
      </c>
      <c r="M193" s="95">
        <f>E193*50/B193</f>
        <v>0.01</v>
      </c>
      <c r="N193" s="81"/>
      <c r="O193" s="84"/>
      <c r="P193" s="21">
        <f>IF(D193&gt;B193,D193*0.013,0)</f>
        <v>2391.3705575099589</v>
      </c>
      <c r="Q193" s="19"/>
      <c r="R193" s="15">
        <f>R191+C193+I191</f>
        <v>183951.58134691993</v>
      </c>
      <c r="S193" s="28">
        <f>(R193-(B108+SUM(I108:I191)))/(B108+SUM(I108:I191))</f>
        <v>6.6872057399240186</v>
      </c>
      <c r="T193" s="28">
        <f>D193/B193-1</f>
        <v>3.0000000000000027E-2</v>
      </c>
    </row>
    <row r="194" spans="1:20">
      <c r="A194" s="1">
        <f>A193+7</f>
        <v>45683</v>
      </c>
      <c r="B194" s="18">
        <f>D193+I193-P193</f>
        <v>181560.21078940999</v>
      </c>
      <c r="C194" s="69">
        <f>(B194*required_return)</f>
        <v>5446.8063236822991</v>
      </c>
      <c r="D194" s="19">
        <f>B194+C194</f>
        <v>187007.0171130923</v>
      </c>
      <c r="E194" s="15">
        <f>B194/5000</f>
        <v>36.312042157881997</v>
      </c>
      <c r="F194" s="15">
        <f>E194</f>
        <v>36.312042157881997</v>
      </c>
      <c r="G194" s="92">
        <f t="shared" ref="G194:G196" si="135">(D194-B194)/F194</f>
        <v>150.0000000000002</v>
      </c>
      <c r="H194" s="62"/>
      <c r="I194" s="22"/>
      <c r="J194" s="22"/>
      <c r="K194" s="19">
        <f>D194+I194-J194</f>
        <v>187007.0171130923</v>
      </c>
      <c r="L194" s="82">
        <f>(0.7*B194)</f>
        <v>127092.14755258699</v>
      </c>
      <c r="M194" s="95">
        <f>E194*50/B194</f>
        <v>0.01</v>
      </c>
      <c r="N194" s="81"/>
      <c r="O194" s="84"/>
      <c r="P194" s="21">
        <f>IF(D194&gt;B194,D194*0.013,0)</f>
        <v>2431.0912224701997</v>
      </c>
      <c r="Q194" s="19"/>
      <c r="R194" s="15">
        <f>R193+C194+I193</f>
        <v>189398.38767060224</v>
      </c>
      <c r="S194" s="28">
        <f>(R194-(B108+SUM(I108:I193)))/(B108+SUM(I108:I193))</f>
        <v>6.9148239018831692</v>
      </c>
      <c r="T194" s="28">
        <f t="shared" ref="T194:T196" si="136">D194/B194-1</f>
        <v>3.0000000000000027E-2</v>
      </c>
    </row>
    <row r="195" spans="1:20">
      <c r="A195" s="1">
        <f>A194+7</f>
        <v>45690</v>
      </c>
      <c r="B195" s="18">
        <f>D194+I194-P194</f>
        <v>184575.92589062211</v>
      </c>
      <c r="C195" s="69">
        <f>(B195*required_return)</f>
        <v>5537.2777767186626</v>
      </c>
      <c r="D195" s="19">
        <f>B195+C195</f>
        <v>190113.20366734077</v>
      </c>
      <c r="E195" s="15">
        <f>B195/5000</f>
        <v>36.915185178124425</v>
      </c>
      <c r="F195" s="15">
        <f>E195</f>
        <v>36.915185178124425</v>
      </c>
      <c r="G195" s="92">
        <f t="shared" si="135"/>
        <v>150</v>
      </c>
      <c r="H195" s="62"/>
      <c r="I195" s="22"/>
      <c r="J195" s="22"/>
      <c r="K195" s="19">
        <f>D195+I195-J195</f>
        <v>190113.20366734077</v>
      </c>
      <c r="L195" s="82">
        <f>(0.7*B195)</f>
        <v>129203.14812343547</v>
      </c>
      <c r="M195" s="95">
        <f t="shared" ref="M195:M196" si="137">E195*50/B195</f>
        <v>0.01</v>
      </c>
      <c r="N195" s="81"/>
      <c r="O195" s="84"/>
      <c r="P195" s="21">
        <f>IF(D195&gt;B195,D195*0.013,0)</f>
        <v>2471.4716476754297</v>
      </c>
      <c r="Q195" s="19"/>
      <c r="R195" s="15">
        <f>R194+C195+I194</f>
        <v>194935.66544732091</v>
      </c>
      <c r="S195" s="28">
        <f>(R195-(B108+SUM(I108:I194)))/(B108+SUM(I108:I194))</f>
        <v>7.1462228015124607</v>
      </c>
      <c r="T195" s="28">
        <f t="shared" si="136"/>
        <v>3.0000000000000027E-2</v>
      </c>
    </row>
    <row r="196" spans="1:20" ht="15" thickBot="1">
      <c r="A196" s="6">
        <f>A195+7</f>
        <v>45697</v>
      </c>
      <c r="B196" s="18">
        <f>D195+I195-P195</f>
        <v>187641.73201966533</v>
      </c>
      <c r="C196" s="69">
        <f>(B196*required_return)</f>
        <v>5629.2519605899597</v>
      </c>
      <c r="D196" s="19">
        <f>B196+C196</f>
        <v>193270.98398025529</v>
      </c>
      <c r="E196" s="15">
        <f>B196/5000</f>
        <v>37.528346403933064</v>
      </c>
      <c r="F196" s="15">
        <f>E196</f>
        <v>37.528346403933064</v>
      </c>
      <c r="G196" s="92">
        <f t="shared" si="135"/>
        <v>149.99999999999994</v>
      </c>
      <c r="H196" s="62"/>
      <c r="I196" s="24"/>
      <c r="J196" s="24"/>
      <c r="K196" s="19">
        <f>D196+I196-J196</f>
        <v>193270.98398025529</v>
      </c>
      <c r="L196" s="82">
        <f>(0.7*B196)</f>
        <v>131349.21241376572</v>
      </c>
      <c r="M196" s="95">
        <f t="shared" si="137"/>
        <v>0.01</v>
      </c>
      <c r="N196" s="81"/>
      <c r="O196" s="85"/>
      <c r="P196" s="21">
        <f>IF(D196&gt;B196,D196*0.013,0)</f>
        <v>2512.5227917433185</v>
      </c>
      <c r="Q196" s="19">
        <f>Q191+SUM(P193:P196)</f>
        <v>9806.4562193989059</v>
      </c>
      <c r="R196" s="15">
        <f>R195+C196+I195</f>
        <v>200564.91740791086</v>
      </c>
      <c r="S196" s="28">
        <f>(R196-(B108+SUM(I108:I195)))/(B108+SUM(I108:I195))</f>
        <v>7.381465236864595</v>
      </c>
      <c r="T196" s="28">
        <f t="shared" si="136"/>
        <v>3.0000000000000027E-2</v>
      </c>
    </row>
    <row r="197" spans="1:20" ht="15" thickBot="1">
      <c r="A197" s="2"/>
      <c r="B197" s="3"/>
      <c r="C197" s="13"/>
      <c r="D197" s="4"/>
      <c r="E197" s="4"/>
      <c r="F197" s="4"/>
      <c r="G197" s="4"/>
      <c r="H197" s="61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29"/>
      <c r="T197" s="29"/>
    </row>
    <row r="198" spans="1:20">
      <c r="A198" s="1">
        <f>A196+7</f>
        <v>45704</v>
      </c>
      <c r="B198" s="18">
        <f>D196+I196-P196</f>
        <v>190758.46118851198</v>
      </c>
      <c r="C198" s="69">
        <f>(B198*required_return)</f>
        <v>5722.7538356553596</v>
      </c>
      <c r="D198" s="15">
        <f>B198+C198</f>
        <v>196481.21502416735</v>
      </c>
      <c r="E198" s="15">
        <f>B198/5000</f>
        <v>38.151692237702399</v>
      </c>
      <c r="F198" s="15">
        <f>E198</f>
        <v>38.151692237702399</v>
      </c>
      <c r="G198" s="93">
        <f>(D198-B198)/F198</f>
        <v>150.00000000000028</v>
      </c>
      <c r="H198" s="62"/>
      <c r="I198" s="22"/>
      <c r="J198" s="22"/>
      <c r="K198" s="15">
        <f>D198+I198-J198</f>
        <v>196481.21502416735</v>
      </c>
      <c r="L198" s="82">
        <f>(0.7*B198)</f>
        <v>133530.92283195839</v>
      </c>
      <c r="M198" s="95">
        <f>E198*50/B198</f>
        <v>0.01</v>
      </c>
      <c r="N198" s="81"/>
      <c r="O198" s="84"/>
      <c r="P198" s="21">
        <f>IF(D198&gt;B198,D198*0.013,0)</f>
        <v>2554.2557953141754</v>
      </c>
      <c r="Q198" s="19"/>
      <c r="R198" s="15">
        <f>R196+C198+I196</f>
        <v>206287.67124356623</v>
      </c>
      <c r="S198" s="28">
        <f>(R198-(B108+SUM(I108:I196)))/(B108+SUM(I108:I196))</f>
        <v>7.6206150490679283</v>
      </c>
      <c r="T198" s="28">
        <f>D198/B198-1</f>
        <v>3.0000000000000027E-2</v>
      </c>
    </row>
    <row r="199" spans="1:20">
      <c r="A199" s="1">
        <f>A198+7</f>
        <v>45711</v>
      </c>
      <c r="B199" s="18">
        <f>D198+I198-P198</f>
        <v>193926.95922885317</v>
      </c>
      <c r="C199" s="69">
        <f>(B199*required_return)</f>
        <v>5817.8087768655951</v>
      </c>
      <c r="D199" s="19">
        <f>B199+C199</f>
        <v>199744.76800571877</v>
      </c>
      <c r="E199" s="15">
        <f>B199/5000</f>
        <v>38.785391845770633</v>
      </c>
      <c r="F199" s="15">
        <f>E199</f>
        <v>38.785391845770633</v>
      </c>
      <c r="G199" s="92">
        <f t="shared" ref="G199:G201" si="138">(D199-B199)/F199</f>
        <v>150.00000000000006</v>
      </c>
      <c r="H199" s="62"/>
      <c r="I199" s="22"/>
      <c r="J199" s="22"/>
      <c r="K199" s="19">
        <f>D199+I199-J199</f>
        <v>199744.76800571877</v>
      </c>
      <c r="L199" s="82">
        <f>(0.7*B199)</f>
        <v>135748.8714601972</v>
      </c>
      <c r="M199" s="95">
        <f>E199*50/B199</f>
        <v>0.01</v>
      </c>
      <c r="N199" s="81"/>
      <c r="O199" s="84"/>
      <c r="P199" s="21">
        <f>IF(D199&gt;B199,D199*0.013,0)</f>
        <v>2596.6819840743437</v>
      </c>
      <c r="Q199" s="19"/>
      <c r="R199" s="15">
        <f>R198+C199+I198</f>
        <v>212105.48002043183</v>
      </c>
      <c r="S199" s="28">
        <f>(R199-(B108+SUM(I108:I198)))/(B108+SUM(I108:I198))</f>
        <v>7.8637371396519598</v>
      </c>
      <c r="T199" s="28">
        <f t="shared" ref="T199:T201" si="139">D199/B199-1</f>
        <v>3.0000000000000027E-2</v>
      </c>
    </row>
    <row r="200" spans="1:20">
      <c r="A200" s="1">
        <f>A199+7</f>
        <v>45718</v>
      </c>
      <c r="B200" s="18">
        <f>D199+I199-P199</f>
        <v>197148.08602164441</v>
      </c>
      <c r="C200" s="69">
        <f>(B200*required_return)</f>
        <v>5914.4425806493318</v>
      </c>
      <c r="D200" s="19">
        <f>B200+C200</f>
        <v>203062.52860229375</v>
      </c>
      <c r="E200" s="15">
        <f>B200/5000</f>
        <v>39.429617204328885</v>
      </c>
      <c r="F200" s="15">
        <f>E200</f>
        <v>39.429617204328885</v>
      </c>
      <c r="G200" s="92">
        <f t="shared" si="138"/>
        <v>150.00000000000014</v>
      </c>
      <c r="H200" s="62"/>
      <c r="I200" s="22"/>
      <c r="J200" s="22"/>
      <c r="K200" s="19">
        <f>D200+I200-J200</f>
        <v>203062.52860229375</v>
      </c>
      <c r="L200" s="82">
        <f>(0.7*B200)</f>
        <v>138003.66021515109</v>
      </c>
      <c r="M200" s="95">
        <f t="shared" ref="M200:M201" si="140">E200*50/B200</f>
        <v>0.01</v>
      </c>
      <c r="N200" s="81"/>
      <c r="O200" s="84"/>
      <c r="P200" s="21">
        <f>IF(D200&gt;B200,D200*0.013,0)</f>
        <v>2639.8128718298185</v>
      </c>
      <c r="Q200" s="19"/>
      <c r="R200" s="15">
        <f>R199+C200+I199</f>
        <v>218019.92260108117</v>
      </c>
      <c r="S200" s="28">
        <f>(R200-(B108+SUM(I108:I199)))/(B108+SUM(I108:I199))</f>
        <v>8.1108974881605906</v>
      </c>
      <c r="T200" s="28">
        <f t="shared" si="139"/>
        <v>3.0000000000000027E-2</v>
      </c>
    </row>
    <row r="201" spans="1:20" ht="15" thickBot="1">
      <c r="A201" s="6">
        <f>A200+7</f>
        <v>45725</v>
      </c>
      <c r="B201" s="18">
        <f>D200+I200-P200</f>
        <v>200422.71573046394</v>
      </c>
      <c r="C201" s="69">
        <f>(B201*required_return)</f>
        <v>6012.6814719139184</v>
      </c>
      <c r="D201" s="19">
        <f>B201+C201</f>
        <v>206435.39720237785</v>
      </c>
      <c r="E201" s="15">
        <f>B201/5000</f>
        <v>40.084543146092791</v>
      </c>
      <c r="F201" s="15">
        <f>E201</f>
        <v>40.084543146092791</v>
      </c>
      <c r="G201" s="92">
        <f t="shared" si="138"/>
        <v>149.99999999999972</v>
      </c>
      <c r="H201" s="62"/>
      <c r="I201" s="24"/>
      <c r="J201" s="24"/>
      <c r="K201" s="19">
        <f>D201+I201-J201</f>
        <v>206435.39720237785</v>
      </c>
      <c r="L201" s="82">
        <f>(0.7*B201)</f>
        <v>140295.90101132475</v>
      </c>
      <c r="M201" s="95">
        <f t="shared" si="140"/>
        <v>0.01</v>
      </c>
      <c r="N201" s="81"/>
      <c r="O201" s="85"/>
      <c r="P201" s="21">
        <f>IF(D201&gt;B201,D201*0.013,0)</f>
        <v>2683.6601636309119</v>
      </c>
      <c r="Q201" s="19">
        <f>Q196+SUM(P198:P201)</f>
        <v>20280.867034248156</v>
      </c>
      <c r="R201" s="15">
        <f>R200+C201+I200</f>
        <v>224032.60407299508</v>
      </c>
      <c r="S201" s="28">
        <f>(R201-(B108+SUM(I108:I200)))/(B108+SUM(I108:I200))</f>
        <v>8.3621631700579506</v>
      </c>
      <c r="T201" s="28">
        <f t="shared" si="139"/>
        <v>3.0000000000000027E-2</v>
      </c>
    </row>
    <row r="202" spans="1:20" ht="15" thickBot="1">
      <c r="A202" s="2"/>
      <c r="B202" s="3"/>
      <c r="C202" s="13"/>
      <c r="D202" s="4"/>
      <c r="E202" s="4"/>
      <c r="F202" s="4"/>
      <c r="G202" s="4"/>
      <c r="H202" s="61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29"/>
      <c r="T202" s="29"/>
    </row>
    <row r="203" spans="1:20">
      <c r="A203" s="1">
        <f>A201+7</f>
        <v>45732</v>
      </c>
      <c r="B203" s="18">
        <f>D201+I201-P201</f>
        <v>203751.73703874694</v>
      </c>
      <c r="C203" s="69">
        <f>(B203*required_return)</f>
        <v>6112.5521111624084</v>
      </c>
      <c r="D203" s="15">
        <f>B203+C203</f>
        <v>209864.28914990934</v>
      </c>
      <c r="E203" s="15">
        <f>B203/5000</f>
        <v>40.750347407749388</v>
      </c>
      <c r="F203" s="15">
        <f>E203</f>
        <v>40.750347407749388</v>
      </c>
      <c r="G203" s="93">
        <f>(D203-B203)/F203</f>
        <v>149.99999999999972</v>
      </c>
      <c r="H203" s="62"/>
      <c r="I203" s="22"/>
      <c r="J203" s="22"/>
      <c r="K203" s="15">
        <f>D203+I203-J203</f>
        <v>209864.28914990934</v>
      </c>
      <c r="L203" s="82">
        <f>(0.7*B203)</f>
        <v>142626.21592712286</v>
      </c>
      <c r="M203" s="95">
        <f>E203*50/B203</f>
        <v>0.01</v>
      </c>
      <c r="N203" s="81"/>
      <c r="O203" s="84"/>
      <c r="P203" s="21">
        <f>IF(D203&gt;B203,D203*0.013,0)</f>
        <v>2728.2357589488211</v>
      </c>
      <c r="Q203" s="19"/>
      <c r="R203" s="15">
        <f>R201+C203+I201</f>
        <v>230145.15618415747</v>
      </c>
      <c r="S203" s="28">
        <f>(R203-(B108+SUM(I108:I201)))/(B108+SUM(I108:I201))</f>
        <v>8.6176023749316251</v>
      </c>
      <c r="T203" s="28">
        <f>D203/B203-1</f>
        <v>3.0000000000000027E-2</v>
      </c>
    </row>
    <row r="204" spans="1:20">
      <c r="A204" s="1">
        <f>A203+7</f>
        <v>45739</v>
      </c>
      <c r="B204" s="18">
        <f>D203+I203-P203</f>
        <v>207136.05339096053</v>
      </c>
      <c r="C204" s="69">
        <f>(B204*required_return)</f>
        <v>6214.0816017288153</v>
      </c>
      <c r="D204" s="19">
        <f>B204+C204</f>
        <v>213350.13499268933</v>
      </c>
      <c r="E204" s="15">
        <f>B204/5000</f>
        <v>41.427210678192104</v>
      </c>
      <c r="F204" s="15">
        <f>E204</f>
        <v>41.427210678192104</v>
      </c>
      <c r="G204" s="92">
        <f t="shared" ref="G204:G206" si="141">(D204-B204)/F204</f>
        <v>149.99999999999966</v>
      </c>
      <c r="H204" s="62"/>
      <c r="I204" s="22"/>
      <c r="J204" s="22"/>
      <c r="K204" s="19">
        <f>D204+I204-J204</f>
        <v>213350.13499268933</v>
      </c>
      <c r="L204" s="82">
        <f>(0.7*B204)</f>
        <v>144995.23737367237</v>
      </c>
      <c r="M204" s="95">
        <f>E204*50/B204</f>
        <v>0.01</v>
      </c>
      <c r="N204" s="81"/>
      <c r="O204" s="84"/>
      <c r="P204" s="21">
        <f>IF(D204&gt;B204,D204*0.013,0)</f>
        <v>2773.5517549049614</v>
      </c>
      <c r="Q204" s="19"/>
      <c r="R204" s="15">
        <f>R203+C204+I203</f>
        <v>236359.23778588627</v>
      </c>
      <c r="S204" s="28">
        <f>(R204-(B108+SUM(I108:I203)))/(B108+SUM(I108:I203))</f>
        <v>8.8772844249982512</v>
      </c>
      <c r="T204" s="28">
        <f t="shared" ref="T204:T206" si="142">D204/B204-1</f>
        <v>3.0000000000000027E-2</v>
      </c>
    </row>
    <row r="205" spans="1:20">
      <c r="A205" s="1">
        <f>A204+7</f>
        <v>45746</v>
      </c>
      <c r="B205" s="18">
        <f>D204+I204-P204</f>
        <v>210576.58323778436</v>
      </c>
      <c r="C205" s="69">
        <f>(B205*required_return)</f>
        <v>6317.2974971335307</v>
      </c>
      <c r="D205" s="19">
        <f>B205+C205</f>
        <v>216893.88073491788</v>
      </c>
      <c r="E205" s="15">
        <f>B205/5000</f>
        <v>42.115316647556874</v>
      </c>
      <c r="F205" s="15">
        <f>E205</f>
        <v>42.115316647556874</v>
      </c>
      <c r="G205" s="92">
        <f t="shared" si="141"/>
        <v>149.99999999999974</v>
      </c>
      <c r="H205" s="62"/>
      <c r="I205" s="22"/>
      <c r="J205" s="22"/>
      <c r="K205" s="19">
        <f>D205+I205-J205</f>
        <v>216893.88073491788</v>
      </c>
      <c r="L205" s="82">
        <f>(0.7*B205)</f>
        <v>147403.60826644904</v>
      </c>
      <c r="M205" s="95">
        <f t="shared" ref="M205:M206" si="143">E205*50/B205</f>
        <v>0.01</v>
      </c>
      <c r="N205" s="81"/>
      <c r="O205" s="84"/>
      <c r="P205" s="21">
        <f>IF(D205&gt;B205,D205*0.013,0)</f>
        <v>2819.6204495539323</v>
      </c>
      <c r="Q205" s="19"/>
      <c r="R205" s="15">
        <f>R204+C205+I204</f>
        <v>242676.5352830198</v>
      </c>
      <c r="S205" s="28">
        <f>(R205-(B108+SUM(I108:I204)))/(B108+SUM(I108:I204))</f>
        <v>9.1412797939164836</v>
      </c>
      <c r="T205" s="28">
        <f t="shared" si="142"/>
        <v>3.0000000000000027E-2</v>
      </c>
    </row>
    <row r="206" spans="1:20" ht="15" thickBot="1">
      <c r="A206" s="6">
        <f>A205+7</f>
        <v>45753</v>
      </c>
      <c r="B206" s="18">
        <f>D205+I205-P205</f>
        <v>214074.26028536394</v>
      </c>
      <c r="C206" s="69">
        <f>(B206*required_return)</f>
        <v>6422.2278085609178</v>
      </c>
      <c r="D206" s="19">
        <f>B206+C206</f>
        <v>220496.48809392485</v>
      </c>
      <c r="E206" s="15">
        <f>B206/5000</f>
        <v>42.814852057072791</v>
      </c>
      <c r="F206" s="15">
        <f>E206</f>
        <v>42.814852057072791</v>
      </c>
      <c r="G206" s="92">
        <f t="shared" si="141"/>
        <v>149.99999999999989</v>
      </c>
      <c r="H206" s="62"/>
      <c r="I206" s="24"/>
      <c r="J206" s="24"/>
      <c r="K206" s="19">
        <f>D206+I206-J206</f>
        <v>220496.48809392485</v>
      </c>
      <c r="L206" s="82">
        <f>(0.7*B206)</f>
        <v>149851.98219975474</v>
      </c>
      <c r="M206" s="95">
        <f t="shared" si="143"/>
        <v>1.0000000000000002E-2</v>
      </c>
      <c r="N206" s="81"/>
      <c r="O206" s="85"/>
      <c r="P206" s="21">
        <f>IF(D206&gt;B206,D206*0.013,0)</f>
        <v>2866.4543452210228</v>
      </c>
      <c r="Q206" s="19">
        <f>Q201+SUM(P203:P206)</f>
        <v>31468.729342876893</v>
      </c>
      <c r="R206" s="15">
        <f>R205+C206+I205</f>
        <v>249098.76309158071</v>
      </c>
      <c r="S206" s="28">
        <f>(R206-(B108+SUM(I108:I205)))/(B108+SUM(I108:I205))</f>
        <v>9.409660125912449</v>
      </c>
      <c r="T206" s="28">
        <f t="shared" si="142"/>
        <v>3.0000000000000027E-2</v>
      </c>
    </row>
    <row r="207" spans="1:20" ht="15" thickBot="1">
      <c r="A207" s="2"/>
      <c r="B207" s="3"/>
      <c r="C207" s="4"/>
      <c r="D207" s="4"/>
      <c r="E207" s="4"/>
      <c r="F207" s="4"/>
      <c r="G207" s="4"/>
      <c r="H207" s="61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29"/>
      <c r="T207" s="29"/>
    </row>
    <row r="208" spans="1:20">
      <c r="A208" s="1">
        <f>A206+7</f>
        <v>45760</v>
      </c>
      <c r="B208" s="18">
        <f>D206+I206-P206</f>
        <v>217630.03374870383</v>
      </c>
      <c r="C208" s="69">
        <f>(B208*required_return)</f>
        <v>6528.901012461115</v>
      </c>
      <c r="D208" s="15">
        <f>B208+C208</f>
        <v>224158.93476116494</v>
      </c>
      <c r="E208" s="15">
        <f>B208/5000</f>
        <v>43.526006749740766</v>
      </c>
      <c r="F208" s="15">
        <f>E208</f>
        <v>43.526006749740766</v>
      </c>
      <c r="G208" s="93">
        <f>(D208-B208)/F208</f>
        <v>149.99999999999986</v>
      </c>
      <c r="H208" s="62"/>
      <c r="I208" s="22"/>
      <c r="J208" s="22"/>
      <c r="K208" s="15">
        <f>D208+I208-J208</f>
        <v>224158.93476116494</v>
      </c>
      <c r="L208" s="82">
        <f>(0.7*B208)</f>
        <v>152341.02362409266</v>
      </c>
      <c r="M208" s="95">
        <f>E208*50/B208</f>
        <v>9.9999999999999985E-3</v>
      </c>
      <c r="N208" s="81"/>
      <c r="O208" s="20"/>
      <c r="P208" s="21">
        <f>IF(D208&gt;B208,D208*0.013,0)</f>
        <v>2914.0661518951442</v>
      </c>
      <c r="Q208" s="19"/>
      <c r="R208" s="15">
        <f>R206+C208+I206</f>
        <v>255627.66410404182</v>
      </c>
      <c r="S208" s="28">
        <f>(R208-(B108+SUM(I108:I206)))/(B108+SUM(I108:I206))</f>
        <v>9.6824982552228658</v>
      </c>
      <c r="T208" s="28">
        <f>D208/B208-1</f>
        <v>3.0000000000000027E-2</v>
      </c>
    </row>
    <row r="209" spans="1:20">
      <c r="A209" s="1">
        <f>A208+7</f>
        <v>45767</v>
      </c>
      <c r="B209" s="18">
        <f>D208+I208-P208</f>
        <v>221244.86860926979</v>
      </c>
      <c r="C209" s="69">
        <f>(B209*required_return)</f>
        <v>6637.3460582780936</v>
      </c>
      <c r="D209" s="19">
        <f>B209+C209</f>
        <v>227882.21466754787</v>
      </c>
      <c r="E209" s="15">
        <f>B209/5000</f>
        <v>44.248973721853957</v>
      </c>
      <c r="F209" s="15">
        <f>E209</f>
        <v>44.248973721853957</v>
      </c>
      <c r="G209" s="92">
        <f t="shared" ref="G209:G211" si="144">(D209-B209)/F209</f>
        <v>149.99999999999974</v>
      </c>
      <c r="H209" s="62"/>
      <c r="I209" s="22"/>
      <c r="J209" s="22"/>
      <c r="K209" s="19">
        <f>D209+I209-J209</f>
        <v>227882.21466754787</v>
      </c>
      <c r="L209" s="82">
        <f>(0.7*B209)</f>
        <v>154871.40802648885</v>
      </c>
      <c r="M209" s="95">
        <f>E209*50/B209</f>
        <v>9.9999999999999985E-3</v>
      </c>
      <c r="N209" s="81"/>
      <c r="O209" s="20"/>
      <c r="P209" s="21">
        <f>IF(D209&gt;B209,D209*0.013,0)</f>
        <v>2962.4687906781223</v>
      </c>
      <c r="Q209" s="19"/>
      <c r="R209" s="15">
        <f>R208+C209+I208</f>
        <v>262265.01016231993</v>
      </c>
      <c r="S209" s="28">
        <f>(R209-(B108+SUM(I108:I208)))/(B108+SUM(I108:I208))</f>
        <v>9.9598682258611309</v>
      </c>
      <c r="T209" s="28">
        <f t="shared" ref="T209:T211" si="145">D209/B209-1</f>
        <v>3.0000000000000027E-2</v>
      </c>
    </row>
    <row r="210" spans="1:20">
      <c r="A210" s="1">
        <f>A209+7</f>
        <v>45774</v>
      </c>
      <c r="B210" s="18">
        <f>D209+I209-P209</f>
        <v>224919.74587686974</v>
      </c>
      <c r="C210" s="69">
        <f>(B210*required_return)</f>
        <v>6747.5923763060919</v>
      </c>
      <c r="D210" s="19">
        <f>B210+C210</f>
        <v>231667.33825317584</v>
      </c>
      <c r="E210" s="15">
        <f>B210/5000</f>
        <v>44.983949175373951</v>
      </c>
      <c r="F210" s="15">
        <f>E210</f>
        <v>44.983949175373951</v>
      </c>
      <c r="G210" s="92">
        <f t="shared" si="144"/>
        <v>150.00000000000017</v>
      </c>
      <c r="H210" s="62"/>
      <c r="I210" s="22"/>
      <c r="J210" s="22"/>
      <c r="K210" s="19">
        <f>D210+I210-J210</f>
        <v>231667.33825317584</v>
      </c>
      <c r="L210" s="82">
        <f>(0.7*B210)</f>
        <v>157443.8221138088</v>
      </c>
      <c r="M210" s="95">
        <f t="shared" ref="M210:M211" si="146">E210*50/B210</f>
        <v>1.0000000000000002E-2</v>
      </c>
      <c r="N210" s="81"/>
      <c r="O210" s="20"/>
      <c r="P210" s="21">
        <f>IF(D210&gt;B210,D210*0.013,0)</f>
        <v>3011.6753972912857</v>
      </c>
      <c r="Q210" s="19"/>
      <c r="R210" s="15">
        <f>R209+C210+I209</f>
        <v>269012.602538626</v>
      </c>
      <c r="S210" s="28">
        <f>(R210-(B108+SUM(I108:I209)))/(B108+SUM(I108:I209))</f>
        <v>10.241845311711696</v>
      </c>
      <c r="T210" s="28">
        <f t="shared" si="145"/>
        <v>3.0000000000000027E-2</v>
      </c>
    </row>
    <row r="211" spans="1:20" ht="15" thickBot="1">
      <c r="A211" s="1">
        <f>A210+7</f>
        <v>45781</v>
      </c>
      <c r="B211" s="18">
        <f>D210+I210-P210</f>
        <v>228655.66285588456</v>
      </c>
      <c r="C211" s="69">
        <f>(B211*required_return)</f>
        <v>6859.6698856765361</v>
      </c>
      <c r="D211" s="19">
        <f>B211+C211</f>
        <v>235515.33274156108</v>
      </c>
      <c r="E211" s="15">
        <f>B211/5000</f>
        <v>45.731132571176914</v>
      </c>
      <c r="F211" s="15">
        <f>E211</f>
        <v>45.731132571176914</v>
      </c>
      <c r="G211" s="92">
        <f t="shared" si="144"/>
        <v>149.99999999999983</v>
      </c>
      <c r="H211" s="62"/>
      <c r="I211" s="22"/>
      <c r="J211" s="22"/>
      <c r="K211" s="19">
        <f>D211+I211-J211</f>
        <v>235515.33274156108</v>
      </c>
      <c r="L211" s="82">
        <f>(0.7*B211)</f>
        <v>160058.96399911918</v>
      </c>
      <c r="M211" s="95">
        <f t="shared" si="146"/>
        <v>0.01</v>
      </c>
      <c r="N211" s="81"/>
      <c r="O211" s="26"/>
      <c r="P211" s="21">
        <f>IF(D211&gt;B211,D211*0.013,0)</f>
        <v>3061.6993256402939</v>
      </c>
      <c r="Q211" s="19">
        <f>Q206+SUM(P208:P211)</f>
        <v>43418.639008381739</v>
      </c>
      <c r="R211" s="15">
        <f>R210+C211+I210</f>
        <v>275872.27242430253</v>
      </c>
      <c r="S211" s="28">
        <f>(R211-(B108+SUM(I108:I210)))/(B108+SUM(I108:I210))</f>
        <v>10.528506036958239</v>
      </c>
      <c r="T211" s="28">
        <f t="shared" si="145"/>
        <v>3.0000000000000027E-2</v>
      </c>
    </row>
    <row r="212" spans="1:20" ht="15" thickBot="1">
      <c r="A212" s="2"/>
      <c r="B212" s="3"/>
      <c r="C212" s="13"/>
      <c r="D212" s="4"/>
      <c r="E212" s="4"/>
      <c r="F212" s="4"/>
      <c r="G212" s="4"/>
      <c r="H212" s="61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29"/>
      <c r="T212" s="29"/>
    </row>
    <row r="213" spans="1:20">
      <c r="A213" s="1">
        <f>A211+7</f>
        <v>45788</v>
      </c>
      <c r="B213" s="18">
        <f>D211+I211-P211</f>
        <v>232453.63341592078</v>
      </c>
      <c r="C213" s="69">
        <f>(B213*required_return)</f>
        <v>6973.6090024776231</v>
      </c>
      <c r="D213" s="15">
        <f>B213+C213</f>
        <v>239427.24241839841</v>
      </c>
      <c r="E213" s="15">
        <f>B213/5000</f>
        <v>46.490726683184157</v>
      </c>
      <c r="F213" s="15">
        <f>E213</f>
        <v>46.490726683184157</v>
      </c>
      <c r="G213" s="93">
        <f>(D213-B213)/F213</f>
        <v>150.00000000000026</v>
      </c>
      <c r="H213" s="62"/>
      <c r="I213" s="22"/>
      <c r="J213" s="22"/>
      <c r="K213" s="15">
        <f>D213+I213-J213</f>
        <v>239427.24241839841</v>
      </c>
      <c r="L213" s="82">
        <f>(0.7*B213)</f>
        <v>162717.54339114454</v>
      </c>
      <c r="M213" s="95">
        <f>E213*50/B213</f>
        <v>0.01</v>
      </c>
      <c r="N213" s="81"/>
      <c r="O213" s="84"/>
      <c r="P213" s="21">
        <f>IF(D213&gt;B213,D213*0.013,0)</f>
        <v>3112.5541514391793</v>
      </c>
      <c r="Q213" s="19"/>
      <c r="R213" s="15">
        <f>R211+C213+I211</f>
        <v>282845.88142678014</v>
      </c>
      <c r="S213" s="28">
        <f>(R213-(B108+SUM(I108:I211)))/(B108+SUM(I108:I211))</f>
        <v>10.819928196851127</v>
      </c>
      <c r="T213" s="28">
        <f>D213/B213-1</f>
        <v>3.0000000000000027E-2</v>
      </c>
    </row>
    <row r="214" spans="1:20">
      <c r="A214" s="1">
        <f>A213+7</f>
        <v>45795</v>
      </c>
      <c r="B214" s="18">
        <f>D213+I213-P213</f>
        <v>236314.68826695925</v>
      </c>
      <c r="C214" s="69">
        <f>(B214*required_return)</f>
        <v>7089.4406480087773</v>
      </c>
      <c r="D214" s="19">
        <f>B214+C214</f>
        <v>243404.12891496802</v>
      </c>
      <c r="E214" s="15">
        <f>B214/5000</f>
        <v>47.262937653391852</v>
      </c>
      <c r="F214" s="15">
        <f>E214</f>
        <v>47.262937653391852</v>
      </c>
      <c r="G214" s="92">
        <f t="shared" ref="G214:G216" si="147">(D214-B214)/F214</f>
        <v>150</v>
      </c>
      <c r="H214" s="62"/>
      <c r="I214" s="22"/>
      <c r="J214" s="22"/>
      <c r="K214" s="19">
        <f>D214+I214-J214</f>
        <v>243404.12891496802</v>
      </c>
      <c r="L214" s="82">
        <f>(0.7*B214)</f>
        <v>165420.28178687146</v>
      </c>
      <c r="M214" s="95">
        <f>E214*50/B214</f>
        <v>1.0000000000000002E-2</v>
      </c>
      <c r="N214" s="81"/>
      <c r="O214" s="84"/>
      <c r="P214" s="21">
        <f>IF(D214&gt;B214,D214*0.013,0)</f>
        <v>3164.2536758945844</v>
      </c>
      <c r="Q214" s="19"/>
      <c r="R214" s="15">
        <f>R213+C214+I213</f>
        <v>289935.32207478891</v>
      </c>
      <c r="S214" s="28">
        <f>(R214-(B108+SUM(I108:I213)))/(B108+SUM(I108:I213))</f>
        <v>11.116190878819836</v>
      </c>
      <c r="T214" s="28">
        <f t="shared" ref="T214:T216" si="148">D214/B214-1</f>
        <v>3.0000000000000027E-2</v>
      </c>
    </row>
    <row r="215" spans="1:20">
      <c r="A215" s="1">
        <f>A214+7</f>
        <v>45802</v>
      </c>
      <c r="B215" s="18">
        <f>D214+I214-P214</f>
        <v>240239.87523907344</v>
      </c>
      <c r="C215" s="69">
        <f>(B215*required_return)</f>
        <v>7207.1962571722033</v>
      </c>
      <c r="D215" s="19">
        <f>B215+C215</f>
        <v>247447.07149624565</v>
      </c>
      <c r="E215" s="15">
        <f>B215/5000</f>
        <v>48.047975047814688</v>
      </c>
      <c r="F215" s="15">
        <f>E215</f>
        <v>48.047975047814688</v>
      </c>
      <c r="G215" s="92">
        <f t="shared" si="147"/>
        <v>150.00000000000014</v>
      </c>
      <c r="H215" s="62"/>
      <c r="I215" s="22"/>
      <c r="J215" s="22"/>
      <c r="K215" s="19">
        <f>D215+I215-J215</f>
        <v>247447.07149624565</v>
      </c>
      <c r="L215" s="82">
        <f>(0.7*B215)</f>
        <v>168167.9126673514</v>
      </c>
      <c r="M215" s="95">
        <f t="shared" ref="M215:M216" si="149">E215*50/B215</f>
        <v>0.01</v>
      </c>
      <c r="N215" s="81"/>
      <c r="O215" s="84"/>
      <c r="P215" s="21">
        <f>IF(D215&gt;B215,D215*0.013,0)</f>
        <v>3216.8119294511935</v>
      </c>
      <c r="Q215" s="19"/>
      <c r="R215" s="15">
        <f>R214+C215+I214</f>
        <v>297142.51833196112</v>
      </c>
      <c r="S215" s="28">
        <f>(R215-(B108+SUM(I108:I214)))/(B108+SUM(I108:I214))</f>
        <v>11.417374483936046</v>
      </c>
      <c r="T215" s="28">
        <f t="shared" si="148"/>
        <v>3.0000000000000027E-2</v>
      </c>
    </row>
    <row r="216" spans="1:20" ht="15" thickBot="1">
      <c r="A216" s="6">
        <f>A215+7</f>
        <v>45809</v>
      </c>
      <c r="B216" s="18">
        <f>D215+I215-P215</f>
        <v>244230.25956679447</v>
      </c>
      <c r="C216" s="69">
        <f>(B216*required_return)</f>
        <v>7326.9077870038336</v>
      </c>
      <c r="D216" s="19">
        <f>B216+C216</f>
        <v>251557.16735379832</v>
      </c>
      <c r="E216" s="15">
        <f>B216/5000</f>
        <v>48.846051913358892</v>
      </c>
      <c r="F216" s="15">
        <f>E216</f>
        <v>48.846051913358892</v>
      </c>
      <c r="G216" s="92">
        <f t="shared" si="147"/>
        <v>150.00000000000023</v>
      </c>
      <c r="H216" s="62"/>
      <c r="I216" s="24"/>
      <c r="J216" s="24"/>
      <c r="K216" s="19">
        <f>D216+I216-J216</f>
        <v>251557.16735379832</v>
      </c>
      <c r="L216" s="82">
        <f>(0.7*B216)</f>
        <v>170961.18169675613</v>
      </c>
      <c r="M216" s="95">
        <f t="shared" si="149"/>
        <v>9.9999999999999985E-3</v>
      </c>
      <c r="N216" s="81"/>
      <c r="O216" s="85"/>
      <c r="P216" s="21">
        <f>IF(D216&gt;B216,D216*0.013,0)</f>
        <v>3270.243175599378</v>
      </c>
      <c r="Q216" s="19">
        <f>Q211+SUM(P213:P216)</f>
        <v>56182.501940766073</v>
      </c>
      <c r="R216" s="15">
        <f>R215+C216+I215</f>
        <v>304469.42611896497</v>
      </c>
      <c r="S216" s="28">
        <f>(R216-(B108+SUM(I108:I215)))/(B108+SUM(I108:I215))</f>
        <v>11.723560748733236</v>
      </c>
      <c r="T216" s="28">
        <f t="shared" si="148"/>
        <v>3.0000000000000027E-2</v>
      </c>
    </row>
    <row r="217" spans="1:20" ht="15" thickBot="1">
      <c r="A217" s="2"/>
      <c r="B217" s="3"/>
      <c r="C217" s="13"/>
      <c r="D217" s="4"/>
      <c r="E217" s="4"/>
      <c r="F217" s="4"/>
      <c r="G217" s="4"/>
      <c r="H217" s="61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29"/>
      <c r="T217" s="29"/>
    </row>
    <row r="218" spans="1:20">
      <c r="A218" s="1">
        <f>A216+7</f>
        <v>45816</v>
      </c>
      <c r="B218" s="18">
        <f>D216+I216-P216</f>
        <v>248286.92417819894</v>
      </c>
      <c r="C218" s="69">
        <f>(B218*required_return)</f>
        <v>7448.607725345968</v>
      </c>
      <c r="D218" s="15">
        <f>B218+C218</f>
        <v>255735.53190354491</v>
      </c>
      <c r="E218" s="15">
        <f>B218/5000</f>
        <v>49.657384835639789</v>
      </c>
      <c r="F218" s="15">
        <f>E218</f>
        <v>49.657384835639789</v>
      </c>
      <c r="G218" s="93">
        <f>(D218-B218)/F218</f>
        <v>149.99999999999994</v>
      </c>
      <c r="H218" s="62"/>
      <c r="I218" s="22"/>
      <c r="J218" s="22"/>
      <c r="K218" s="15">
        <f>D218+I218-J218</f>
        <v>255735.53190354491</v>
      </c>
      <c r="L218" s="82">
        <f>(0.7*B218)</f>
        <v>173800.84692473925</v>
      </c>
      <c r="M218" s="95">
        <f>E218*50/B218</f>
        <v>0.01</v>
      </c>
      <c r="N218" s="81"/>
      <c r="O218" s="84"/>
      <c r="P218" s="21">
        <f>IF(D218&gt;B218,D218*0.023,0)</f>
        <v>5881.9172337815326</v>
      </c>
      <c r="Q218" s="19"/>
      <c r="R218" s="15">
        <f>R216+C218+I216</f>
        <v>311918.03384431096</v>
      </c>
      <c r="S218" s="28">
        <f>(R218-(B108+SUM(I108:I216)))/(B108+SUM(I108:I216))</f>
        <v>12.034832767388709</v>
      </c>
      <c r="T218" s="28">
        <f>D218/B218-1</f>
        <v>3.0000000000000027E-2</v>
      </c>
    </row>
    <row r="219" spans="1:20">
      <c r="A219" s="1">
        <f>A218+7</f>
        <v>45823</v>
      </c>
      <c r="B219" s="18">
        <f>D218+I218-P218</f>
        <v>249853.61466976337</v>
      </c>
      <c r="C219" s="69">
        <f>(B219*required_return)</f>
        <v>7495.6084400929003</v>
      </c>
      <c r="D219" s="19">
        <f>B219+C219</f>
        <v>257349.22310985628</v>
      </c>
      <c r="E219" s="15">
        <f>B219/5000</f>
        <v>49.970722933952672</v>
      </c>
      <c r="F219" s="15">
        <f>E219</f>
        <v>49.970722933952672</v>
      </c>
      <c r="G219" s="92">
        <f t="shared" ref="G219:G221" si="150">(D219-B219)/F219</f>
        <v>150.0000000000002</v>
      </c>
      <c r="H219" s="62"/>
      <c r="I219" s="22"/>
      <c r="J219" s="22"/>
      <c r="K219" s="19">
        <f>D219+I219-J219</f>
        <v>257349.22310985628</v>
      </c>
      <c r="L219" s="82">
        <f>(0.7*B219)</f>
        <v>174897.53026883435</v>
      </c>
      <c r="M219" s="95">
        <f>E219*50/B219</f>
        <v>0.01</v>
      </c>
      <c r="N219" s="81"/>
      <c r="O219" s="84"/>
      <c r="P219" s="21">
        <f>IF(D219&gt;B219,D219*0.023,0)</f>
        <v>5919.0321315266947</v>
      </c>
      <c r="Q219" s="19"/>
      <c r="R219" s="15">
        <f>R218+C219+I218</f>
        <v>319413.64228440385</v>
      </c>
      <c r="S219" s="28">
        <f>(R219-(B108+SUM(I108:I218)))/(B108+SUM(I108:I218))</f>
        <v>12.348068912481896</v>
      </c>
      <c r="T219" s="28">
        <f t="shared" ref="T219:T221" si="151">D219/B219-1</f>
        <v>3.0000000000000027E-2</v>
      </c>
    </row>
    <row r="220" spans="1:20">
      <c r="A220" s="1">
        <f>A219+7</f>
        <v>45830</v>
      </c>
      <c r="B220" s="18">
        <f>D219+I219-P219</f>
        <v>251430.19097832957</v>
      </c>
      <c r="C220" s="69">
        <f>(B220*required_return)</f>
        <v>7542.9057293498872</v>
      </c>
      <c r="D220" s="19">
        <f>B220+C220</f>
        <v>258973.09670767945</v>
      </c>
      <c r="E220" s="15">
        <f>B220/5000</f>
        <v>50.286038195665917</v>
      </c>
      <c r="F220" s="15">
        <f>E220</f>
        <v>50.286038195665917</v>
      </c>
      <c r="G220" s="92">
        <f t="shared" si="150"/>
        <v>149.9999999999998</v>
      </c>
      <c r="H220" s="62"/>
      <c r="I220" s="22"/>
      <c r="J220" s="22"/>
      <c r="K220" s="19">
        <f>D220+I220-J220</f>
        <v>258973.09670767945</v>
      </c>
      <c r="L220" s="82">
        <f>(0.7*B220)</f>
        <v>176001.13368483068</v>
      </c>
      <c r="M220" s="95">
        <f t="shared" ref="M220:M221" si="152">E220*50/B220</f>
        <v>0.01</v>
      </c>
      <c r="N220" s="81"/>
      <c r="O220" s="84"/>
      <c r="P220" s="21">
        <f>IF(D220&gt;B220,D220*0.023,0)</f>
        <v>5956.3812242766271</v>
      </c>
      <c r="Q220" s="19"/>
      <c r="R220" s="15">
        <f>R219+C220+I219</f>
        <v>326956.54801375372</v>
      </c>
      <c r="S220" s="28">
        <f>(R220-(B108+SUM(I108:I219)))/(B108+SUM(I108:I219))</f>
        <v>12.66328157765062</v>
      </c>
      <c r="T220" s="28">
        <f t="shared" si="151"/>
        <v>3.0000000000000027E-2</v>
      </c>
    </row>
    <row r="221" spans="1:20" ht="15" thickBot="1">
      <c r="A221" s="6">
        <f>A220+7</f>
        <v>45837</v>
      </c>
      <c r="B221" s="18">
        <f>D220+I220-P220</f>
        <v>253016.71548340283</v>
      </c>
      <c r="C221" s="69">
        <f>(B221*required_return)</f>
        <v>7590.5014645020847</v>
      </c>
      <c r="D221" s="19">
        <f>B221+C221</f>
        <v>260607.2169479049</v>
      </c>
      <c r="E221" s="15">
        <f>B221/5000</f>
        <v>50.603343096680568</v>
      </c>
      <c r="F221" s="15">
        <f>E221</f>
        <v>50.603343096680568</v>
      </c>
      <c r="G221" s="92">
        <f t="shared" si="150"/>
        <v>149.99999999999972</v>
      </c>
      <c r="H221" s="62"/>
      <c r="I221" s="24"/>
      <c r="J221" s="24"/>
      <c r="K221" s="19">
        <f>D221+I221-J221</f>
        <v>260607.2169479049</v>
      </c>
      <c r="L221" s="82">
        <f>(0.7*B221)</f>
        <v>177111.70083838198</v>
      </c>
      <c r="M221" s="95">
        <f t="shared" si="152"/>
        <v>0.01</v>
      </c>
      <c r="N221" s="81"/>
      <c r="O221" s="85"/>
      <c r="P221" s="21">
        <f>IF(D221&gt;B221,D221*0.023,0)</f>
        <v>5993.9659898018126</v>
      </c>
      <c r="Q221" s="19">
        <f>Q216+SUM(P218:P221)</f>
        <v>79933.798520152748</v>
      </c>
      <c r="R221" s="15">
        <f>R220+C221+I220</f>
        <v>334547.04947825579</v>
      </c>
      <c r="S221" s="28">
        <f>(R221-(B108+SUM(I108:I220)))/(B108+SUM(I108:I220))</f>
        <v>12.98048323473656</v>
      </c>
      <c r="T221" s="28">
        <f t="shared" si="151"/>
        <v>3.0000000000000027E-2</v>
      </c>
    </row>
    <row r="222" spans="1:20" ht="15" thickBot="1">
      <c r="A222" s="2"/>
      <c r="B222" s="3"/>
      <c r="C222" s="13"/>
      <c r="D222" s="4"/>
      <c r="E222" s="4"/>
      <c r="F222" s="4"/>
      <c r="G222" s="4"/>
      <c r="H222" s="61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29"/>
      <c r="T222" s="29"/>
    </row>
    <row r="223" spans="1:20">
      <c r="A223" s="31">
        <f>A221+7</f>
        <v>45844</v>
      </c>
      <c r="B223" s="32">
        <f>D221+I221-P221</f>
        <v>254613.2509581031</v>
      </c>
      <c r="C223" s="69">
        <f>(B223*required_return)</f>
        <v>7638.3975287430931</v>
      </c>
      <c r="D223" s="15">
        <f>B223+C223</f>
        <v>262251.64848684618</v>
      </c>
      <c r="E223" s="15">
        <f>B223/5000</f>
        <v>50.922650191620619</v>
      </c>
      <c r="F223" s="15">
        <f>E223</f>
        <v>50.922650191620619</v>
      </c>
      <c r="G223" s="93">
        <f>(D223-B223)/F223</f>
        <v>149.99999999999974</v>
      </c>
      <c r="H223" s="65"/>
      <c r="I223" s="34"/>
      <c r="J223" s="34"/>
      <c r="K223" s="33">
        <f>D223+I223-J223</f>
        <v>262251.64848684618</v>
      </c>
      <c r="L223" s="87">
        <f>(0.7*B223)</f>
        <v>178229.27567067216</v>
      </c>
      <c r="M223" s="94">
        <f>E223*50/B223</f>
        <v>9.9999999999999985E-3</v>
      </c>
      <c r="N223" s="89"/>
      <c r="O223" s="86"/>
      <c r="P223" s="35">
        <f>IF(D223&gt;B223,D223*0.023,0)</f>
        <v>6031.7879151974621</v>
      </c>
      <c r="Q223" s="36"/>
      <c r="R223" s="33">
        <f>R221+C223+I221</f>
        <v>342185.44700699887</v>
      </c>
      <c r="S223" s="39">
        <f>(R223-(B108+SUM(I108:I221)))/(B108+SUM(I108:I221))</f>
        <v>13.299686434278712</v>
      </c>
      <c r="T223" s="28">
        <f>D223/B223-1</f>
        <v>3.0000000000000027E-2</v>
      </c>
    </row>
    <row r="224" spans="1:20">
      <c r="A224" s="1">
        <f>A223+7</f>
        <v>45851</v>
      </c>
      <c r="B224" s="18">
        <f>D223+I223-P223</f>
        <v>256219.86057164872</v>
      </c>
      <c r="C224" s="69">
        <f>(B224*required_return)</f>
        <v>7686.5958171494613</v>
      </c>
      <c r="D224" s="19">
        <f>B224+C224</f>
        <v>263906.45638879819</v>
      </c>
      <c r="E224" s="15">
        <f>B224/5000</f>
        <v>51.243972114329743</v>
      </c>
      <c r="F224" s="15">
        <f>E224</f>
        <v>51.243972114329743</v>
      </c>
      <c r="G224" s="92">
        <f t="shared" ref="G224:G226" si="153">(D224-B224)/F224</f>
        <v>150.0000000000002</v>
      </c>
      <c r="H224" s="62"/>
      <c r="I224" s="22"/>
      <c r="J224" s="22"/>
      <c r="K224" s="19">
        <f>D224+I224-J224</f>
        <v>263906.45638879819</v>
      </c>
      <c r="L224" s="82">
        <f>(0.7*B224)</f>
        <v>179353.9024001541</v>
      </c>
      <c r="M224" s="95">
        <f>E224*50/B224</f>
        <v>0.01</v>
      </c>
      <c r="N224" s="81"/>
      <c r="O224" s="84"/>
      <c r="P224" s="21">
        <f>IF(D224&gt;B224,D224*0.023,0)</f>
        <v>6069.848496942358</v>
      </c>
      <c r="Q224" s="19"/>
      <c r="R224" s="15">
        <f>R223+C224+I223</f>
        <v>349872.04282414832</v>
      </c>
      <c r="S224" s="28">
        <f>(R224-(B108+SUM(I108:I223)))/(B108+SUM(I108:I223))</f>
        <v>13.620903806009974</v>
      </c>
      <c r="T224" s="28">
        <f t="shared" ref="T224:T226" si="154">D224/B224-1</f>
        <v>3.0000000000000027E-2</v>
      </c>
    </row>
    <row r="225" spans="1:20">
      <c r="A225" s="1">
        <f>A224+7</f>
        <v>45858</v>
      </c>
      <c r="B225" s="18">
        <f>D224+I224-P224</f>
        <v>257836.60789185585</v>
      </c>
      <c r="C225" s="69">
        <f>(B225*required_return)</f>
        <v>7735.0982367556753</v>
      </c>
      <c r="D225" s="19">
        <f>B225+C225</f>
        <v>265571.70612861152</v>
      </c>
      <c r="E225" s="15">
        <f>B225/5000</f>
        <v>51.567321578371171</v>
      </c>
      <c r="F225" s="15">
        <f>E225</f>
        <v>51.567321578371171</v>
      </c>
      <c r="G225" s="92">
        <f t="shared" si="153"/>
        <v>149.99999999999991</v>
      </c>
      <c r="H225" s="62"/>
      <c r="I225" s="22"/>
      <c r="J225" s="22"/>
      <c r="K225" s="19">
        <f>D225+I225-J225</f>
        <v>265571.70612861152</v>
      </c>
      <c r="L225" s="82">
        <f>(0.7*B225)</f>
        <v>180485.62552429907</v>
      </c>
      <c r="M225" s="95">
        <f t="shared" ref="M225:M226" si="155">E225*50/B225</f>
        <v>0.01</v>
      </c>
      <c r="N225" s="81"/>
      <c r="O225" s="84"/>
      <c r="P225" s="21">
        <f>IF(D225&gt;B225,D225*0.023,0)</f>
        <v>6108.1492409580651</v>
      </c>
      <c r="Q225" s="19"/>
      <c r="R225" s="15">
        <f>R224+C225+I224</f>
        <v>357607.14106090402</v>
      </c>
      <c r="S225" s="28">
        <f>(R225-(B108+SUM(I108:I224)))/(B108+SUM(I108:I224))</f>
        <v>13.944148059356863</v>
      </c>
      <c r="T225" s="28">
        <f t="shared" si="154"/>
        <v>3.0000000000000027E-2</v>
      </c>
    </row>
    <row r="226" spans="1:20" ht="15" thickBot="1">
      <c r="A226" s="6">
        <f>A225+7</f>
        <v>45865</v>
      </c>
      <c r="B226" s="37">
        <f>D225+I225-P225</f>
        <v>259463.55688765345</v>
      </c>
      <c r="C226" s="69">
        <f>(B226*required_return)</f>
        <v>7783.9067066296029</v>
      </c>
      <c r="D226" s="19">
        <f>B226+C226</f>
        <v>267247.46359428304</v>
      </c>
      <c r="E226" s="15">
        <f>B226/5000</f>
        <v>51.892711377530688</v>
      </c>
      <c r="F226" s="15">
        <f>E226</f>
        <v>51.892711377530688</v>
      </c>
      <c r="G226" s="92">
        <f t="shared" si="153"/>
        <v>149.9999999999996</v>
      </c>
      <c r="H226" s="63"/>
      <c r="I226" s="24"/>
      <c r="J226" s="24"/>
      <c r="K226" s="38">
        <f>D226+I226-J226</f>
        <v>267247.46359428304</v>
      </c>
      <c r="L226" s="88">
        <f>(0.7*B226)</f>
        <v>181624.48982135742</v>
      </c>
      <c r="M226" s="96">
        <f t="shared" si="155"/>
        <v>9.9999999999999985E-3</v>
      </c>
      <c r="N226" s="90"/>
      <c r="O226" s="85"/>
      <c r="P226" s="25">
        <f>IF(D226&gt;B226,D226*0.023,0)</f>
        <v>6146.6916626685097</v>
      </c>
      <c r="Q226" s="38">
        <f>Q221+SUM(P223:P226)</f>
        <v>104290.27583591914</v>
      </c>
      <c r="R226" s="40">
        <f>R225+C226+I225</f>
        <v>365391.04776753363</v>
      </c>
      <c r="S226" s="41">
        <f>(R226-(B108+SUM(I108:I225)))/(B108+SUM(I108:I225))</f>
        <v>14.26943198394237</v>
      </c>
      <c r="T226" s="28">
        <f t="shared" si="154"/>
        <v>3.0000000000000027E-2</v>
      </c>
    </row>
    <row r="227" spans="1:20" ht="15" thickBot="1">
      <c r="A227" s="2"/>
      <c r="B227" s="3"/>
      <c r="C227" s="13"/>
      <c r="D227" s="4"/>
      <c r="E227" s="4"/>
      <c r="F227" s="4"/>
      <c r="G227" s="4"/>
      <c r="H227" s="61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29"/>
      <c r="T227" s="29"/>
    </row>
    <row r="228" spans="1:20">
      <c r="A228" s="1">
        <f>A226+7</f>
        <v>45872</v>
      </c>
      <c r="B228" s="18">
        <f>D226+I226-P226</f>
        <v>261100.77193161452</v>
      </c>
      <c r="C228" s="69">
        <f>(B228*required_return)</f>
        <v>7833.0231579484353</v>
      </c>
      <c r="D228" s="15">
        <f>B228+C228</f>
        <v>268933.79508956295</v>
      </c>
      <c r="E228" s="15">
        <f>B228/5000</f>
        <v>52.220154386322903</v>
      </c>
      <c r="F228" s="15">
        <f>E228</f>
        <v>52.220154386322903</v>
      </c>
      <c r="G228" s="93">
        <f>(D228-B228)/F228</f>
        <v>149.99999999999977</v>
      </c>
      <c r="H228" s="62"/>
      <c r="I228" s="22"/>
      <c r="J228" s="22"/>
      <c r="K228" s="15">
        <f>D228+I228-J228</f>
        <v>268933.79508956295</v>
      </c>
      <c r="L228" s="82">
        <f>(0.7*B228)</f>
        <v>182770.54035213016</v>
      </c>
      <c r="M228" s="95">
        <f>E228*50/B228</f>
        <v>0.01</v>
      </c>
      <c r="N228" s="81"/>
      <c r="O228" s="84"/>
      <c r="P228" s="35">
        <f>IF(D228&gt;B228,D228*0.023,0)</f>
        <v>6185.4772870599481</v>
      </c>
      <c r="Q228" s="36"/>
      <c r="R228" s="15">
        <f>R226+C228+I226</f>
        <v>373224.07092548208</v>
      </c>
      <c r="S228" s="28">
        <f>(R228-(B158+SUM(I158:I226)))/(B158+SUM(I158:I226))</f>
        <v>3.7812960623407861</v>
      </c>
      <c r="T228" s="28">
        <f>D228/B228-1</f>
        <v>3.0000000000000027E-2</v>
      </c>
    </row>
    <row r="229" spans="1:20">
      <c r="A229" s="1">
        <f>A228+7</f>
        <v>45879</v>
      </c>
      <c r="B229" s="18">
        <f>D228+I228-P228</f>
        <v>262748.31780250301</v>
      </c>
      <c r="C229" s="69">
        <f>(B229*required_return)</f>
        <v>7882.44953407509</v>
      </c>
      <c r="D229" s="19">
        <f>B229+C229</f>
        <v>270630.76733657811</v>
      </c>
      <c r="E229" s="15">
        <f>B229/5000</f>
        <v>52.549663560500605</v>
      </c>
      <c r="F229" s="15">
        <f>E229</f>
        <v>52.549663560500605</v>
      </c>
      <c r="G229" s="92">
        <f t="shared" ref="G229:G231" si="156">(D229-B229)/F229</f>
        <v>150.0000000000002</v>
      </c>
      <c r="H229" s="62"/>
      <c r="I229" s="22"/>
      <c r="J229" s="22"/>
      <c r="K229" s="19">
        <f>D229+I229-J229</f>
        <v>270630.76733657811</v>
      </c>
      <c r="L229" s="82">
        <f>(0.7*B229)</f>
        <v>183923.8224617521</v>
      </c>
      <c r="M229" s="95">
        <f>E229*50/B229</f>
        <v>0.01</v>
      </c>
      <c r="N229" s="81"/>
      <c r="O229" s="84"/>
      <c r="P229" s="21">
        <f>IF(D229&gt;B229,D229*0.023,0)</f>
        <v>6224.5076487412962</v>
      </c>
      <c r="Q229" s="19"/>
      <c r="R229" s="15">
        <f>R228+C229+I228</f>
        <v>381106.52045955718</v>
      </c>
      <c r="S229" s="28">
        <f>(R229-(B158+SUM(I158:I228)))/(B158+SUM(I158:I228))</f>
        <v>3.8822764863134891</v>
      </c>
      <c r="T229" s="28">
        <f t="shared" ref="T229:T231" si="157">D229/B229-1</f>
        <v>3.0000000000000027E-2</v>
      </c>
    </row>
    <row r="230" spans="1:20">
      <c r="A230" s="1">
        <f>A229+7</f>
        <v>45886</v>
      </c>
      <c r="B230" s="18">
        <f>D229+I229-P229</f>
        <v>264406.25968783681</v>
      </c>
      <c r="C230" s="69">
        <f>(B230*required_return)</f>
        <v>7932.1877906351037</v>
      </c>
      <c r="D230" s="19">
        <f>B230+C230</f>
        <v>272338.44747847191</v>
      </c>
      <c r="E230" s="15">
        <f>B230/5000</f>
        <v>52.881251937567363</v>
      </c>
      <c r="F230" s="15">
        <f>E230</f>
        <v>52.881251937567363</v>
      </c>
      <c r="G230" s="92">
        <f t="shared" si="156"/>
        <v>149.99999999999991</v>
      </c>
      <c r="H230" s="62"/>
      <c r="I230" s="22"/>
      <c r="J230" s="22"/>
      <c r="K230" s="19">
        <f>D230+I230-J230</f>
        <v>272338.44747847191</v>
      </c>
      <c r="L230" s="82">
        <f>(0.7*B230)</f>
        <v>185084.38178148575</v>
      </c>
      <c r="M230" s="95">
        <f t="shared" ref="M230:M231" si="158">E230*50/B230</f>
        <v>1.0000000000000002E-2</v>
      </c>
      <c r="N230" s="81"/>
      <c r="O230" s="84"/>
      <c r="P230" s="21">
        <f>IF(D230&gt;B230,D230*0.023,0)</f>
        <v>6263.7842920048533</v>
      </c>
      <c r="Q230" s="19"/>
      <c r="R230" s="15">
        <f>R229+C230+I229</f>
        <v>389038.70825019229</v>
      </c>
      <c r="S230" s="28">
        <f>(R230-(B158+SUM(I158:I229)))/(B158+SUM(I158:I229))</f>
        <v>3.9838940967614591</v>
      </c>
      <c r="T230" s="28">
        <f t="shared" si="157"/>
        <v>3.0000000000000027E-2</v>
      </c>
    </row>
    <row r="231" spans="1:20" ht="15" thickBot="1">
      <c r="A231" s="6">
        <f>A230+7</f>
        <v>45893</v>
      </c>
      <c r="B231" s="18">
        <f>D230+I230-P230</f>
        <v>266074.66318646708</v>
      </c>
      <c r="C231" s="69">
        <f>(B231*required_return)</f>
        <v>7982.2398955940116</v>
      </c>
      <c r="D231" s="19">
        <f>B231+C231</f>
        <v>274056.90308206109</v>
      </c>
      <c r="E231" s="15">
        <f>B231/5000</f>
        <v>53.214932637293415</v>
      </c>
      <c r="F231" s="15">
        <f>E231</f>
        <v>53.214932637293415</v>
      </c>
      <c r="G231" s="92">
        <f t="shared" si="156"/>
        <v>150.00000000000006</v>
      </c>
      <c r="H231" s="62"/>
      <c r="I231" s="24"/>
      <c r="J231" s="24"/>
      <c r="K231" s="19">
        <f>D231+I231-J231</f>
        <v>274056.90308206109</v>
      </c>
      <c r="L231" s="82">
        <f>(0.7*B231)</f>
        <v>186252.26423052695</v>
      </c>
      <c r="M231" s="95">
        <f t="shared" si="158"/>
        <v>0.01</v>
      </c>
      <c r="N231" s="81"/>
      <c r="O231" s="85"/>
      <c r="P231" s="25">
        <f>IF(D231&gt;B231,D231*0.023,0)</f>
        <v>6303.3087708874054</v>
      </c>
      <c r="Q231" s="38">
        <f>Q226+SUM(P228:P231)</f>
        <v>129267.35383461264</v>
      </c>
      <c r="R231" s="15">
        <f>R230+C231+I230</f>
        <v>397020.9481457863</v>
      </c>
      <c r="S231" s="28">
        <f>(R231-(B158+SUM(I158:I230)))/(B158+SUM(I158:I230))</f>
        <v>4.0861529143313566</v>
      </c>
      <c r="T231" s="28">
        <f t="shared" si="157"/>
        <v>3.0000000000000027E-2</v>
      </c>
    </row>
    <row r="232" spans="1:20" ht="15" thickBot="1">
      <c r="A232" s="2"/>
      <c r="B232" s="3"/>
      <c r="C232" s="13"/>
      <c r="D232" s="4"/>
      <c r="E232" s="4"/>
      <c r="F232" s="4"/>
      <c r="G232" s="4"/>
      <c r="H232" s="61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29"/>
      <c r="T232" s="29"/>
    </row>
    <row r="233" spans="1:20">
      <c r="A233" s="1">
        <f>A231+7</f>
        <v>45900</v>
      </c>
      <c r="B233" s="18">
        <f>D231+I231-P231</f>
        <v>267753.59431117371</v>
      </c>
      <c r="C233" s="69">
        <f>(B233*required_return)</f>
        <v>8032.6078293352111</v>
      </c>
      <c r="D233" s="15">
        <f>B233+C233</f>
        <v>275786.20214050892</v>
      </c>
      <c r="E233" s="15">
        <f>B233/5000</f>
        <v>53.550718862234746</v>
      </c>
      <c r="F233" s="15">
        <f>E233</f>
        <v>53.550718862234746</v>
      </c>
      <c r="G233" s="93">
        <f>(D233-B233)/F233</f>
        <v>149.99999999999986</v>
      </c>
      <c r="H233" s="62"/>
      <c r="I233" s="22"/>
      <c r="J233" s="22"/>
      <c r="K233" s="15">
        <f>D233+I233-J233</f>
        <v>275786.20214050892</v>
      </c>
      <c r="L233" s="82">
        <f>(0.7*B233)</f>
        <v>187427.51601782159</v>
      </c>
      <c r="M233" s="95">
        <f>E233*50/B233</f>
        <v>0.01</v>
      </c>
      <c r="N233" s="81"/>
      <c r="O233" s="84"/>
      <c r="P233" s="21">
        <f>IF(D233&gt;B233,D233*0.013,0)</f>
        <v>3585.2206278266158</v>
      </c>
      <c r="Q233" s="19"/>
      <c r="R233" s="15">
        <f>R231+C233+I231</f>
        <v>405053.5559751215</v>
      </c>
      <c r="S233" s="28">
        <f>(R233-(B158+SUM(I158:I231)))/(B158+SUM(I158:I231))</f>
        <v>4.1890569850401196</v>
      </c>
      <c r="T233" s="28">
        <f>D233/B233-1</f>
        <v>3.0000000000000027E-2</v>
      </c>
    </row>
    <row r="234" spans="1:20">
      <c r="A234" s="1">
        <f>A233+7</f>
        <v>45907</v>
      </c>
      <c r="B234" s="18">
        <f>D233+I233-P233</f>
        <v>272200.98151268228</v>
      </c>
      <c r="C234" s="69">
        <f>(B234*required_return)</f>
        <v>8166.0294453804681</v>
      </c>
      <c r="D234" s="19">
        <f>B234+C234</f>
        <v>280367.01095806278</v>
      </c>
      <c r="E234" s="15">
        <f>B234/5000</f>
        <v>54.440196302536457</v>
      </c>
      <c r="F234" s="15">
        <f>E234</f>
        <v>54.440196302536457</v>
      </c>
      <c r="G234" s="92">
        <f t="shared" ref="G234:G236" si="159">(D234-B234)/F234</f>
        <v>150.00000000000051</v>
      </c>
      <c r="H234" s="62"/>
      <c r="I234" s="22"/>
      <c r="J234" s="22"/>
      <c r="K234" s="19">
        <f>D234+I234-J234</f>
        <v>280367.01095806278</v>
      </c>
      <c r="L234" s="82">
        <f>(0.7*B234)</f>
        <v>190540.68705887758</v>
      </c>
      <c r="M234" s="95">
        <f>E234*50/B234</f>
        <v>0.01</v>
      </c>
      <c r="N234" s="81"/>
      <c r="O234" s="84"/>
      <c r="P234" s="21">
        <f>IF(D234&gt;B234,D234*0.013,0)</f>
        <v>3644.7711424548161</v>
      </c>
      <c r="Q234" s="19"/>
      <c r="R234" s="15">
        <f>R233+C234+I233</f>
        <v>413219.585420502</v>
      </c>
      <c r="S234" s="28">
        <f>(R234-(B158+SUM(I158:I233)))/(B158+SUM(I158:I233))</f>
        <v>4.2936702923633554</v>
      </c>
      <c r="T234" s="28">
        <f t="shared" ref="T234:T236" si="160">D234/B234-1</f>
        <v>3.0000000000000027E-2</v>
      </c>
    </row>
    <row r="235" spans="1:20">
      <c r="A235" s="1">
        <f>A234+7</f>
        <v>45914</v>
      </c>
      <c r="B235" s="18">
        <f>D234+I234-P234</f>
        <v>276722.23981560796</v>
      </c>
      <c r="C235" s="69">
        <f>(B235*required_return)</f>
        <v>8301.6671944682384</v>
      </c>
      <c r="D235" s="19">
        <f>B235+C235</f>
        <v>285023.90701007622</v>
      </c>
      <c r="E235" s="15">
        <f>B235/5000</f>
        <v>55.344447963121588</v>
      </c>
      <c r="F235" s="15">
        <f>E235</f>
        <v>55.344447963121588</v>
      </c>
      <c r="G235" s="92">
        <f t="shared" si="159"/>
        <v>150.0000000000004</v>
      </c>
      <c r="H235" s="62"/>
      <c r="I235" s="22"/>
      <c r="J235" s="22"/>
      <c r="K235" s="19">
        <f>D235+I235-J235</f>
        <v>285023.90701007622</v>
      </c>
      <c r="L235" s="82">
        <f>(0.7*B235)</f>
        <v>193705.56787092556</v>
      </c>
      <c r="M235" s="95">
        <f t="shared" ref="M235:M236" si="161">E235*50/B235</f>
        <v>0.01</v>
      </c>
      <c r="N235" s="81"/>
      <c r="O235" s="84"/>
      <c r="P235" s="21">
        <f>IF(D235&gt;B235,D235*0.013,0)</f>
        <v>3705.3107911309908</v>
      </c>
      <c r="Q235" s="19"/>
      <c r="R235" s="15">
        <f>R234+C235+I234</f>
        <v>421521.25261497026</v>
      </c>
      <c r="S235" s="28">
        <f>(R235-(B158+SUM(I158:I234)))/(B158+SUM(I158:I234))</f>
        <v>4.40002122672123</v>
      </c>
      <c r="T235" s="28">
        <f t="shared" si="160"/>
        <v>3.0000000000000027E-2</v>
      </c>
    </row>
    <row r="236" spans="1:20" ht="15" thickBot="1">
      <c r="A236" s="6">
        <f>A235+7</f>
        <v>45921</v>
      </c>
      <c r="B236" s="18">
        <f>D235+I235-P235</f>
        <v>281318.59621894523</v>
      </c>
      <c r="C236" s="69">
        <f>(B236*required_return)</f>
        <v>8439.5578865683565</v>
      </c>
      <c r="D236" s="19">
        <f>B236+C236</f>
        <v>289758.15410551359</v>
      </c>
      <c r="E236" s="15">
        <f>B236/5000</f>
        <v>56.263719243789048</v>
      </c>
      <c r="F236" s="15">
        <f>E236</f>
        <v>56.263719243789048</v>
      </c>
      <c r="G236" s="92">
        <f t="shared" si="159"/>
        <v>150.00000000000011</v>
      </c>
      <c r="H236" s="62"/>
      <c r="I236" s="24"/>
      <c r="J236" s="24"/>
      <c r="K236" s="19">
        <f>D236+I236-J236</f>
        <v>289758.15410551359</v>
      </c>
      <c r="L236" s="82">
        <f>(0.7*B236)</f>
        <v>196923.01735326165</v>
      </c>
      <c r="M236" s="95">
        <f t="shared" si="161"/>
        <v>0.01</v>
      </c>
      <c r="N236" s="81"/>
      <c r="O236" s="85"/>
      <c r="P236" s="21">
        <f>IF(D236&gt;B236,D236*0.013,0)</f>
        <v>3766.8560033716767</v>
      </c>
      <c r="Q236" s="19">
        <f>Q231+SUM(P233:P236)</f>
        <v>143969.51239939674</v>
      </c>
      <c r="R236" s="15">
        <f>R235+C236+I235</f>
        <v>429960.81050153862</v>
      </c>
      <c r="S236" s="28">
        <f>(R236-(B158+SUM(I158:I235)))/(B158+SUM(I158:I235))</f>
        <v>4.5081386500987888</v>
      </c>
      <c r="T236" s="28">
        <f t="shared" si="160"/>
        <v>3.0000000000000027E-2</v>
      </c>
    </row>
    <row r="237" spans="1:20" ht="15" thickBot="1">
      <c r="A237" s="2"/>
      <c r="B237" s="3"/>
      <c r="C237" s="4"/>
      <c r="D237" s="4"/>
      <c r="E237" s="4"/>
      <c r="F237" s="4"/>
      <c r="G237" s="4"/>
      <c r="H237" s="61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29"/>
      <c r="T237" s="29"/>
    </row>
    <row r="238" spans="1:20">
      <c r="A238" s="1">
        <f>A236+7</f>
        <v>45928</v>
      </c>
      <c r="B238" s="18">
        <f>D236+I236-P236</f>
        <v>285991.29810214194</v>
      </c>
      <c r="C238" s="69">
        <f>(B238*required_return)</f>
        <v>8579.7389430642579</v>
      </c>
      <c r="D238" s="15">
        <f>B238+C238</f>
        <v>294571.03704520618</v>
      </c>
      <c r="E238" s="15">
        <f>B238/5000</f>
        <v>57.198259620428388</v>
      </c>
      <c r="F238" s="15">
        <f>E238</f>
        <v>57.198259620428388</v>
      </c>
      <c r="G238" s="93">
        <f>(D238-B238)/F238</f>
        <v>149.9999999999996</v>
      </c>
      <c r="H238" s="62"/>
      <c r="I238" s="22"/>
      <c r="J238" s="22"/>
      <c r="K238" s="15">
        <f>D238+I238-J238</f>
        <v>294571.03704520618</v>
      </c>
      <c r="L238" s="82">
        <f>(0.7*B238)</f>
        <v>200193.90867149935</v>
      </c>
      <c r="M238" s="95">
        <f>E238*50/B238</f>
        <v>0.01</v>
      </c>
      <c r="N238" s="81"/>
      <c r="O238" s="84"/>
      <c r="P238" s="21">
        <f>IF(D238&gt;B238,D238*0.013,0)</f>
        <v>3829.4234815876803</v>
      </c>
      <c r="Q238" s="19"/>
      <c r="R238" s="15">
        <f>R236+C238+I236</f>
        <v>438540.54944460286</v>
      </c>
      <c r="S238" s="28">
        <f>(R238-(B158+SUM(I158:I236)))/(B158+SUM(I158:I236))</f>
        <v>4.6180519038786487</v>
      </c>
      <c r="T238" s="28">
        <f>D238/B238-1</f>
        <v>3.0000000000000027E-2</v>
      </c>
    </row>
    <row r="239" spans="1:20">
      <c r="A239" s="1">
        <f>A238+7</f>
        <v>45935</v>
      </c>
      <c r="B239" s="18">
        <f>D238+I238-P238</f>
        <v>290741.61356361851</v>
      </c>
      <c r="C239" s="69">
        <f>(B239*required_return)</f>
        <v>8722.2484069085549</v>
      </c>
      <c r="D239" s="19">
        <f>B239+C239</f>
        <v>299463.86197052704</v>
      </c>
      <c r="E239" s="15">
        <f>B239/5000</f>
        <v>58.148322712723704</v>
      </c>
      <c r="F239" s="15">
        <f>E239</f>
        <v>58.148322712723704</v>
      </c>
      <c r="G239" s="92">
        <f t="shared" ref="G239:G241" si="162">(D239-B239)/F239</f>
        <v>149.9999999999996</v>
      </c>
      <c r="H239" s="62"/>
      <c r="I239" s="22"/>
      <c r="J239" s="22"/>
      <c r="K239" s="19">
        <f>D239+I239-J239</f>
        <v>299463.86197052704</v>
      </c>
      <c r="L239" s="82">
        <f>(0.7*B239)</f>
        <v>203519.12949453294</v>
      </c>
      <c r="M239" s="95">
        <f>E239*50/B239</f>
        <v>0.01</v>
      </c>
      <c r="N239" s="81"/>
      <c r="O239" s="84"/>
      <c r="P239" s="21">
        <f>IF(D239&gt;B239,D239*0.013,0)</f>
        <v>3893.0302056168512</v>
      </c>
      <c r="Q239" s="19"/>
      <c r="R239" s="15">
        <f>R238+C239+I238</f>
        <v>447262.79785151139</v>
      </c>
      <c r="S239" s="28">
        <f>(R239-(B158+SUM(I158:I238)))/(B158+SUM(I158:I238))</f>
        <v>4.7297908168037921</v>
      </c>
      <c r="T239" s="28">
        <f t="shared" ref="T239:T241" si="163">D239/B239-1</f>
        <v>3.0000000000000027E-2</v>
      </c>
    </row>
    <row r="240" spans="1:20">
      <c r="A240" s="1">
        <f>A239+7</f>
        <v>45942</v>
      </c>
      <c r="B240" s="18">
        <f>D239+I239-P239</f>
        <v>295570.8317649102</v>
      </c>
      <c r="C240" s="69">
        <f>(B240*required_return)</f>
        <v>8867.1249529473062</v>
      </c>
      <c r="D240" s="19">
        <f>B240+C240</f>
        <v>304437.95671785751</v>
      </c>
      <c r="E240" s="15">
        <f>B240/5000</f>
        <v>59.114166352982039</v>
      </c>
      <c r="F240" s="15">
        <f>E240</f>
        <v>59.114166352982039</v>
      </c>
      <c r="G240" s="92">
        <f t="shared" si="162"/>
        <v>150.00000000000011</v>
      </c>
      <c r="H240" s="62"/>
      <c r="I240" s="22"/>
      <c r="J240" s="22"/>
      <c r="K240" s="19">
        <f>D240+I240-J240</f>
        <v>304437.95671785751</v>
      </c>
      <c r="L240" s="82">
        <f>(0.7*B240)</f>
        <v>206899.58223543712</v>
      </c>
      <c r="M240" s="95">
        <f t="shared" ref="M240:M241" si="164">E240*50/B240</f>
        <v>0.01</v>
      </c>
      <c r="N240" s="81"/>
      <c r="O240" s="84"/>
      <c r="P240" s="21">
        <f>IF(D240&gt;B240,D240*0.013,0)</f>
        <v>3957.6934373321474</v>
      </c>
      <c r="Q240" s="19"/>
      <c r="R240" s="15">
        <f>R239+C240+I239</f>
        <v>456129.92280445871</v>
      </c>
      <c r="S240" s="28">
        <f>(R240-(B158+SUM(I158:I239)))/(B158+SUM(I158:I239))</f>
        <v>4.8433857130726228</v>
      </c>
      <c r="T240" s="28">
        <f t="shared" si="163"/>
        <v>3.0000000000000027E-2</v>
      </c>
    </row>
    <row r="241" spans="1:20" ht="15" thickBot="1">
      <c r="A241" s="6">
        <f>A240+7</f>
        <v>45949</v>
      </c>
      <c r="B241" s="18">
        <f>D240+I240-P240</f>
        <v>300480.26328052534</v>
      </c>
      <c r="C241" s="69">
        <f>(B241*required_return)</f>
        <v>9014.4078984157604</v>
      </c>
      <c r="D241" s="19">
        <f>B241+C241</f>
        <v>309494.67117894109</v>
      </c>
      <c r="E241" s="15">
        <f>B241/5000</f>
        <v>60.096052656105066</v>
      </c>
      <c r="F241" s="15">
        <f>E241</f>
        <v>60.096052656105066</v>
      </c>
      <c r="G241" s="92">
        <f t="shared" si="162"/>
        <v>149.99999999999989</v>
      </c>
      <c r="H241" s="62"/>
      <c r="I241" s="24"/>
      <c r="J241" s="24"/>
      <c r="K241" s="19">
        <f>D241+I241-J241</f>
        <v>309494.67117894109</v>
      </c>
      <c r="L241" s="82">
        <f>(0.7*B241)</f>
        <v>210336.18429636772</v>
      </c>
      <c r="M241" s="95">
        <f t="shared" si="164"/>
        <v>0.01</v>
      </c>
      <c r="N241" s="81"/>
      <c r="O241" s="85"/>
      <c r="P241" s="21">
        <f>IF(D241&gt;B241,D241*0.013,0)</f>
        <v>4023.4307253262341</v>
      </c>
      <c r="Q241" s="19">
        <f>Q236+SUM(P238:P241)</f>
        <v>159673.09024925967</v>
      </c>
      <c r="R241" s="15">
        <f>R240+C241+I240</f>
        <v>465144.33070287446</v>
      </c>
      <c r="S241" s="28">
        <f>(R241-(B158+SUM(I158:I240)))/(B158+SUM(I158:I240))</f>
        <v>4.9588674205684784</v>
      </c>
      <c r="T241" s="28">
        <f t="shared" si="163"/>
        <v>3.0000000000000027E-2</v>
      </c>
    </row>
    <row r="242" spans="1:20" ht="15" thickBot="1">
      <c r="A242" s="2"/>
      <c r="B242" s="3"/>
      <c r="C242" s="13"/>
      <c r="D242" s="4"/>
      <c r="E242" s="4"/>
      <c r="F242" s="4"/>
      <c r="G242" s="4"/>
      <c r="H242" s="61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29"/>
      <c r="T242" s="29"/>
    </row>
    <row r="243" spans="1:20">
      <c r="A243" s="1">
        <f>A241+7</f>
        <v>45956</v>
      </c>
      <c r="B243" s="18">
        <f>D241+I241-P241</f>
        <v>305471.24045361485</v>
      </c>
      <c r="C243" s="69">
        <f>(B243*required_return)</f>
        <v>9164.1372136084447</v>
      </c>
      <c r="D243" s="15">
        <f>B243+C243</f>
        <v>314635.37766722328</v>
      </c>
      <c r="E243" s="15">
        <f>B243/5000</f>
        <v>61.094248090722971</v>
      </c>
      <c r="F243" s="15">
        <f>E243</f>
        <v>61.094248090722971</v>
      </c>
      <c r="G243" s="93">
        <f>(D243-B243)/F243</f>
        <v>149.99999999999966</v>
      </c>
      <c r="H243" s="62"/>
      <c r="I243" s="22"/>
      <c r="J243" s="22"/>
      <c r="K243" s="15">
        <f>D243+I243-J243</f>
        <v>314635.37766722328</v>
      </c>
      <c r="L243" s="82">
        <f>(0.7*B243)</f>
        <v>213829.86831753037</v>
      </c>
      <c r="M243" s="95">
        <f>E243*50/B243</f>
        <v>0.01</v>
      </c>
      <c r="N243" s="81"/>
      <c r="O243" s="84"/>
      <c r="P243" s="21">
        <f>IF(D243&gt;B243,D243*0.013,0)</f>
        <v>4090.2599096739023</v>
      </c>
      <c r="Q243" s="19"/>
      <c r="R243" s="15">
        <f>R241+C243+I241</f>
        <v>474308.46791648288</v>
      </c>
      <c r="S243" s="28">
        <f>(R243-(B158+SUM(I158:I241)))/(B158+SUM(I158:I241))</f>
        <v>5.0762672792258394</v>
      </c>
      <c r="T243" s="28">
        <f>D243/B243-1</f>
        <v>3.0000000000000027E-2</v>
      </c>
    </row>
    <row r="244" spans="1:20">
      <c r="A244" s="1">
        <f>A243+7</f>
        <v>45963</v>
      </c>
      <c r="B244" s="18">
        <f>D243+I243-P243</f>
        <v>310545.11775754939</v>
      </c>
      <c r="C244" s="69">
        <f>(B244*required_return)</f>
        <v>9316.3535327264817</v>
      </c>
      <c r="D244" s="19">
        <f>B244+C244</f>
        <v>319861.47129027586</v>
      </c>
      <c r="E244" s="15">
        <f>B244/5000</f>
        <v>62.109023551509878</v>
      </c>
      <c r="F244" s="15">
        <f>E244</f>
        <v>62.109023551509878</v>
      </c>
      <c r="G244" s="92">
        <f t="shared" ref="G244:G246" si="165">(D244-B244)/F244</f>
        <v>149.9999999999998</v>
      </c>
      <c r="H244" s="62"/>
      <c r="I244" s="22"/>
      <c r="J244" s="22"/>
      <c r="K244" s="19">
        <f>D244+I244-J244</f>
        <v>319861.47129027586</v>
      </c>
      <c r="L244" s="82">
        <f>(0.7*B244)</f>
        <v>217381.58243028456</v>
      </c>
      <c r="M244" s="95">
        <f>E244*50/B244</f>
        <v>0.01</v>
      </c>
      <c r="N244" s="81"/>
      <c r="O244" s="84"/>
      <c r="P244" s="21">
        <f>IF(D244&gt;B244,D244*0.013,0)</f>
        <v>4158.1991267735857</v>
      </c>
      <c r="Q244" s="19"/>
      <c r="R244" s="15">
        <f>R243+C244+I243</f>
        <v>483624.82144920935</v>
      </c>
      <c r="S244" s="28">
        <f>(R244-(B158+SUM(I158:I243)))/(B158+SUM(I158:I243))</f>
        <v>5.1956171495354999</v>
      </c>
      <c r="T244" s="28">
        <f t="shared" ref="T244:T246" si="166">D244/B244-1</f>
        <v>3.0000000000000027E-2</v>
      </c>
    </row>
    <row r="245" spans="1:20">
      <c r="A245" s="1">
        <f>A244+7</f>
        <v>45970</v>
      </c>
      <c r="B245" s="18">
        <f>D244+I244-P244</f>
        <v>315703.27216350229</v>
      </c>
      <c r="C245" s="69">
        <f>(B245*required_return)</f>
        <v>9471.0981649050682</v>
      </c>
      <c r="D245" s="19">
        <f>B245+C245</f>
        <v>325174.37032840739</v>
      </c>
      <c r="E245" s="15">
        <f>B245/5000</f>
        <v>63.140654432700458</v>
      </c>
      <c r="F245" s="15">
        <f>E245</f>
        <v>63.140654432700458</v>
      </c>
      <c r="G245" s="92">
        <f t="shared" si="165"/>
        <v>150.00000000000043</v>
      </c>
      <c r="H245" s="62"/>
      <c r="I245" s="22"/>
      <c r="J245" s="22"/>
      <c r="K245" s="19">
        <f>D245+I245-J245</f>
        <v>325174.37032840739</v>
      </c>
      <c r="L245" s="82">
        <f>(0.7*B245)</f>
        <v>220992.2905144516</v>
      </c>
      <c r="M245" s="95">
        <f t="shared" ref="M245:M246" si="167">E245*50/B245</f>
        <v>0.01</v>
      </c>
      <c r="N245" s="81"/>
      <c r="O245" s="84"/>
      <c r="P245" s="21">
        <f>IF(D245&gt;B245,D245*0.013,0)</f>
        <v>4227.2668142692955</v>
      </c>
      <c r="Q245" s="19"/>
      <c r="R245" s="15">
        <f>R244+C245+I244</f>
        <v>493095.91961411445</v>
      </c>
      <c r="S245" s="28">
        <f>(R245-(B158+SUM(I158:I244)))/(B158+SUM(I158:I244))</f>
        <v>5.316949421191004</v>
      </c>
      <c r="T245" s="28">
        <f t="shared" si="166"/>
        <v>3.0000000000000027E-2</v>
      </c>
    </row>
    <row r="246" spans="1:20" ht="15" thickBot="1">
      <c r="A246" s="6">
        <f>A245+7</f>
        <v>45977</v>
      </c>
      <c r="B246" s="18">
        <f>D245+I245-P245</f>
        <v>320947.10351413809</v>
      </c>
      <c r="C246" s="69">
        <f>(B246*required_return)</f>
        <v>9628.4131054241425</v>
      </c>
      <c r="D246" s="19">
        <f>B246+C246</f>
        <v>330575.51661956223</v>
      </c>
      <c r="E246" s="15">
        <f>B246/5000</f>
        <v>64.189420702827618</v>
      </c>
      <c r="F246" s="15">
        <f>E246</f>
        <v>64.189420702827618</v>
      </c>
      <c r="G246" s="92">
        <f t="shared" si="165"/>
        <v>150.00000000000003</v>
      </c>
      <c r="H246" s="62"/>
      <c r="I246" s="24"/>
      <c r="J246" s="24"/>
      <c r="K246" s="19">
        <f>D246+I246-J246</f>
        <v>330575.51661956223</v>
      </c>
      <c r="L246" s="82">
        <f>(0.7*B246)</f>
        <v>224662.97245989664</v>
      </c>
      <c r="M246" s="95">
        <f t="shared" si="167"/>
        <v>0.01</v>
      </c>
      <c r="N246" s="81"/>
      <c r="O246" s="85"/>
      <c r="P246" s="21">
        <f>IF(D246&gt;B246,D246*0.013,0)</f>
        <v>4297.4817160543089</v>
      </c>
      <c r="Q246" s="19">
        <f>Q241+SUM(P243:P246)</f>
        <v>176446.29781603077</v>
      </c>
      <c r="R246" s="15">
        <f>R245+C246+I245</f>
        <v>502724.33271953859</v>
      </c>
      <c r="S246" s="28">
        <f>(R246-(B158+SUM(I158:I245)))/(B158+SUM(I158:I245))</f>
        <v>5.4402970218787061</v>
      </c>
      <c r="T246" s="28">
        <f t="shared" si="166"/>
        <v>3.0000000000000027E-2</v>
      </c>
    </row>
    <row r="247" spans="1:20" ht="15" thickBot="1">
      <c r="A247" s="2"/>
      <c r="B247" s="3"/>
      <c r="C247" s="13"/>
      <c r="D247" s="4"/>
      <c r="E247" s="4"/>
      <c r="F247" s="4"/>
      <c r="G247" s="4"/>
      <c r="H247" s="61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29"/>
      <c r="T247" s="29"/>
    </row>
    <row r="248" spans="1:20">
      <c r="A248" s="1">
        <f>A246+7</f>
        <v>45984</v>
      </c>
      <c r="B248" s="18">
        <f>D246+I246-P246</f>
        <v>326278.03490350791</v>
      </c>
      <c r="C248" s="69">
        <f>(B248*required_return)</f>
        <v>9788.3410471052375</v>
      </c>
      <c r="D248" s="15">
        <f>B248+C248</f>
        <v>336066.37595061318</v>
      </c>
      <c r="E248" s="15">
        <f>B248/5000</f>
        <v>65.255606980701586</v>
      </c>
      <c r="F248" s="15">
        <f>E248</f>
        <v>65.255606980701586</v>
      </c>
      <c r="G248" s="93">
        <f>(D248-B248)/F248</f>
        <v>150.0000000000004</v>
      </c>
      <c r="H248" s="62"/>
      <c r="I248" s="22"/>
      <c r="J248" s="22"/>
      <c r="K248" s="15">
        <f>D248+I248-J248</f>
        <v>336066.37595061318</v>
      </c>
      <c r="L248" s="82">
        <f>(0.7*B248)</f>
        <v>228394.62443245552</v>
      </c>
      <c r="M248" s="95">
        <f>E248*50/B248</f>
        <v>0.01</v>
      </c>
      <c r="N248" s="81"/>
      <c r="O248" s="84"/>
      <c r="P248" s="21">
        <f>IF(D248&gt;B248,D248*0.013,0)</f>
        <v>4368.862887357971</v>
      </c>
      <c r="Q248" s="19"/>
      <c r="R248" s="15">
        <f>R246+C248+I246</f>
        <v>512512.67376664386</v>
      </c>
      <c r="S248" s="28">
        <f>(R248-(B158+SUM(I158:I246)))/(B158+SUM(I158:I246))</f>
        <v>5.5656934262138309</v>
      </c>
      <c r="T248" s="28">
        <f>D248/B248-1</f>
        <v>3.0000000000000027E-2</v>
      </c>
    </row>
    <row r="249" spans="1:20">
      <c r="A249" s="1">
        <f>A248+7</f>
        <v>45991</v>
      </c>
      <c r="B249" s="18">
        <f>D248+I248-P248</f>
        <v>331697.51306325523</v>
      </c>
      <c r="C249" s="69">
        <f>(B249*required_return)</f>
        <v>9950.9253918976574</v>
      </c>
      <c r="D249" s="19">
        <f>B249+C249</f>
        <v>341648.43845515291</v>
      </c>
      <c r="E249" s="15">
        <f>B249/5000</f>
        <v>66.339502612651046</v>
      </c>
      <c r="F249" s="15">
        <f>E249</f>
        <v>66.339502612651046</v>
      </c>
      <c r="G249" s="92">
        <f t="shared" ref="G249:G251" si="168">(D249-B249)/F249</f>
        <v>150.00000000000028</v>
      </c>
      <c r="H249" s="62"/>
      <c r="I249" s="22"/>
      <c r="J249" s="22"/>
      <c r="K249" s="19">
        <f>D249+I249-J249</f>
        <v>341648.43845515291</v>
      </c>
      <c r="L249" s="82">
        <f>(0.7*B249)</f>
        <v>232188.25914427865</v>
      </c>
      <c r="M249" s="95">
        <f>E249*50/B249</f>
        <v>0.01</v>
      </c>
      <c r="N249" s="81"/>
      <c r="O249" s="84"/>
      <c r="P249" s="21">
        <f>IF(D249&gt;B249,D249*0.013,0)</f>
        <v>4441.4296999169874</v>
      </c>
      <c r="Q249" s="19"/>
      <c r="R249" s="15">
        <f>R248+C249+I248</f>
        <v>522463.59915854153</v>
      </c>
      <c r="S249" s="28">
        <f>(R249-(B158+SUM(I158:I248)))/(B158+SUM(I158:I248))</f>
        <v>5.6931726648249619</v>
      </c>
      <c r="T249" s="28">
        <f t="shared" ref="T249:T251" si="169">D249/B249-1</f>
        <v>3.0000000000000027E-2</v>
      </c>
    </row>
    <row r="250" spans="1:20">
      <c r="A250" s="1">
        <f>A249+7</f>
        <v>45998</v>
      </c>
      <c r="B250" s="18">
        <f>D249+I249-P249</f>
        <v>337207.00875523593</v>
      </c>
      <c r="C250" s="69">
        <f>(B250*required_return)</f>
        <v>10116.210262657078</v>
      </c>
      <c r="D250" s="19">
        <f>B250+C250</f>
        <v>347323.21901789302</v>
      </c>
      <c r="E250" s="15">
        <f>B250/5000</f>
        <v>67.441401751047181</v>
      </c>
      <c r="F250" s="15">
        <f>E250</f>
        <v>67.441401751047181</v>
      </c>
      <c r="G250" s="92">
        <f t="shared" si="168"/>
        <v>150.00000000000011</v>
      </c>
      <c r="H250" s="62"/>
      <c r="I250" s="22"/>
      <c r="J250" s="22"/>
      <c r="K250" s="19">
        <f>D250+I250-J250</f>
        <v>347323.21901789302</v>
      </c>
      <c r="L250" s="82">
        <f>(0.7*B250)</f>
        <v>236044.90612866514</v>
      </c>
      <c r="M250" s="95">
        <f t="shared" ref="M250:M251" si="170">E250*50/B250</f>
        <v>9.9999999999999985E-3</v>
      </c>
      <c r="N250" s="81"/>
      <c r="O250" s="84"/>
      <c r="P250" s="21">
        <f>IF(D250&gt;B250,D250*0.013,0)</f>
        <v>4515.201847232609</v>
      </c>
      <c r="Q250" s="19"/>
      <c r="R250" s="15">
        <f>R249+C250+I249</f>
        <v>532579.80942119856</v>
      </c>
      <c r="S250" s="28">
        <f>(R250-(B158+SUM(I158:I249)))/(B158+SUM(I158:I249))</f>
        <v>5.8227693335894237</v>
      </c>
      <c r="T250" s="28">
        <f t="shared" si="169"/>
        <v>3.0000000000000027E-2</v>
      </c>
    </row>
    <row r="251" spans="1:20" ht="15" thickBot="1">
      <c r="A251" s="6">
        <f>A250+7</f>
        <v>46005</v>
      </c>
      <c r="B251" s="18">
        <f>D250+I250-P250</f>
        <v>342808.01717066043</v>
      </c>
      <c r="C251" s="69">
        <f>(B251*required_return)</f>
        <v>10284.240515119813</v>
      </c>
      <c r="D251" s="19">
        <f>B251+C251</f>
        <v>353092.25768578023</v>
      </c>
      <c r="E251" s="15">
        <f>B251/5000</f>
        <v>68.561603434132081</v>
      </c>
      <c r="F251" s="15">
        <f>E251</f>
        <v>68.561603434132081</v>
      </c>
      <c r="G251" s="92">
        <f t="shared" si="168"/>
        <v>149.99999999999989</v>
      </c>
      <c r="H251" s="62"/>
      <c r="I251" s="24"/>
      <c r="J251" s="24"/>
      <c r="K251" s="19">
        <f>D251+I251-J251</f>
        <v>353092.25768578023</v>
      </c>
      <c r="L251" s="82">
        <f>(0.7*B251)</f>
        <v>239965.61201946228</v>
      </c>
      <c r="M251" s="95">
        <f t="shared" si="170"/>
        <v>0.01</v>
      </c>
      <c r="N251" s="81"/>
      <c r="O251" s="85"/>
      <c r="P251" s="21">
        <f>IF(D251&gt;B251,D251*0.013,0)</f>
        <v>4590.1993499151431</v>
      </c>
      <c r="Q251" s="19">
        <f>Q246+SUM(P248:P251)</f>
        <v>194361.99160045348</v>
      </c>
      <c r="R251" s="15">
        <f>R250+C251+I250</f>
        <v>542864.04993631842</v>
      </c>
      <c r="S251" s="28">
        <f>(R251-(B158+SUM(I158:I250)))/(B158+SUM(I158:I250))</f>
        <v>5.9545186030220636</v>
      </c>
      <c r="T251" s="28">
        <f t="shared" si="169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1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29"/>
      <c r="T252" s="29"/>
    </row>
    <row r="253" spans="1:20">
      <c r="A253" s="1">
        <f>A251+7</f>
        <v>46012</v>
      </c>
      <c r="B253" s="18">
        <f>D251+I251-P251</f>
        <v>348502.05833586509</v>
      </c>
      <c r="C253" s="69">
        <f>(B253*required_return)</f>
        <v>10455.061750075953</v>
      </c>
      <c r="D253" s="15">
        <f>B253+C253</f>
        <v>358957.12008594105</v>
      </c>
      <c r="E253" s="15">
        <f>B253/5000</f>
        <v>69.700411667173015</v>
      </c>
      <c r="F253" s="15">
        <f>E253</f>
        <v>69.700411667173015</v>
      </c>
      <c r="G253" s="93">
        <f>(D253-B253)/F253</f>
        <v>150.00000000000003</v>
      </c>
      <c r="H253" s="62"/>
      <c r="I253" s="22"/>
      <c r="J253" s="22"/>
      <c r="K253" s="15">
        <f>D253+I253-J253</f>
        <v>358957.12008594105</v>
      </c>
      <c r="L253" s="82">
        <f>(0.7*B253)</f>
        <v>243951.44083510555</v>
      </c>
      <c r="M253" s="95">
        <f>E253*50/B253</f>
        <v>9.9999999999999985E-3</v>
      </c>
      <c r="N253" s="81"/>
      <c r="O253" s="84"/>
      <c r="P253" s="21">
        <f>IF(D253&gt;B253,D253*0.013,0)</f>
        <v>4666.4425611172337</v>
      </c>
      <c r="Q253" s="19"/>
      <c r="R253" s="15">
        <f>R251+C253+I251</f>
        <v>553319.11168639432</v>
      </c>
      <c r="S253" s="28">
        <f>(R253-(B158+SUM(I158:I251)))/(B158+SUM(I158:I251))</f>
        <v>6.0884562278199787</v>
      </c>
      <c r="T253" s="28">
        <f>D253/B253-1</f>
        <v>3.0000000000000027E-2</v>
      </c>
    </row>
    <row r="254" spans="1:20">
      <c r="A254" s="1">
        <f>A253+7</f>
        <v>46019</v>
      </c>
      <c r="B254" s="18">
        <f>D253+I253-P253</f>
        <v>354290.67752482381</v>
      </c>
      <c r="C254" s="69">
        <f>(B254*required_return)</f>
        <v>10628.720325744715</v>
      </c>
      <c r="D254" s="19">
        <f>B254+C254</f>
        <v>364919.39785056852</v>
      </c>
      <c r="E254" s="15">
        <f>B254/5000</f>
        <v>70.858135504964764</v>
      </c>
      <c r="F254" s="15">
        <f>E254</f>
        <v>70.858135504964764</v>
      </c>
      <c r="G254" s="92">
        <f t="shared" ref="G254:G256" si="171">(D254-B254)/F254</f>
        <v>149.99999999999994</v>
      </c>
      <c r="H254" s="62"/>
      <c r="I254" s="22"/>
      <c r="J254" s="22"/>
      <c r="K254" s="19">
        <f>D254+I254-J254</f>
        <v>364919.39785056852</v>
      </c>
      <c r="L254" s="82">
        <f>(0.7*B254)</f>
        <v>248003.47426737665</v>
      </c>
      <c r="M254" s="95">
        <f>E254*50/B254</f>
        <v>0.01</v>
      </c>
      <c r="N254" s="81"/>
      <c r="O254" s="84"/>
      <c r="P254" s="21">
        <f>IF(D254&gt;B254,D254*0.013,0)</f>
        <v>4743.9521720573903</v>
      </c>
      <c r="Q254" s="19"/>
      <c r="R254" s="15">
        <f>R253+C254+I253</f>
        <v>563947.83201213903</v>
      </c>
      <c r="S254" s="28">
        <f>(R254-(B158+SUM(I158:I253)))/(B158+SUM(I158:I253))</f>
        <v>6.2246185565657877</v>
      </c>
      <c r="T254" s="28">
        <f t="shared" ref="T254:T256" si="172">D254/B254-1</f>
        <v>3.0000000000000027E-2</v>
      </c>
    </row>
    <row r="255" spans="1:20">
      <c r="A255" s="1">
        <f>A254+7</f>
        <v>46026</v>
      </c>
      <c r="B255" s="18">
        <f>D254+I254-P254</f>
        <v>360175.44567851111</v>
      </c>
      <c r="C255" s="69">
        <f>(B255*required_return)</f>
        <v>10805.263370355333</v>
      </c>
      <c r="D255" s="19">
        <f>B255+C255</f>
        <v>370980.70904886647</v>
      </c>
      <c r="E255" s="15">
        <f>B255/5000</f>
        <v>72.035089135702222</v>
      </c>
      <c r="F255" s="15">
        <f>E255</f>
        <v>72.035089135702222</v>
      </c>
      <c r="G255" s="92">
        <f t="shared" si="171"/>
        <v>150.00000000000034</v>
      </c>
      <c r="H255" s="62"/>
      <c r="I255" s="22"/>
      <c r="J255" s="22"/>
      <c r="K255" s="19">
        <f>D255+I255-J255</f>
        <v>370980.70904886647</v>
      </c>
      <c r="L255" s="82">
        <f>(0.7*B255)</f>
        <v>252122.81197495776</v>
      </c>
      <c r="M255" s="95">
        <f t="shared" ref="M255:M256" si="173">E255*50/B255</f>
        <v>0.01</v>
      </c>
      <c r="N255" s="81"/>
      <c r="O255" s="84"/>
      <c r="P255" s="21">
        <f>IF(D255&gt;B255,D255*0.013,0)</f>
        <v>4822.7492176352634</v>
      </c>
      <c r="Q255" s="19"/>
      <c r="R255" s="15">
        <f>R254+C255+I254</f>
        <v>574753.09538249439</v>
      </c>
      <c r="S255" s="28">
        <f>(R255-(B158+SUM(I158:I254)))/(B158+SUM(I158:I254))</f>
        <v>6.3630425415920646</v>
      </c>
      <c r="T255" s="28">
        <f t="shared" si="172"/>
        <v>3.0000000000000027E-2</v>
      </c>
    </row>
    <row r="256" spans="1:20" ht="15" thickBot="1">
      <c r="A256" s="6">
        <f>A255+7</f>
        <v>46033</v>
      </c>
      <c r="B256" s="18">
        <f>D255+I255-P255</f>
        <v>366157.95983123122</v>
      </c>
      <c r="C256" s="69">
        <f>(B256*required_return)</f>
        <v>10984.738794936937</v>
      </c>
      <c r="D256" s="19">
        <f>B256+C256</f>
        <v>377142.69862616813</v>
      </c>
      <c r="E256" s="15">
        <f>B256/5000</f>
        <v>73.231591966246242</v>
      </c>
      <c r="F256" s="15">
        <f>E256</f>
        <v>73.231591966246242</v>
      </c>
      <c r="G256" s="92">
        <f t="shared" si="171"/>
        <v>149.99999999999972</v>
      </c>
      <c r="H256" s="62"/>
      <c r="I256" s="24"/>
      <c r="J256" s="24"/>
      <c r="K256" s="19">
        <f>D256+I256-J256</f>
        <v>377142.69862616813</v>
      </c>
      <c r="L256" s="82">
        <f>(0.7*B256)</f>
        <v>256310.57188186183</v>
      </c>
      <c r="M256" s="95">
        <f t="shared" si="173"/>
        <v>0.01</v>
      </c>
      <c r="N256" s="81"/>
      <c r="O256" s="85"/>
      <c r="P256" s="21">
        <f>IF(D256&gt;B256,D256*0.013,0)</f>
        <v>4902.8550821401859</v>
      </c>
      <c r="Q256" s="19">
        <f>Q251+SUM(P253:P256)</f>
        <v>213497.99063340353</v>
      </c>
      <c r="R256" s="15">
        <f>R255+C256+I255</f>
        <v>585737.8341774313</v>
      </c>
      <c r="S256" s="28">
        <f>(R256-(B158+SUM(I158:I255)))/(B158+SUM(I158:I255))</f>
        <v>6.5037657490096281</v>
      </c>
      <c r="T256" s="28">
        <f t="shared" si="172"/>
        <v>3.0000000000000027E-2</v>
      </c>
    </row>
    <row r="257" spans="1:20" ht="15" thickBot="1">
      <c r="A257" s="2"/>
      <c r="B257" s="3"/>
      <c r="C257" s="13"/>
      <c r="D257" s="4"/>
      <c r="E257" s="4"/>
      <c r="F257" s="4"/>
      <c r="G257" s="4"/>
      <c r="H257" s="61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29"/>
      <c r="T257" s="29"/>
    </row>
    <row r="258" spans="1:20">
      <c r="A258" s="1">
        <f>A256+7</f>
        <v>46040</v>
      </c>
      <c r="B258" s="18">
        <f>D256+I256-P256</f>
        <v>372239.84354402794</v>
      </c>
      <c r="C258" s="69">
        <f>(B258*required_return)</f>
        <v>11167.195306320838</v>
      </c>
      <c r="D258" s="15">
        <f>B258+C258</f>
        <v>383407.03885034879</v>
      </c>
      <c r="E258" s="15">
        <f>B258/5000</f>
        <v>74.44796870880559</v>
      </c>
      <c r="F258" s="15">
        <f>E258</f>
        <v>74.44796870880559</v>
      </c>
      <c r="G258" s="93">
        <f>(D258-B258)/F258</f>
        <v>150.00000000000014</v>
      </c>
      <c r="H258" s="62"/>
      <c r="I258" s="22"/>
      <c r="J258" s="22"/>
      <c r="K258" s="15">
        <f>D258+I258-J258</f>
        <v>383407.03885034879</v>
      </c>
      <c r="L258" s="82">
        <f>(0.7*B258)</f>
        <v>260567.89048081954</v>
      </c>
      <c r="M258" s="95">
        <f>E258*50/B258</f>
        <v>0.01</v>
      </c>
      <c r="N258" s="81"/>
      <c r="O258" s="20"/>
      <c r="P258" s="21">
        <f>IF(D258&gt;B258,D258*0.013,0)</f>
        <v>4984.2915050545344</v>
      </c>
      <c r="Q258" s="19"/>
      <c r="R258" s="15">
        <f>R256+C258+I256</f>
        <v>596905.02948375209</v>
      </c>
      <c r="S258" s="28">
        <f>(R258-(B158+SUM(I158:I256)))/(B158+SUM(I158:I256))</f>
        <v>6.6468263689023965</v>
      </c>
      <c r="T258" s="28">
        <f>D258/B258-1</f>
        <v>3.0000000000000027E-2</v>
      </c>
    </row>
    <row r="259" spans="1:20">
      <c r="A259" s="1">
        <f>A258+7</f>
        <v>46047</v>
      </c>
      <c r="B259" s="18">
        <f>D258+I258-P258</f>
        <v>378422.74734529428</v>
      </c>
      <c r="C259" s="69">
        <f>(B259*required_return)</f>
        <v>11352.682420358828</v>
      </c>
      <c r="D259" s="19">
        <f>B259+C259</f>
        <v>389775.4297656531</v>
      </c>
      <c r="E259" s="15">
        <f>B259/5000</f>
        <v>75.684549469058851</v>
      </c>
      <c r="F259" s="15">
        <f>E259</f>
        <v>75.684549469058851</v>
      </c>
      <c r="G259" s="92">
        <f t="shared" ref="G259:G261" si="174">(D259-B259)/F259</f>
        <v>149.99999999999989</v>
      </c>
      <c r="H259" s="62"/>
      <c r="I259" s="22"/>
      <c r="J259" s="22"/>
      <c r="K259" s="19">
        <f>D259+I259-J259</f>
        <v>389775.4297656531</v>
      </c>
      <c r="L259" s="82">
        <f>(0.7*B259)</f>
        <v>264895.92314170598</v>
      </c>
      <c r="M259" s="95">
        <f>E259*50/B259</f>
        <v>9.9999999999999985E-3</v>
      </c>
      <c r="N259" s="81"/>
      <c r="O259" s="20"/>
      <c r="P259" s="21">
        <f>IF(D259&gt;B259,D259*0.013,0)</f>
        <v>5067.0805869534897</v>
      </c>
      <c r="Q259" s="19"/>
      <c r="R259" s="15">
        <f>R258+C259+I258</f>
        <v>608257.71190411097</v>
      </c>
      <c r="S259" s="28">
        <f>(R259-(B158+SUM(I158:I258)))/(B158+SUM(I158:I258))</f>
        <v>6.7922632256915865</v>
      </c>
      <c r="T259" s="28">
        <f t="shared" ref="T259:T261" si="175">D259/B259-1</f>
        <v>3.0000000000000027E-2</v>
      </c>
    </row>
    <row r="260" spans="1:20">
      <c r="A260" s="1">
        <f>A259+7</f>
        <v>46054</v>
      </c>
      <c r="B260" s="18">
        <f>D259+I259-P259</f>
        <v>384708.3491786996</v>
      </c>
      <c r="C260" s="69">
        <f>(B260*required_return)</f>
        <v>11541.250475360988</v>
      </c>
      <c r="D260" s="19">
        <f>B260+C260</f>
        <v>396249.59965406061</v>
      </c>
      <c r="E260" s="15">
        <f>B260/5000</f>
        <v>76.941669835739916</v>
      </c>
      <c r="F260" s="15">
        <f>E260</f>
        <v>76.941669835739916</v>
      </c>
      <c r="G260" s="92">
        <f t="shared" si="174"/>
        <v>150.00000000000031</v>
      </c>
      <c r="H260" s="62"/>
      <c r="I260" s="22"/>
      <c r="J260" s="22"/>
      <c r="K260" s="19">
        <f>D260+I260-J260</f>
        <v>396249.59965406061</v>
      </c>
      <c r="L260" s="82">
        <f>(0.7*B260)</f>
        <v>269295.84442508972</v>
      </c>
      <c r="M260" s="95">
        <f t="shared" ref="M260:M261" si="176">E260*50/B260</f>
        <v>9.9999999999999985E-3</v>
      </c>
      <c r="N260" s="81"/>
      <c r="O260" s="20"/>
      <c r="P260" s="21">
        <f>IF(D260&gt;B260,D260*0.013,0)</f>
        <v>5151.2447955027874</v>
      </c>
      <c r="Q260" s="19"/>
      <c r="R260" s="15">
        <f>R259+C260+I259</f>
        <v>619798.96237947198</v>
      </c>
      <c r="S260" s="28">
        <f>(R260-(B158+SUM(I158:I259)))/(B158+SUM(I158:I259))</f>
        <v>6.9401157886720437</v>
      </c>
      <c r="T260" s="28">
        <f t="shared" si="175"/>
        <v>3.0000000000000027E-2</v>
      </c>
    </row>
    <row r="261" spans="1:20" ht="15" thickBot="1">
      <c r="A261" s="1">
        <f>A260+7</f>
        <v>46061</v>
      </c>
      <c r="B261" s="18">
        <f>D260+I260-P260</f>
        <v>391098.35485855781</v>
      </c>
      <c r="C261" s="69">
        <f>(B261*required_return)</f>
        <v>11732.950645756733</v>
      </c>
      <c r="D261" s="19">
        <f>B261+C261</f>
        <v>402831.30550431454</v>
      </c>
      <c r="E261" s="15">
        <f>B261/5000</f>
        <v>78.219670971711565</v>
      </c>
      <c r="F261" s="15">
        <f>E261</f>
        <v>78.219670971711565</v>
      </c>
      <c r="G261" s="92">
        <f t="shared" si="174"/>
        <v>149.99999999999997</v>
      </c>
      <c r="H261" s="62"/>
      <c r="I261" s="22"/>
      <c r="J261" s="22"/>
      <c r="K261" s="19">
        <f>D261+I261-J261</f>
        <v>402831.30550431454</v>
      </c>
      <c r="L261" s="82">
        <f>(0.7*B261)</f>
        <v>273768.84840099048</v>
      </c>
      <c r="M261" s="95">
        <f t="shared" si="176"/>
        <v>0.01</v>
      </c>
      <c r="N261" s="81"/>
      <c r="O261" s="26"/>
      <c r="P261" s="21">
        <f>IF(D261&gt;B261,D261*0.013,0)</f>
        <v>5236.8069715560887</v>
      </c>
      <c r="Q261" s="19">
        <f>Q256+SUM(P258:P261)</f>
        <v>233937.41449247045</v>
      </c>
      <c r="R261" s="15">
        <f>R260+C261+I260</f>
        <v>631531.91302522877</v>
      </c>
      <c r="S261" s="28">
        <f>(R261-(B158+SUM(I158:I260)))/(B158+SUM(I158:I260))</f>
        <v>7.0904241827236056</v>
      </c>
      <c r="T261" s="28">
        <f t="shared" si="175"/>
        <v>3.0000000000000027E-2</v>
      </c>
    </row>
    <row r="262" spans="1:20" ht="15" thickBot="1">
      <c r="A262" s="2"/>
      <c r="B262" s="3"/>
      <c r="C262" s="13"/>
      <c r="D262" s="4"/>
      <c r="E262" s="4"/>
      <c r="F262" s="4"/>
      <c r="G262" s="4"/>
      <c r="H262" s="61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29"/>
      <c r="T262" s="29"/>
    </row>
    <row r="263" spans="1:20">
      <c r="A263" s="1">
        <f>A261+7</f>
        <v>46068</v>
      </c>
      <c r="B263" s="18">
        <f>D261+I261-P261</f>
        <v>397594.49853275844</v>
      </c>
      <c r="C263" s="69">
        <f>(B263*required_return)</f>
        <v>11927.834955982753</v>
      </c>
      <c r="D263" s="15">
        <f>B263+C263</f>
        <v>409522.33348874119</v>
      </c>
      <c r="E263" s="15">
        <f>B263/5000</f>
        <v>79.518899706551693</v>
      </c>
      <c r="F263" s="15">
        <f>E263</f>
        <v>79.518899706551693</v>
      </c>
      <c r="G263" s="93">
        <f>(D263-B263)/F263</f>
        <v>149.99999999999991</v>
      </c>
      <c r="H263" s="62"/>
      <c r="I263" s="22"/>
      <c r="J263" s="22"/>
      <c r="K263" s="15">
        <f>D263+I263-J263</f>
        <v>409522.33348874119</v>
      </c>
      <c r="L263" s="82">
        <f>(0.7*B263)</f>
        <v>278316.14897293091</v>
      </c>
      <c r="M263" s="95">
        <f>E263*50/B263</f>
        <v>0.01</v>
      </c>
      <c r="N263" s="81"/>
      <c r="O263" s="84"/>
      <c r="P263" s="21">
        <f>IF(D263&gt;B263,D263*0.013,0)</f>
        <v>5323.7903353536349</v>
      </c>
      <c r="Q263" s="19"/>
      <c r="R263" s="15">
        <f>R261+C263+I261</f>
        <v>643459.74798121152</v>
      </c>
      <c r="S263" s="28">
        <f>(R263-(B158+SUM(I158:I261)))/(B158+SUM(I158:I261))</f>
        <v>7.2432291992003641</v>
      </c>
      <c r="T263" s="28">
        <f>D263/B263-1</f>
        <v>3.0000000000000027E-2</v>
      </c>
    </row>
    <row r="264" spans="1:20">
      <c r="A264" s="1">
        <f>A263+7</f>
        <v>46075</v>
      </c>
      <c r="B264" s="18">
        <f>D263+I263-P263</f>
        <v>404198.54315338755</v>
      </c>
      <c r="C264" s="69">
        <f>(B264*required_return)</f>
        <v>12125.956294601627</v>
      </c>
      <c r="D264" s="19">
        <f>B264+C264</f>
        <v>416324.49944798916</v>
      </c>
      <c r="E264" s="15">
        <f>B264/5000</f>
        <v>80.839708630677507</v>
      </c>
      <c r="F264" s="15">
        <f>E264</f>
        <v>80.839708630677507</v>
      </c>
      <c r="G264" s="92">
        <f t="shared" ref="G264:G266" si="177">(D264-B264)/F264</f>
        <v>149.99999999999977</v>
      </c>
      <c r="H264" s="62"/>
      <c r="I264" s="22"/>
      <c r="J264" s="22"/>
      <c r="K264" s="19">
        <f>D264+I264-J264</f>
        <v>416324.49944798916</v>
      </c>
      <c r="L264" s="82">
        <f>(0.7*B264)</f>
        <v>282938.98020737129</v>
      </c>
      <c r="M264" s="95">
        <f>E264*50/B264</f>
        <v>0.01</v>
      </c>
      <c r="N264" s="81"/>
      <c r="O264" s="84"/>
      <c r="P264" s="21">
        <f>IF(D264&gt;B264,D264*0.013,0)</f>
        <v>5412.2184928238585</v>
      </c>
      <c r="Q264" s="19"/>
      <c r="R264" s="15">
        <f>R263+C264+I263</f>
        <v>655585.70427581319</v>
      </c>
      <c r="S264" s="28">
        <f>(R264-(B158+SUM(I158:I263)))/(B158+SUM(I158:I263))</f>
        <v>7.3985723070008023</v>
      </c>
      <c r="T264" s="28">
        <f t="shared" ref="T264:T266" si="178">D264/B264-1</f>
        <v>3.0000000000000027E-2</v>
      </c>
    </row>
    <row r="265" spans="1:20">
      <c r="A265" s="1">
        <f>A264+7</f>
        <v>46082</v>
      </c>
      <c r="B265" s="18">
        <f>D264+I264-P264</f>
        <v>410912.28095516528</v>
      </c>
      <c r="C265" s="69">
        <f>(B265*required_return)</f>
        <v>12327.368428654958</v>
      </c>
      <c r="D265" s="19">
        <f>B265+C265</f>
        <v>423239.64938382024</v>
      </c>
      <c r="E265" s="15">
        <f>B265/5000</f>
        <v>82.182456191033054</v>
      </c>
      <c r="F265" s="15">
        <f>E265</f>
        <v>82.182456191033054</v>
      </c>
      <c r="G265" s="92">
        <f t="shared" si="177"/>
        <v>150.00000000000014</v>
      </c>
      <c r="H265" s="62"/>
      <c r="I265" s="22"/>
      <c r="J265" s="22"/>
      <c r="K265" s="19">
        <f>D265+I265-J265</f>
        <v>423239.64938382024</v>
      </c>
      <c r="L265" s="82">
        <f>(0.7*B265)</f>
        <v>287638.59666861565</v>
      </c>
      <c r="M265" s="95">
        <f t="shared" ref="M265:M266" si="179">E265*50/B265</f>
        <v>0.01</v>
      </c>
      <c r="N265" s="81"/>
      <c r="O265" s="84"/>
      <c r="P265" s="21">
        <f>IF(D265&gt;B265,D265*0.013,0)</f>
        <v>5502.1154419896629</v>
      </c>
      <c r="Q265" s="19"/>
      <c r="R265" s="15">
        <f>R264+C265+I264</f>
        <v>667913.07270446816</v>
      </c>
      <c r="S265" s="28">
        <f>(R265-(B158+SUM(I158:I264)))/(B158+SUM(I158:I264))</f>
        <v>7.5564956638218046</v>
      </c>
      <c r="T265" s="28">
        <f t="shared" si="178"/>
        <v>3.0000000000000027E-2</v>
      </c>
    </row>
    <row r="266" spans="1:20" ht="15" thickBot="1">
      <c r="A266" s="6">
        <f>A265+7</f>
        <v>46089</v>
      </c>
      <c r="B266" s="18">
        <f>D265+I265-P265</f>
        <v>417737.53394183057</v>
      </c>
      <c r="C266" s="69">
        <f>(B266*required_return)</f>
        <v>12532.126018254916</v>
      </c>
      <c r="D266" s="19">
        <f>B266+C266</f>
        <v>430269.65996008547</v>
      </c>
      <c r="E266" s="15">
        <f>B266/5000</f>
        <v>83.547506788366107</v>
      </c>
      <c r="F266" s="15">
        <f>E266</f>
        <v>83.547506788366107</v>
      </c>
      <c r="G266" s="92">
        <f t="shared" si="177"/>
        <v>149.99999999999983</v>
      </c>
      <c r="H266" s="62"/>
      <c r="I266" s="24"/>
      <c r="J266" s="24"/>
      <c r="K266" s="19">
        <f>D266+I266-J266</f>
        <v>430269.65996008547</v>
      </c>
      <c r="L266" s="82">
        <f>(0.7*B266)</f>
        <v>292416.27375928138</v>
      </c>
      <c r="M266" s="95">
        <f t="shared" si="179"/>
        <v>9.9999999999999985E-3</v>
      </c>
      <c r="N266" s="81"/>
      <c r="O266" s="85"/>
      <c r="P266" s="21">
        <f>IF(D266&gt;B266,D266*0.013,0)</f>
        <v>5593.5055794811105</v>
      </c>
      <c r="Q266" s="19">
        <f>Q261+SUM(P263:P266)</f>
        <v>255769.04434211872</v>
      </c>
      <c r="R266" s="15">
        <f>R265+C266+I265</f>
        <v>680445.19872272306</v>
      </c>
      <c r="S266" s="28">
        <f>(R266-(B158+SUM(I158:I265)))/(B158+SUM(I158:I265))</f>
        <v>7.717042127599604</v>
      </c>
      <c r="T266" s="28">
        <f t="shared" si="178"/>
        <v>3.0000000000000027E-2</v>
      </c>
    </row>
    <row r="267" spans="1:20" ht="15" thickBot="1">
      <c r="A267" s="2"/>
      <c r="B267" s="3"/>
      <c r="C267" s="13"/>
      <c r="D267" s="4"/>
      <c r="E267" s="4"/>
      <c r="F267" s="4"/>
      <c r="G267" s="4"/>
      <c r="H267" s="61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29"/>
      <c r="T267" s="29"/>
    </row>
  </sheetData>
  <mergeCells count="2">
    <mergeCell ref="U1:Y1"/>
    <mergeCell ref="Z1:AE1"/>
  </mergeCells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T3 T5:T11">
    <cfRule type="cellIs" dxfId="109" priority="109" operator="greaterThan">
      <formula>0</formula>
    </cfRule>
    <cfRule type="cellIs" dxfId="108" priority="110" operator="lessThan">
      <formula>0</formula>
    </cfRule>
  </conditionalFormatting>
  <conditionalFormatting sqref="G13:G16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18:G21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3:G26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28:G31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3:G36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38:G41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3:G46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48:G51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108:G11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53:G5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58:G6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63:G6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68:G7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73:G7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78:G8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83:G8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88:G9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93:G9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98:G10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03:G10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3:G116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18:G121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3:G126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28:G131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3:G136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38:G141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3:G146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T12:T267">
    <cfRule type="cellIs" dxfId="53" priority="53" operator="greaterThan">
      <formula>0</formula>
    </cfRule>
    <cfRule type="cellIs" dxfId="52" priority="54" operator="lessThan">
      <formula>0</formula>
    </cfRule>
  </conditionalFormatting>
  <conditionalFormatting sqref="T4">
    <cfRule type="cellIs" dxfId="51" priority="51" operator="greaterThan">
      <formula>0</formula>
    </cfRule>
    <cfRule type="cellIs" dxfId="50" priority="52" operator="lessThan">
      <formula>0</formula>
    </cfRule>
  </conditionalFormatting>
  <conditionalFormatting sqref="G3:G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F267"/>
  <sheetViews>
    <sheetView zoomScale="60" zoomScaleNormal="60" workbookViewId="0">
      <pane ySplit="1" topLeftCell="A2" activePane="bottomLeft" state="frozen"/>
      <selection pane="bottomLeft" activeCell="B4" sqref="B4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4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0" customWidth="1"/>
    <col min="21" max="21" width="8.453125" style="44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4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59" t="s">
        <v>33</v>
      </c>
      <c r="I1" s="9" t="s">
        <v>41</v>
      </c>
      <c r="J1" s="9" t="s">
        <v>1</v>
      </c>
      <c r="K1" s="57" t="s">
        <v>22</v>
      </c>
      <c r="L1" s="79">
        <v>-0.3</v>
      </c>
      <c r="M1" s="10" t="s">
        <v>38</v>
      </c>
      <c r="N1" s="56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7" t="s">
        <v>2</v>
      </c>
      <c r="T1" s="101" t="s">
        <v>2</v>
      </c>
      <c r="U1" s="113" t="s">
        <v>9</v>
      </c>
      <c r="V1" s="114"/>
      <c r="W1" s="114"/>
      <c r="X1" s="114"/>
      <c r="Y1" s="115"/>
      <c r="Z1" s="113" t="s">
        <v>10</v>
      </c>
      <c r="AA1" s="114"/>
      <c r="AB1" s="114"/>
      <c r="AC1" s="114"/>
      <c r="AD1" s="114"/>
      <c r="AE1" s="115"/>
      <c r="AF1" s="91"/>
    </row>
    <row r="2" spans="1:32" ht="27.5" customHeight="1" thickBot="1">
      <c r="A2" s="7" t="s">
        <v>19</v>
      </c>
      <c r="B2" s="11" t="s">
        <v>8</v>
      </c>
      <c r="C2" s="55" t="s">
        <v>20</v>
      </c>
      <c r="D2" s="56" t="s">
        <v>21</v>
      </c>
      <c r="E2" s="12" t="s">
        <v>39</v>
      </c>
      <c r="F2" s="12" t="s">
        <v>39</v>
      </c>
      <c r="G2" s="12" t="s">
        <v>39</v>
      </c>
      <c r="H2" s="56" t="s">
        <v>34</v>
      </c>
      <c r="I2" s="56" t="s">
        <v>42</v>
      </c>
      <c r="J2" s="56" t="s">
        <v>43</v>
      </c>
      <c r="K2" s="56" t="s">
        <v>23</v>
      </c>
      <c r="L2" s="80" t="s">
        <v>35</v>
      </c>
      <c r="M2" s="10" t="s">
        <v>37</v>
      </c>
      <c r="N2" s="10" t="s">
        <v>44</v>
      </c>
      <c r="O2" s="56" t="s">
        <v>24</v>
      </c>
      <c r="P2" s="56" t="s">
        <v>25</v>
      </c>
      <c r="Q2" s="10" t="s">
        <v>26</v>
      </c>
      <c r="R2" s="10" t="s">
        <v>27</v>
      </c>
      <c r="S2" s="27" t="s">
        <v>5</v>
      </c>
      <c r="T2" s="27" t="s">
        <v>46</v>
      </c>
      <c r="U2" s="58" t="s">
        <v>28</v>
      </c>
      <c r="V2" s="58" t="s">
        <v>11</v>
      </c>
      <c r="W2" s="58" t="s">
        <v>12</v>
      </c>
      <c r="X2" s="58" t="s">
        <v>30</v>
      </c>
      <c r="Y2" s="58" t="s">
        <v>29</v>
      </c>
      <c r="Z2" s="56" t="s">
        <v>32</v>
      </c>
      <c r="AA2" s="58" t="s">
        <v>28</v>
      </c>
      <c r="AB2" s="58" t="s">
        <v>11</v>
      </c>
      <c r="AC2" s="58" t="s">
        <v>12</v>
      </c>
      <c r="AD2" s="58" t="s">
        <v>31</v>
      </c>
      <c r="AE2" s="58" t="s">
        <v>13</v>
      </c>
      <c r="AF2" s="91"/>
    </row>
    <row r="3" spans="1:32" s="17" customFormat="1">
      <c r="A3" s="1">
        <v>44612</v>
      </c>
      <c r="B3" s="18">
        <v>2000</v>
      </c>
      <c r="C3" s="69">
        <f>(B3*required_return)</f>
        <v>60</v>
      </c>
      <c r="D3" s="97">
        <f>B3+C3</f>
        <v>2060</v>
      </c>
      <c r="E3" s="15">
        <f>B3/2200</f>
        <v>0.90909090909090906</v>
      </c>
      <c r="F3" s="15">
        <f>E3</f>
        <v>0.90909090909090906</v>
      </c>
      <c r="G3" s="93">
        <f>(D3-B3)/F3</f>
        <v>66</v>
      </c>
      <c r="H3" s="98"/>
      <c r="I3" s="99"/>
      <c r="J3" s="99"/>
      <c r="K3" s="97">
        <f>D3+I3-J3</f>
        <v>2060</v>
      </c>
      <c r="L3" s="100">
        <f>(0.7*B3)</f>
        <v>1400</v>
      </c>
      <c r="M3" s="94">
        <f>E3*50/B3</f>
        <v>2.2727272727272728E-2</v>
      </c>
      <c r="N3" s="16"/>
      <c r="O3" s="83"/>
      <c r="P3" s="16"/>
      <c r="Q3" s="15"/>
      <c r="R3" s="15">
        <f>B3+C3</f>
        <v>2060</v>
      </c>
      <c r="S3" s="28">
        <f>(R3-B3)/B3</f>
        <v>0.03</v>
      </c>
      <c r="T3" s="39">
        <f>D3/B3-1</f>
        <v>3.0000000000000027E-2</v>
      </c>
      <c r="U3" s="102">
        <v>2000</v>
      </c>
      <c r="V3" s="53">
        <f>weekly_return</f>
        <v>100</v>
      </c>
      <c r="W3" s="45">
        <f>U3+V3</f>
        <v>2100</v>
      </c>
      <c r="X3" s="45">
        <f>IF(W3&gt;main_acc_threshold,W3-main_acc_threshold,0)</f>
        <v>100</v>
      </c>
      <c r="Y3" s="46">
        <f>W3-X3</f>
        <v>2000</v>
      </c>
      <c r="Z3" s="70">
        <v>0</v>
      </c>
      <c r="AA3" s="71">
        <v>2000</v>
      </c>
      <c r="AB3" s="71">
        <f>shadow_wkly_return</f>
        <v>100</v>
      </c>
      <c r="AC3" s="71">
        <f>AA3+AB3</f>
        <v>2100</v>
      </c>
      <c r="AD3" s="71">
        <f>X3</f>
        <v>100</v>
      </c>
      <c r="AE3" s="72">
        <f>AC3+AD3</f>
        <v>2200</v>
      </c>
      <c r="AF3" s="91"/>
    </row>
    <row r="4" spans="1:32" s="23" customFormat="1" ht="15" thickBot="1">
      <c r="A4" s="1">
        <f>A3+7</f>
        <v>44619</v>
      </c>
      <c r="B4" s="18">
        <f>K3+I3</f>
        <v>2060</v>
      </c>
      <c r="C4" s="69">
        <f>(B4*required_return)</f>
        <v>61.8</v>
      </c>
      <c r="D4" s="19">
        <f>B4+C4</f>
        <v>2121.8000000000002</v>
      </c>
      <c r="E4" s="15">
        <f>B4/2200</f>
        <v>0.9363636363636364</v>
      </c>
      <c r="F4" s="15">
        <f>E4</f>
        <v>0.9363636363636364</v>
      </c>
      <c r="G4" s="92">
        <f t="shared" ref="G4:G6" si="0">(D4-B4)/F4</f>
        <v>66.000000000000185</v>
      </c>
      <c r="H4" s="60"/>
      <c r="I4" s="20"/>
      <c r="J4" s="20"/>
      <c r="K4" s="19">
        <f>D4+I4-J4</f>
        <v>2121.8000000000002</v>
      </c>
      <c r="L4" s="82">
        <f>(0.7*B4)</f>
        <v>1442</v>
      </c>
      <c r="M4" s="95">
        <f>E4*50/B4</f>
        <v>2.2727272727272728E-2</v>
      </c>
      <c r="N4" s="81"/>
      <c r="O4" s="84"/>
      <c r="P4" s="43"/>
      <c r="Q4" s="19"/>
      <c r="R4" s="15">
        <f>R3+C4+I3</f>
        <v>2121.8000000000002</v>
      </c>
      <c r="S4" s="28">
        <f>(R4-(B3+SUM(I3:I3)))/(B3+SUM(I3:I3))</f>
        <v>6.0900000000000093E-2</v>
      </c>
      <c r="T4" s="28">
        <f t="shared" ref="T4:T6" si="1">D4/B4-1</f>
        <v>3.0000000000000027E-2</v>
      </c>
      <c r="U4" s="104">
        <f>Y3</f>
        <v>2000</v>
      </c>
      <c r="V4" s="50">
        <f>V3</f>
        <v>100</v>
      </c>
      <c r="W4" s="51">
        <f>U4+V4</f>
        <v>2100</v>
      </c>
      <c r="X4" s="51">
        <f t="shared" ref="X4:X62" si="2">IF(W4&gt;main_acc_threshold,W4-main_acc_threshold,0)</f>
        <v>100</v>
      </c>
      <c r="Y4" s="52">
        <f>W4-X4</f>
        <v>2000</v>
      </c>
      <c r="Z4" s="68">
        <f t="shared" ref="Z4:Z62" si="3">(AA4/U4)</f>
        <v>1.1000000000000001</v>
      </c>
      <c r="AA4" s="50">
        <f>AE3</f>
        <v>2200</v>
      </c>
      <c r="AB4" s="51">
        <f>shadow_wkly_return*Z4</f>
        <v>110.00000000000001</v>
      </c>
      <c r="AC4" s="51">
        <f>AA4+AB4</f>
        <v>2310</v>
      </c>
      <c r="AD4" s="51">
        <f>X4</f>
        <v>100</v>
      </c>
      <c r="AE4" s="52">
        <f>AC4+AD4</f>
        <v>2410</v>
      </c>
    </row>
    <row r="5" spans="1:32" s="23" customFormat="1">
      <c r="A5" s="1">
        <f>A4+7</f>
        <v>44626</v>
      </c>
      <c r="B5" s="18">
        <f>D4+I4-P4</f>
        <v>2121.8000000000002</v>
      </c>
      <c r="C5" s="69">
        <f>(B5*required_return)</f>
        <v>63.654000000000003</v>
      </c>
      <c r="D5" s="19">
        <f>B5+C5</f>
        <v>2185.4540000000002</v>
      </c>
      <c r="E5" s="15">
        <f>B5/2200</f>
        <v>0.96445454545454556</v>
      </c>
      <c r="F5" s="15">
        <f>E5</f>
        <v>0.96445454545454556</v>
      </c>
      <c r="G5" s="92">
        <f t="shared" si="0"/>
        <v>65.999999999999986</v>
      </c>
      <c r="H5" s="60"/>
      <c r="I5" s="20"/>
      <c r="J5" s="26"/>
      <c r="K5" s="19">
        <f>D5+I5-J5</f>
        <v>2185.4540000000002</v>
      </c>
      <c r="L5" s="82">
        <f>(0.7*B5)</f>
        <v>1485.26</v>
      </c>
      <c r="M5" s="95">
        <f t="shared" ref="M5:M6" si="4">E5*50/B5</f>
        <v>2.2727272727272728E-2</v>
      </c>
      <c r="N5" s="26"/>
      <c r="O5" s="20"/>
      <c r="P5" s="26"/>
      <c r="Q5" s="19"/>
      <c r="R5" s="15">
        <f>R4+C5+I4</f>
        <v>2185.4540000000002</v>
      </c>
      <c r="S5" s="28">
        <f>(R5-(B3+SUM(I3:I4)))/(B3+SUM(I3:I4))</f>
        <v>9.2727000000000087E-2</v>
      </c>
      <c r="T5" s="28">
        <f t="shared" si="1"/>
        <v>3.0000000000000027E-2</v>
      </c>
      <c r="U5" s="103">
        <f>Y4</f>
        <v>2000</v>
      </c>
      <c r="V5" s="47">
        <f>V4</f>
        <v>100</v>
      </c>
      <c r="W5" s="48">
        <f t="shared" ref="W5:W62" si="5">U5+V5</f>
        <v>2100</v>
      </c>
      <c r="X5" s="48">
        <f t="shared" si="2"/>
        <v>100</v>
      </c>
      <c r="Y5" s="49">
        <f t="shared" ref="Y5:Y62" si="6">W5-X5</f>
        <v>2000</v>
      </c>
      <c r="Z5" s="73">
        <f t="shared" si="3"/>
        <v>1.2050000000000001</v>
      </c>
      <c r="AA5" s="74">
        <f t="shared" ref="AA5:AA26" si="7">AE4</f>
        <v>2410</v>
      </c>
      <c r="AB5" s="74">
        <f t="shared" ref="AB5:AB62" si="8">shadow_wkly_return*Z5</f>
        <v>120.5</v>
      </c>
      <c r="AC5" s="74">
        <f t="shared" ref="AC5:AC62" si="9">AA5+AB5</f>
        <v>2530.5</v>
      </c>
      <c r="AD5" s="74">
        <f t="shared" ref="AD5:AD62" si="10">X5</f>
        <v>100</v>
      </c>
      <c r="AE5" s="75">
        <f t="shared" ref="AE5:AE62" si="11">AC5+AD5</f>
        <v>2630.5</v>
      </c>
      <c r="AF5" s="91"/>
    </row>
    <row r="6" spans="1:32" s="23" customFormat="1" ht="15" thickBot="1">
      <c r="A6" s="1">
        <f>A5+7</f>
        <v>44633</v>
      </c>
      <c r="B6" s="18">
        <f>D5+I5-P5</f>
        <v>2185.4540000000002</v>
      </c>
      <c r="C6" s="69">
        <f>(B6*required_return)</f>
        <v>65.56362</v>
      </c>
      <c r="D6" s="19">
        <f>B6+C6</f>
        <v>2251.0176200000001</v>
      </c>
      <c r="E6" s="15">
        <f>B6/2200</f>
        <v>0.99338818181818189</v>
      </c>
      <c r="F6" s="15">
        <f>E6</f>
        <v>0.99338818181818189</v>
      </c>
      <c r="G6" s="92">
        <f t="shared" si="0"/>
        <v>65.999999999999901</v>
      </c>
      <c r="H6" s="60"/>
      <c r="I6" s="20"/>
      <c r="J6" s="20"/>
      <c r="K6" s="19">
        <f>D6+I6-J6</f>
        <v>2251.0176200000001</v>
      </c>
      <c r="L6" s="82">
        <f>(0.7*B6)</f>
        <v>1529.8178</v>
      </c>
      <c r="M6" s="95">
        <f t="shared" si="4"/>
        <v>2.2727272727272724E-2</v>
      </c>
      <c r="N6" s="26"/>
      <c r="O6" s="20"/>
      <c r="P6" s="26"/>
      <c r="Q6" s="19"/>
      <c r="R6" s="15">
        <f>R5+C6+I5</f>
        <v>2251.0176200000001</v>
      </c>
      <c r="S6" s="28">
        <f>(R6-(B3+SUM(I3:I5)))/(B3+SUM(I3:I5))</f>
        <v>0.12550881000000003</v>
      </c>
      <c r="T6" s="28">
        <f t="shared" si="1"/>
        <v>3.0000000000000027E-2</v>
      </c>
      <c r="U6" s="104">
        <f t="shared" ref="U6:U62" si="12">Y5</f>
        <v>2000</v>
      </c>
      <c r="V6" s="50">
        <f t="shared" ref="V6:V62" si="13">V5</f>
        <v>100</v>
      </c>
      <c r="W6" s="51">
        <f>U6+V6</f>
        <v>2100</v>
      </c>
      <c r="X6" s="51">
        <f t="shared" si="2"/>
        <v>100</v>
      </c>
      <c r="Y6" s="52">
        <f t="shared" si="6"/>
        <v>2000</v>
      </c>
      <c r="Z6" s="76">
        <f>(AA6/U6)</f>
        <v>1.31525</v>
      </c>
      <c r="AA6" s="77">
        <f t="shared" si="7"/>
        <v>2630.5</v>
      </c>
      <c r="AB6" s="77">
        <f t="shared" si="8"/>
        <v>131.52500000000001</v>
      </c>
      <c r="AC6" s="77">
        <f t="shared" si="9"/>
        <v>2762.0250000000001</v>
      </c>
      <c r="AD6" s="77">
        <f t="shared" si="10"/>
        <v>100</v>
      </c>
      <c r="AE6" s="78">
        <f t="shared" si="11"/>
        <v>2862.0250000000001</v>
      </c>
      <c r="AF6" s="91"/>
    </row>
    <row r="7" spans="1:32" s="23" customFormat="1" ht="15" thickBot="1">
      <c r="A7" s="2"/>
      <c r="B7" s="3"/>
      <c r="C7" s="13"/>
      <c r="D7" s="4"/>
      <c r="E7" s="4"/>
      <c r="F7" s="4"/>
      <c r="G7" s="4"/>
      <c r="H7" s="61"/>
      <c r="I7" s="4"/>
      <c r="J7" s="4"/>
      <c r="K7" s="4"/>
      <c r="L7" s="5"/>
      <c r="M7" s="4"/>
      <c r="N7" s="4"/>
      <c r="O7" s="4"/>
      <c r="P7" s="42"/>
      <c r="Q7" s="4"/>
      <c r="R7" s="4"/>
      <c r="S7" s="29"/>
      <c r="T7" s="29"/>
      <c r="U7" s="102">
        <f t="shared" si="12"/>
        <v>2000</v>
      </c>
      <c r="V7" s="53">
        <f t="shared" si="13"/>
        <v>100</v>
      </c>
      <c r="W7" s="45">
        <f t="shared" si="5"/>
        <v>2100</v>
      </c>
      <c r="X7" s="45">
        <f t="shared" si="2"/>
        <v>100</v>
      </c>
      <c r="Y7" s="46">
        <f t="shared" si="6"/>
        <v>2000</v>
      </c>
      <c r="Z7" s="66">
        <f t="shared" si="3"/>
        <v>1.4310125</v>
      </c>
      <c r="AA7" s="53">
        <f t="shared" si="7"/>
        <v>2862.0250000000001</v>
      </c>
      <c r="AB7" s="45">
        <f t="shared" si="8"/>
        <v>143.10124999999999</v>
      </c>
      <c r="AC7" s="45">
        <f t="shared" si="9"/>
        <v>3005.1262500000003</v>
      </c>
      <c r="AD7" s="45">
        <f t="shared" si="10"/>
        <v>100</v>
      </c>
      <c r="AE7" s="46">
        <f t="shared" si="11"/>
        <v>3105.1262500000003</v>
      </c>
      <c r="AF7" s="91"/>
    </row>
    <row r="8" spans="1:32" s="23" customFormat="1">
      <c r="A8" s="1">
        <f>A6+7</f>
        <v>44640</v>
      </c>
      <c r="B8" s="18">
        <f>D6+I6-P6</f>
        <v>2251.0176200000001</v>
      </c>
      <c r="C8" s="69">
        <f>(B8*required_return)</f>
        <v>67.530528599999997</v>
      </c>
      <c r="D8" s="15">
        <f>B8+C8</f>
        <v>2318.5481485999999</v>
      </c>
      <c r="E8" s="15">
        <f>B8/2200</f>
        <v>1.0231898272727273</v>
      </c>
      <c r="F8" s="15">
        <f>E8</f>
        <v>1.0231898272727273</v>
      </c>
      <c r="G8" s="93">
        <f>(D8-B8)/F8</f>
        <v>65.999999999999801</v>
      </c>
      <c r="H8" s="60"/>
      <c r="I8" s="20"/>
      <c r="J8" s="20"/>
      <c r="K8" s="15">
        <f>D8+I8-J8</f>
        <v>2318.5481485999999</v>
      </c>
      <c r="L8" s="82">
        <f>(0.7*B8)</f>
        <v>1575.7123340000001</v>
      </c>
      <c r="M8" s="95">
        <f>E8*50/B8</f>
        <v>2.2727272727272728E-2</v>
      </c>
      <c r="N8" s="81"/>
      <c r="O8" s="84"/>
      <c r="P8" s="43"/>
      <c r="Q8" s="19"/>
      <c r="R8" s="15">
        <f>R6+C8+I6</f>
        <v>2318.5481485999999</v>
      </c>
      <c r="S8" s="28">
        <f>(R8-(B3+SUM(I3:I6)))/(B3+SUM(I3:I6))</f>
        <v>0.15927407429999993</v>
      </c>
      <c r="T8" s="28">
        <f>D8/B8-1</f>
        <v>2.9999999999999805E-2</v>
      </c>
      <c r="U8" s="103">
        <f t="shared" si="12"/>
        <v>2000</v>
      </c>
      <c r="V8" s="47">
        <f t="shared" si="13"/>
        <v>100</v>
      </c>
      <c r="W8" s="48">
        <f t="shared" si="5"/>
        <v>2100</v>
      </c>
      <c r="X8" s="48">
        <f t="shared" si="2"/>
        <v>100</v>
      </c>
      <c r="Y8" s="49">
        <f t="shared" si="6"/>
        <v>2000</v>
      </c>
      <c r="Z8" s="67">
        <f t="shared" si="3"/>
        <v>1.552563125</v>
      </c>
      <c r="AA8" s="47">
        <f t="shared" si="7"/>
        <v>3105.1262500000003</v>
      </c>
      <c r="AB8" s="48">
        <f t="shared" si="8"/>
        <v>155.25631250000001</v>
      </c>
      <c r="AC8" s="48">
        <f t="shared" si="9"/>
        <v>3260.3825625000004</v>
      </c>
      <c r="AD8" s="48">
        <f t="shared" si="10"/>
        <v>100</v>
      </c>
      <c r="AE8" s="49">
        <f t="shared" si="11"/>
        <v>3360.3825625000004</v>
      </c>
    </row>
    <row r="9" spans="1:32" s="23" customFormat="1">
      <c r="A9" s="1">
        <f>A8+7</f>
        <v>44647</v>
      </c>
      <c r="B9" s="18">
        <f>D8+I8-P8</f>
        <v>2318.5481485999999</v>
      </c>
      <c r="C9" s="69">
        <f>(B9*required_return)</f>
        <v>69.556444457999987</v>
      </c>
      <c r="D9" s="19">
        <f>B9+C9</f>
        <v>2388.1045930579999</v>
      </c>
      <c r="E9" s="15">
        <f>B9/2200</f>
        <v>1.0538855220909091</v>
      </c>
      <c r="F9" s="15">
        <f>E9</f>
        <v>1.0538855220909091</v>
      </c>
      <c r="G9" s="92">
        <f t="shared" ref="G9:G11" si="14">(D9-B9)/F9</f>
        <v>65.999999999999986</v>
      </c>
      <c r="H9" s="60"/>
      <c r="I9" s="20"/>
      <c r="J9" s="20"/>
      <c r="K9" s="19">
        <f>D9+I9-J9</f>
        <v>2388.1045930579999</v>
      </c>
      <c r="L9" s="82">
        <f>(0.7*B9)</f>
        <v>1622.9837040199998</v>
      </c>
      <c r="M9" s="95">
        <f>E9*50/B9</f>
        <v>2.2727272727272731E-2</v>
      </c>
      <c r="N9" s="81"/>
      <c r="O9" s="84"/>
      <c r="P9" s="43"/>
      <c r="Q9" s="19"/>
      <c r="R9" s="15">
        <f>R8+C9+I8</f>
        <v>2388.1045930579999</v>
      </c>
      <c r="S9" s="28">
        <f>(R9-(B3+SUM(I3:I8)))/(B3+SUM(I3:I8))</f>
        <v>0.19405229652899994</v>
      </c>
      <c r="T9" s="28">
        <f t="shared" ref="T9:T11" si="15">D9/B9-1</f>
        <v>3.0000000000000027E-2</v>
      </c>
      <c r="U9" s="103">
        <f t="shared" si="12"/>
        <v>2000</v>
      </c>
      <c r="V9" s="47">
        <f t="shared" si="13"/>
        <v>100</v>
      </c>
      <c r="W9" s="48">
        <f t="shared" si="5"/>
        <v>2100</v>
      </c>
      <c r="X9" s="48">
        <f t="shared" si="2"/>
        <v>100</v>
      </c>
      <c r="Y9" s="49">
        <f t="shared" si="6"/>
        <v>2000</v>
      </c>
      <c r="Z9" s="67">
        <f t="shared" si="3"/>
        <v>1.6801912812500002</v>
      </c>
      <c r="AA9" s="47">
        <f t="shared" si="7"/>
        <v>3360.3825625000004</v>
      </c>
      <c r="AB9" s="48">
        <f t="shared" si="8"/>
        <v>168.01912812500001</v>
      </c>
      <c r="AC9" s="48">
        <f t="shared" si="9"/>
        <v>3528.4016906250004</v>
      </c>
      <c r="AD9" s="48">
        <f t="shared" si="10"/>
        <v>100</v>
      </c>
      <c r="AE9" s="49">
        <f t="shared" si="11"/>
        <v>3628.4016906250004</v>
      </c>
    </row>
    <row r="10" spans="1:32" s="23" customFormat="1" ht="15" thickBot="1">
      <c r="A10" s="1">
        <f>A9+7</f>
        <v>44654</v>
      </c>
      <c r="B10" s="18">
        <f>D9+I9-P9</f>
        <v>2388.1045930579999</v>
      </c>
      <c r="C10" s="69">
        <f>(B10*required_return)</f>
        <v>71.643137791739989</v>
      </c>
      <c r="D10" s="19">
        <f>B10+C10</f>
        <v>2459.74773084974</v>
      </c>
      <c r="E10" s="15">
        <f>B10/2200</f>
        <v>1.0855020877536363</v>
      </c>
      <c r="F10" s="15">
        <f>E10</f>
        <v>1.0855020877536363</v>
      </c>
      <c r="G10" s="92">
        <f t="shared" si="14"/>
        <v>66.000000000000156</v>
      </c>
      <c r="H10" s="60"/>
      <c r="I10" s="20"/>
      <c r="J10" s="20"/>
      <c r="K10" s="19">
        <f>D10+I10-J10</f>
        <v>2459.74773084974</v>
      </c>
      <c r="L10" s="82">
        <f>(0.7*B10)</f>
        <v>1671.6732151405997</v>
      </c>
      <c r="M10" s="95">
        <f t="shared" ref="M10:M11" si="16">E10*50/B10</f>
        <v>2.2727272727272728E-2</v>
      </c>
      <c r="N10" s="81"/>
      <c r="O10" s="84"/>
      <c r="P10" s="43"/>
      <c r="Q10" s="19"/>
      <c r="R10" s="15">
        <f>R9+C10+I9</f>
        <v>2459.74773084974</v>
      </c>
      <c r="S10" s="28">
        <f>(R10-(B3+SUM(I3:I9)))/(B3+SUM(I3:I9))</f>
        <v>0.22987386542487001</v>
      </c>
      <c r="T10" s="28">
        <f t="shared" si="15"/>
        <v>3.0000000000000027E-2</v>
      </c>
      <c r="U10" s="104">
        <f t="shared" si="12"/>
        <v>2000</v>
      </c>
      <c r="V10" s="50">
        <f t="shared" si="13"/>
        <v>100</v>
      </c>
      <c r="W10" s="51">
        <f t="shared" si="5"/>
        <v>2100</v>
      </c>
      <c r="X10" s="51">
        <f t="shared" si="2"/>
        <v>100</v>
      </c>
      <c r="Y10" s="52">
        <f t="shared" si="6"/>
        <v>2000</v>
      </c>
      <c r="Z10" s="68">
        <f t="shared" si="3"/>
        <v>1.8142008453125003</v>
      </c>
      <c r="AA10" s="50">
        <f t="shared" si="7"/>
        <v>3628.4016906250004</v>
      </c>
      <c r="AB10" s="51">
        <f t="shared" si="8"/>
        <v>181.42008453125001</v>
      </c>
      <c r="AC10" s="51">
        <f t="shared" si="9"/>
        <v>3809.8217751562502</v>
      </c>
      <c r="AD10" s="51">
        <f t="shared" si="10"/>
        <v>100</v>
      </c>
      <c r="AE10" s="52">
        <f t="shared" si="11"/>
        <v>3909.8217751562502</v>
      </c>
    </row>
    <row r="11" spans="1:32" s="23" customFormat="1" ht="15" thickBot="1">
      <c r="A11" s="1">
        <f>A10+7</f>
        <v>44661</v>
      </c>
      <c r="B11" s="18">
        <f>D10+I10-P10</f>
        <v>2459.74773084974</v>
      </c>
      <c r="C11" s="69">
        <f>(B11*required_return)</f>
        <v>73.792431925492195</v>
      </c>
      <c r="D11" s="19">
        <f>B11+C11</f>
        <v>2533.5401627752321</v>
      </c>
      <c r="E11" s="15">
        <f>B11/2200</f>
        <v>1.1180671503862454</v>
      </c>
      <c r="F11" s="15">
        <f>E11</f>
        <v>1.1180671503862454</v>
      </c>
      <c r="G11" s="92">
        <f t="shared" si="14"/>
        <v>65.999999999999929</v>
      </c>
      <c r="H11" s="60"/>
      <c r="I11" s="20"/>
      <c r="J11" s="20"/>
      <c r="K11" s="19">
        <f>D11+I11-J11</f>
        <v>2533.5401627752321</v>
      </c>
      <c r="L11" s="82">
        <f>(0.7*B11)</f>
        <v>1721.823411594818</v>
      </c>
      <c r="M11" s="95">
        <f t="shared" si="16"/>
        <v>2.2727272727272724E-2</v>
      </c>
      <c r="N11" s="81"/>
      <c r="O11" s="84"/>
      <c r="P11" s="43"/>
      <c r="Q11" s="19"/>
      <c r="R11" s="15">
        <f>R10+C11+I10</f>
        <v>2533.5401627752321</v>
      </c>
      <c r="S11" s="28">
        <f>(R11-(B3+SUM(I3:I10)))/(B3+SUM(I3:I10))</f>
        <v>0.2667700813876161</v>
      </c>
      <c r="T11" s="28">
        <f t="shared" si="15"/>
        <v>3.0000000000000027E-2</v>
      </c>
      <c r="U11" s="102">
        <f t="shared" si="12"/>
        <v>2000</v>
      </c>
      <c r="V11" s="53">
        <f t="shared" si="13"/>
        <v>100</v>
      </c>
      <c r="W11" s="45">
        <f t="shared" si="5"/>
        <v>2100</v>
      </c>
      <c r="X11" s="45">
        <f t="shared" si="2"/>
        <v>100</v>
      </c>
      <c r="Y11" s="46">
        <f t="shared" si="6"/>
        <v>2000</v>
      </c>
      <c r="Z11" s="66">
        <f t="shared" si="3"/>
        <v>1.9549108875781251</v>
      </c>
      <c r="AA11" s="53">
        <f t="shared" si="7"/>
        <v>3909.8217751562502</v>
      </c>
      <c r="AB11" s="45">
        <f t="shared" si="8"/>
        <v>195.49108875781252</v>
      </c>
      <c r="AC11" s="45">
        <f t="shared" si="9"/>
        <v>4105.3128639140623</v>
      </c>
      <c r="AD11" s="45">
        <f t="shared" si="10"/>
        <v>100</v>
      </c>
      <c r="AE11" s="46">
        <f t="shared" si="11"/>
        <v>4205.3128639140623</v>
      </c>
    </row>
    <row r="12" spans="1:32" s="23" customFormat="1" ht="15" thickBot="1">
      <c r="A12" s="2"/>
      <c r="B12" s="3"/>
      <c r="C12" s="4"/>
      <c r="D12" s="4"/>
      <c r="E12" s="4"/>
      <c r="F12" s="4"/>
      <c r="G12" s="4"/>
      <c r="H12" s="61"/>
      <c r="I12" s="4"/>
      <c r="J12" s="4"/>
      <c r="K12" s="4"/>
      <c r="L12" s="5"/>
      <c r="M12" s="4"/>
      <c r="N12" s="4"/>
      <c r="O12" s="4"/>
      <c r="P12" s="42"/>
      <c r="Q12" s="4"/>
      <c r="R12" s="4"/>
      <c r="S12" s="29"/>
      <c r="T12" s="29"/>
      <c r="U12" s="103">
        <f t="shared" si="12"/>
        <v>2000</v>
      </c>
      <c r="V12" s="47">
        <f t="shared" si="13"/>
        <v>100</v>
      </c>
      <c r="W12" s="48">
        <f t="shared" si="5"/>
        <v>2100</v>
      </c>
      <c r="X12" s="48">
        <f t="shared" si="2"/>
        <v>100</v>
      </c>
      <c r="Y12" s="49">
        <f t="shared" si="6"/>
        <v>2000</v>
      </c>
      <c r="Z12" s="67">
        <f t="shared" si="3"/>
        <v>2.1026564319570311</v>
      </c>
      <c r="AA12" s="47">
        <f t="shared" si="7"/>
        <v>4205.3128639140623</v>
      </c>
      <c r="AB12" s="48">
        <f t="shared" si="8"/>
        <v>210.26564319570312</v>
      </c>
      <c r="AC12" s="48">
        <f t="shared" si="9"/>
        <v>4415.5785071097653</v>
      </c>
      <c r="AD12" s="48">
        <f t="shared" si="10"/>
        <v>100</v>
      </c>
      <c r="AE12" s="49">
        <f t="shared" si="11"/>
        <v>4515.5785071097653</v>
      </c>
    </row>
    <row r="13" spans="1:32" s="23" customFormat="1">
      <c r="A13" s="1">
        <f>A11+7</f>
        <v>44668</v>
      </c>
      <c r="B13" s="18">
        <f>D11+I11-P11</f>
        <v>2533.5401627752321</v>
      </c>
      <c r="C13" s="69">
        <f>(B13*required_return)</f>
        <v>76.006204883256956</v>
      </c>
      <c r="D13" s="15">
        <f>B13+C13</f>
        <v>2609.5463676584891</v>
      </c>
      <c r="E13" s="15">
        <f>B13/2200</f>
        <v>1.1516091648978328</v>
      </c>
      <c r="F13" s="15">
        <f>E13</f>
        <v>1.1516091648978328</v>
      </c>
      <c r="G13" s="93">
        <f>(D13-B13)/F13</f>
        <v>65.999999999999972</v>
      </c>
      <c r="H13" s="62"/>
      <c r="I13" s="22"/>
      <c r="J13" s="22"/>
      <c r="K13" s="19">
        <f>D13+I13-J13</f>
        <v>2609.5463676584891</v>
      </c>
      <c r="L13" s="82">
        <f>(0.7*B13)</f>
        <v>1773.4781139426625</v>
      </c>
      <c r="M13" s="95">
        <f>E13*50/B13</f>
        <v>2.2727272727272728E-2</v>
      </c>
      <c r="N13" s="81"/>
      <c r="O13" s="84"/>
      <c r="P13" s="43"/>
      <c r="Q13" s="19"/>
      <c r="R13" s="15">
        <f>R11+C13+I11</f>
        <v>2609.5463676584891</v>
      </c>
      <c r="S13" s="28">
        <f>(R13-(B3+SUM(I3:I11)))/(B3+SUM(I3:I11))</f>
        <v>0.30477318382924456</v>
      </c>
      <c r="T13" s="28">
        <f>D13/B13-1</f>
        <v>3.0000000000000027E-2</v>
      </c>
      <c r="U13" s="103">
        <f t="shared" si="12"/>
        <v>2000</v>
      </c>
      <c r="V13" s="47">
        <f t="shared" si="13"/>
        <v>100</v>
      </c>
      <c r="W13" s="48">
        <f t="shared" si="5"/>
        <v>2100</v>
      </c>
      <c r="X13" s="48">
        <f t="shared" si="2"/>
        <v>100</v>
      </c>
      <c r="Y13" s="49">
        <f t="shared" si="6"/>
        <v>2000</v>
      </c>
      <c r="Z13" s="67">
        <f t="shared" si="3"/>
        <v>2.2577892535548827</v>
      </c>
      <c r="AA13" s="47">
        <f t="shared" si="7"/>
        <v>4515.5785071097653</v>
      </c>
      <c r="AB13" s="48">
        <f t="shared" si="8"/>
        <v>225.77892535548827</v>
      </c>
      <c r="AC13" s="48">
        <f t="shared" si="9"/>
        <v>4741.3574324652536</v>
      </c>
      <c r="AD13" s="48">
        <f t="shared" si="10"/>
        <v>100</v>
      </c>
      <c r="AE13" s="49">
        <f t="shared" si="11"/>
        <v>4841.3574324652536</v>
      </c>
    </row>
    <row r="14" spans="1:32" s="23" customFormat="1" ht="15" thickBot="1">
      <c r="A14" s="1">
        <f>A13+7</f>
        <v>44675</v>
      </c>
      <c r="B14" s="18">
        <f>D13+I13-P13</f>
        <v>2609.5463676584891</v>
      </c>
      <c r="C14" s="69">
        <f>(B14*required_return)</f>
        <v>78.286391029754668</v>
      </c>
      <c r="D14" s="19">
        <f>B14+C14</f>
        <v>2687.8327586882438</v>
      </c>
      <c r="E14" s="15">
        <f>B14/2200</f>
        <v>1.1861574398447678</v>
      </c>
      <c r="F14" s="15">
        <f>E14</f>
        <v>1.1861574398447678</v>
      </c>
      <c r="G14" s="92">
        <f t="shared" ref="G14:G16" si="17">(D14-B14)/F14</f>
        <v>65.999999999999986</v>
      </c>
      <c r="H14" s="60"/>
      <c r="I14" s="20"/>
      <c r="J14" s="20"/>
      <c r="K14" s="19">
        <f>D14+I14-J14</f>
        <v>2687.8327586882438</v>
      </c>
      <c r="L14" s="82">
        <f>(0.7*B14)</f>
        <v>1826.6824573609422</v>
      </c>
      <c r="M14" s="95">
        <f>E14*50/B14</f>
        <v>2.2727272727272728E-2</v>
      </c>
      <c r="N14" s="81"/>
      <c r="O14" s="84"/>
      <c r="P14" s="43"/>
      <c r="Q14" s="19"/>
      <c r="R14" s="15">
        <f>R13+C14+I13</f>
        <v>2687.8327586882438</v>
      </c>
      <c r="S14" s="28">
        <f>(R14-(B3+SUM(I3:I13)))/(B3+SUM(I3:I13))</f>
        <v>0.34391637934412189</v>
      </c>
      <c r="T14" s="28">
        <f t="shared" ref="T14:T16" si="18">D14/B14-1</f>
        <v>3.0000000000000027E-2</v>
      </c>
      <c r="U14" s="104">
        <f t="shared" si="12"/>
        <v>2000</v>
      </c>
      <c r="V14" s="50">
        <f t="shared" si="13"/>
        <v>100</v>
      </c>
      <c r="W14" s="51">
        <f t="shared" si="5"/>
        <v>2100</v>
      </c>
      <c r="X14" s="51">
        <f t="shared" si="2"/>
        <v>100</v>
      </c>
      <c r="Y14" s="52">
        <f t="shared" si="6"/>
        <v>2000</v>
      </c>
      <c r="Z14" s="68">
        <f t="shared" si="3"/>
        <v>2.4206787162326266</v>
      </c>
      <c r="AA14" s="50">
        <f t="shared" si="7"/>
        <v>4841.3574324652536</v>
      </c>
      <c r="AB14" s="51">
        <f t="shared" si="8"/>
        <v>242.06787162326268</v>
      </c>
      <c r="AC14" s="51">
        <f t="shared" si="9"/>
        <v>5083.425304088516</v>
      </c>
      <c r="AD14" s="51">
        <f t="shared" si="10"/>
        <v>100</v>
      </c>
      <c r="AE14" s="52">
        <f t="shared" si="11"/>
        <v>5183.425304088516</v>
      </c>
    </row>
    <row r="15" spans="1:32" s="23" customFormat="1">
      <c r="A15" s="1">
        <f>A14+7</f>
        <v>44682</v>
      </c>
      <c r="B15" s="18">
        <f>D14+I14-P14</f>
        <v>2687.8327586882438</v>
      </c>
      <c r="C15" s="69">
        <f>(B15*required_return)</f>
        <v>80.634982760647304</v>
      </c>
      <c r="D15" s="19">
        <f>B15+C15</f>
        <v>2768.467741448891</v>
      </c>
      <c r="E15" s="15">
        <f>B15/2200</f>
        <v>1.2217421630401109</v>
      </c>
      <c r="F15" s="15">
        <f>E15</f>
        <v>1.2217421630401109</v>
      </c>
      <c r="G15" s="92">
        <f t="shared" si="17"/>
        <v>65.999999999999972</v>
      </c>
      <c r="H15" s="60"/>
      <c r="I15" s="20"/>
      <c r="J15" s="20"/>
      <c r="K15" s="19">
        <f>D15+I15-J15</f>
        <v>2768.467741448891</v>
      </c>
      <c r="L15" s="82">
        <f>(0.7*B15)</f>
        <v>1881.4829310817704</v>
      </c>
      <c r="M15" s="95">
        <f t="shared" ref="M15:M16" si="19">E15*50/B15</f>
        <v>2.2727272727272728E-2</v>
      </c>
      <c r="N15" s="81"/>
      <c r="O15" s="84"/>
      <c r="P15" s="43"/>
      <c r="Q15" s="19"/>
      <c r="R15" s="15">
        <f>R14+C15+I14</f>
        <v>2768.467741448891</v>
      </c>
      <c r="S15" s="28">
        <f>(R15-(B3+SUM(I3:I14)))/(B3+SUM(I3:I14))</f>
        <v>0.38423387072444554</v>
      </c>
      <c r="T15" s="28">
        <f t="shared" si="18"/>
        <v>3.0000000000000027E-2</v>
      </c>
      <c r="U15" s="102">
        <f t="shared" si="12"/>
        <v>2000</v>
      </c>
      <c r="V15" s="53">
        <f t="shared" si="13"/>
        <v>100</v>
      </c>
      <c r="W15" s="45">
        <f t="shared" si="5"/>
        <v>2100</v>
      </c>
      <c r="X15" s="45">
        <f t="shared" si="2"/>
        <v>100</v>
      </c>
      <c r="Y15" s="46">
        <f t="shared" si="6"/>
        <v>2000</v>
      </c>
      <c r="Z15" s="66">
        <f t="shared" si="3"/>
        <v>2.5917126520442579</v>
      </c>
      <c r="AA15" s="53">
        <f t="shared" si="7"/>
        <v>5183.425304088516</v>
      </c>
      <c r="AB15" s="45">
        <f t="shared" si="8"/>
        <v>259.17126520442582</v>
      </c>
      <c r="AC15" s="45">
        <f t="shared" si="9"/>
        <v>5442.5965692929421</v>
      </c>
      <c r="AD15" s="45">
        <f t="shared" si="10"/>
        <v>100</v>
      </c>
      <c r="AE15" s="46">
        <f t="shared" si="11"/>
        <v>5542.5965692929421</v>
      </c>
    </row>
    <row r="16" spans="1:32" s="23" customFormat="1" ht="15" thickBot="1">
      <c r="A16" s="1">
        <f>A15+7</f>
        <v>44689</v>
      </c>
      <c r="B16" s="18">
        <f>D15+I15-P15</f>
        <v>2768.467741448891</v>
      </c>
      <c r="C16" s="69">
        <f>(B16*required_return)</f>
        <v>83.054032243466722</v>
      </c>
      <c r="D16" s="19">
        <f>B16+C16</f>
        <v>2851.5217736923578</v>
      </c>
      <c r="E16" s="15">
        <f>B16/2200</f>
        <v>1.2583944279313142</v>
      </c>
      <c r="F16" s="15">
        <f>E16</f>
        <v>1.2583944279313142</v>
      </c>
      <c r="G16" s="92">
        <f t="shared" si="17"/>
        <v>66</v>
      </c>
      <c r="H16" s="60"/>
      <c r="I16" s="20"/>
      <c r="J16" s="20"/>
      <c r="K16" s="19">
        <f>D16+I16-J16</f>
        <v>2851.5217736923578</v>
      </c>
      <c r="L16" s="82">
        <f>(0.7*B16)</f>
        <v>1937.9274190142237</v>
      </c>
      <c r="M16" s="95">
        <f t="shared" si="19"/>
        <v>2.2727272727272728E-2</v>
      </c>
      <c r="N16" s="81"/>
      <c r="O16" s="84"/>
      <c r="P16" s="43"/>
      <c r="Q16" s="19"/>
      <c r="R16" s="15">
        <f>R15+C16+I15</f>
        <v>2851.5217736923578</v>
      </c>
      <c r="S16" s="28">
        <f>(R16-(B3+SUM(I3:I15)))/(B3+SUM(I3:I15))</f>
        <v>0.42576088684617891</v>
      </c>
      <c r="T16" s="28">
        <f t="shared" si="18"/>
        <v>3.0000000000000027E-2</v>
      </c>
      <c r="U16" s="103">
        <f t="shared" si="12"/>
        <v>2000</v>
      </c>
      <c r="V16" s="47">
        <f t="shared" si="13"/>
        <v>100</v>
      </c>
      <c r="W16" s="48">
        <f t="shared" si="5"/>
        <v>2100</v>
      </c>
      <c r="X16" s="48">
        <f t="shared" si="2"/>
        <v>100</v>
      </c>
      <c r="Y16" s="49">
        <f t="shared" si="6"/>
        <v>2000</v>
      </c>
      <c r="Z16" s="67">
        <f t="shared" si="3"/>
        <v>2.7712982846464711</v>
      </c>
      <c r="AA16" s="47">
        <f t="shared" si="7"/>
        <v>5542.5965692929421</v>
      </c>
      <c r="AB16" s="48">
        <f t="shared" si="8"/>
        <v>277.12982846464712</v>
      </c>
      <c r="AC16" s="48">
        <f t="shared" si="9"/>
        <v>5819.7263977575894</v>
      </c>
      <c r="AD16" s="48">
        <f t="shared" si="10"/>
        <v>100</v>
      </c>
      <c r="AE16" s="49">
        <f t="shared" si="11"/>
        <v>5919.7263977575894</v>
      </c>
    </row>
    <row r="17" spans="1:31" s="23" customFormat="1" ht="15" thickBot="1">
      <c r="A17" s="2"/>
      <c r="B17" s="3"/>
      <c r="C17" s="13"/>
      <c r="D17" s="4"/>
      <c r="E17" s="4"/>
      <c r="F17" s="4"/>
      <c r="G17" s="4"/>
      <c r="H17" s="61"/>
      <c r="I17" s="4"/>
      <c r="J17" s="4"/>
      <c r="K17" s="4"/>
      <c r="L17" s="5"/>
      <c r="M17" s="4"/>
      <c r="N17" s="4"/>
      <c r="O17" s="4"/>
      <c r="P17" s="42"/>
      <c r="Q17" s="4"/>
      <c r="R17" s="4"/>
      <c r="S17" s="29"/>
      <c r="T17" s="29"/>
      <c r="U17" s="103">
        <f t="shared" si="12"/>
        <v>2000</v>
      </c>
      <c r="V17" s="47">
        <f t="shared" si="13"/>
        <v>100</v>
      </c>
      <c r="W17" s="48">
        <f t="shared" si="5"/>
        <v>2100</v>
      </c>
      <c r="X17" s="48">
        <f t="shared" si="2"/>
        <v>100</v>
      </c>
      <c r="Y17" s="49">
        <f t="shared" si="6"/>
        <v>2000</v>
      </c>
      <c r="Z17" s="67">
        <f t="shared" si="3"/>
        <v>2.9598631988787947</v>
      </c>
      <c r="AA17" s="47">
        <f t="shared" si="7"/>
        <v>5919.7263977575894</v>
      </c>
      <c r="AB17" s="48">
        <f t="shared" si="8"/>
        <v>295.98631988787946</v>
      </c>
      <c r="AC17" s="48">
        <f t="shared" si="9"/>
        <v>6215.7127176454687</v>
      </c>
      <c r="AD17" s="48">
        <f t="shared" si="10"/>
        <v>100</v>
      </c>
      <c r="AE17" s="49">
        <f t="shared" si="11"/>
        <v>6315.7127176454687</v>
      </c>
    </row>
    <row r="18" spans="1:31" s="23" customFormat="1" ht="15" thickBot="1">
      <c r="A18" s="1">
        <f>A16+7</f>
        <v>44696</v>
      </c>
      <c r="B18" s="18">
        <f>D16+I16-P16</f>
        <v>2851.5217736923578</v>
      </c>
      <c r="C18" s="69">
        <f>(B18*required_return)</f>
        <v>85.545653210770723</v>
      </c>
      <c r="D18" s="15">
        <f>B18+C18</f>
        <v>2937.0674269031283</v>
      </c>
      <c r="E18" s="15">
        <f>B18/2200</f>
        <v>1.2961462607692535</v>
      </c>
      <c r="F18" s="15">
        <f>E18</f>
        <v>1.2961462607692535</v>
      </c>
      <c r="G18" s="93">
        <f>(D18-B18)/F18</f>
        <v>65.999999999999844</v>
      </c>
      <c r="H18" s="60"/>
      <c r="I18" s="20"/>
      <c r="J18" s="20"/>
      <c r="K18" s="15">
        <f>D18+I18-J18</f>
        <v>2937.0674269031283</v>
      </c>
      <c r="L18" s="82">
        <f>(0.7*B18)</f>
        <v>1996.0652415846503</v>
      </c>
      <c r="M18" s="95">
        <f>E18*50/B18</f>
        <v>2.2727272727272728E-2</v>
      </c>
      <c r="N18" s="81"/>
      <c r="O18" s="84"/>
      <c r="P18" s="43"/>
      <c r="Q18" s="19"/>
      <c r="R18" s="15">
        <f>R16+C18+I16</f>
        <v>2937.0674269031283</v>
      </c>
      <c r="S18" s="28">
        <f>(R18-(B3+SUM(I3:I16)))/(B3+SUM(I3:I16))</f>
        <v>0.46853371345156414</v>
      </c>
      <c r="T18" s="28">
        <f>D18/B18-1</f>
        <v>3.0000000000000027E-2</v>
      </c>
      <c r="U18" s="104">
        <f t="shared" si="12"/>
        <v>2000</v>
      </c>
      <c r="V18" s="50">
        <f t="shared" si="13"/>
        <v>100</v>
      </c>
      <c r="W18" s="51">
        <f t="shared" si="5"/>
        <v>2100</v>
      </c>
      <c r="X18" s="51">
        <f t="shared" si="2"/>
        <v>100</v>
      </c>
      <c r="Y18" s="52">
        <f t="shared" si="6"/>
        <v>2000</v>
      </c>
      <c r="Z18" s="68">
        <f t="shared" si="3"/>
        <v>3.1578563588227344</v>
      </c>
      <c r="AA18" s="50">
        <f t="shared" si="7"/>
        <v>6315.7127176454687</v>
      </c>
      <c r="AB18" s="51">
        <f t="shared" si="8"/>
        <v>315.78563588227343</v>
      </c>
      <c r="AC18" s="51">
        <f t="shared" si="9"/>
        <v>6631.4983535277424</v>
      </c>
      <c r="AD18" s="51">
        <f t="shared" si="10"/>
        <v>100</v>
      </c>
      <c r="AE18" s="52">
        <f t="shared" si="11"/>
        <v>6731.4983535277424</v>
      </c>
    </row>
    <row r="19" spans="1:31" s="23" customFormat="1">
      <c r="A19" s="1">
        <f>A18+7</f>
        <v>44703</v>
      </c>
      <c r="B19" s="18">
        <f>D18+I18-P18</f>
        <v>2937.0674269031283</v>
      </c>
      <c r="C19" s="69">
        <f>(B19*required_return)</f>
        <v>88.112022807093851</v>
      </c>
      <c r="D19" s="19">
        <f>B19+C19</f>
        <v>3025.1794497102223</v>
      </c>
      <c r="E19" s="15">
        <f>B19/2200</f>
        <v>1.3350306485923311</v>
      </c>
      <c r="F19" s="15">
        <f>E19</f>
        <v>1.3350306485923311</v>
      </c>
      <c r="G19" s="92">
        <f t="shared" ref="G19:G21" si="20">(D19-B19)/F19</f>
        <v>66.000000000000142</v>
      </c>
      <c r="H19" s="60"/>
      <c r="I19" s="20"/>
      <c r="J19" s="20"/>
      <c r="K19" s="19">
        <f>D19+I19-J19</f>
        <v>3025.1794497102223</v>
      </c>
      <c r="L19" s="82">
        <f>(0.7*B19)</f>
        <v>2055.9471988321898</v>
      </c>
      <c r="M19" s="95">
        <f>E19*50/B19</f>
        <v>2.2727272727272731E-2</v>
      </c>
      <c r="N19" s="81"/>
      <c r="O19" s="84"/>
      <c r="P19" s="43"/>
      <c r="Q19" s="19"/>
      <c r="R19" s="15">
        <f>R18+C19+I18</f>
        <v>3025.1794497102223</v>
      </c>
      <c r="S19" s="28">
        <f>(R19-(B3+SUM(I3:I18)))/(B3+SUM(I3:I18))</f>
        <v>0.51258972485511112</v>
      </c>
      <c r="T19" s="28">
        <f t="shared" ref="T19:T21" si="21">D19/B19-1</f>
        <v>3.0000000000000027E-2</v>
      </c>
      <c r="U19" s="102">
        <f t="shared" si="12"/>
        <v>2000</v>
      </c>
      <c r="V19" s="53">
        <f t="shared" si="13"/>
        <v>100</v>
      </c>
      <c r="W19" s="45">
        <f t="shared" si="5"/>
        <v>2100</v>
      </c>
      <c r="X19" s="45">
        <f t="shared" si="2"/>
        <v>100</v>
      </c>
      <c r="Y19" s="46">
        <f t="shared" si="6"/>
        <v>2000</v>
      </c>
      <c r="Z19" s="66">
        <f t="shared" si="3"/>
        <v>3.3657491767638712</v>
      </c>
      <c r="AA19" s="53">
        <f t="shared" si="7"/>
        <v>6731.4983535277424</v>
      </c>
      <c r="AB19" s="45">
        <f t="shared" si="8"/>
        <v>336.57491767638714</v>
      </c>
      <c r="AC19" s="45">
        <f t="shared" si="9"/>
        <v>7068.0732712041299</v>
      </c>
      <c r="AD19" s="45">
        <f t="shared" si="10"/>
        <v>100</v>
      </c>
      <c r="AE19" s="46">
        <f t="shared" si="11"/>
        <v>7168.0732712041299</v>
      </c>
    </row>
    <row r="20" spans="1:31" s="23" customFormat="1">
      <c r="A20" s="1">
        <f>A19+7</f>
        <v>44710</v>
      </c>
      <c r="B20" s="18">
        <f>D19+I19-P19</f>
        <v>3025.1794497102223</v>
      </c>
      <c r="C20" s="69">
        <f>(B20*required_return)</f>
        <v>90.755383491306674</v>
      </c>
      <c r="D20" s="19">
        <f>B20+C20</f>
        <v>3115.9348332015288</v>
      </c>
      <c r="E20" s="15">
        <f>B20/2200</f>
        <v>1.375081568050101</v>
      </c>
      <c r="F20" s="15">
        <f>E20</f>
        <v>1.375081568050101</v>
      </c>
      <c r="G20" s="92">
        <f t="shared" si="20"/>
        <v>65.999999999999858</v>
      </c>
      <c r="H20" s="60"/>
      <c r="I20" s="20"/>
      <c r="J20" s="20"/>
      <c r="K20" s="19">
        <f>D20+I20-J20</f>
        <v>3115.9348332015288</v>
      </c>
      <c r="L20" s="82">
        <f>(0.7*B20)</f>
        <v>2117.6256147971553</v>
      </c>
      <c r="M20" s="95">
        <f t="shared" ref="M20:M21" si="22">E20*50/B20</f>
        <v>2.2727272727272724E-2</v>
      </c>
      <c r="N20" s="81"/>
      <c r="O20" s="84"/>
      <c r="P20" s="43"/>
      <c r="Q20" s="19"/>
      <c r="R20" s="15">
        <f>R19+C20+I19</f>
        <v>3115.9348332015288</v>
      </c>
      <c r="S20" s="28">
        <f>(R20-(B3+SUM(I3:I19)))/(B3+SUM(I3:I19))</f>
        <v>0.55796741660076443</v>
      </c>
      <c r="T20" s="28">
        <f t="shared" si="21"/>
        <v>3.0000000000000027E-2</v>
      </c>
      <c r="U20" s="103">
        <f t="shared" si="12"/>
        <v>2000</v>
      </c>
      <c r="V20" s="47">
        <f t="shared" si="13"/>
        <v>100</v>
      </c>
      <c r="W20" s="48">
        <f t="shared" si="5"/>
        <v>2100</v>
      </c>
      <c r="X20" s="48">
        <f t="shared" si="2"/>
        <v>100</v>
      </c>
      <c r="Y20" s="49">
        <f t="shared" si="6"/>
        <v>2000</v>
      </c>
      <c r="Z20" s="67">
        <f t="shared" si="3"/>
        <v>3.584036635602065</v>
      </c>
      <c r="AA20" s="47">
        <f t="shared" si="7"/>
        <v>7168.0732712041299</v>
      </c>
      <c r="AB20" s="48">
        <f t="shared" si="8"/>
        <v>358.4036635602065</v>
      </c>
      <c r="AC20" s="48">
        <f t="shared" si="9"/>
        <v>7526.476934764336</v>
      </c>
      <c r="AD20" s="48">
        <f t="shared" si="10"/>
        <v>100</v>
      </c>
      <c r="AE20" s="49">
        <f t="shared" si="11"/>
        <v>7626.476934764336</v>
      </c>
    </row>
    <row r="21" spans="1:31" s="23" customFormat="1" ht="15" thickBot="1">
      <c r="A21" s="1">
        <f>A20+7</f>
        <v>44717</v>
      </c>
      <c r="B21" s="18">
        <f>D20+I20-P20</f>
        <v>3115.9348332015288</v>
      </c>
      <c r="C21" s="69">
        <f>(B21*required_return)</f>
        <v>93.478044996045867</v>
      </c>
      <c r="D21" s="19">
        <f>B21+C21</f>
        <v>3209.4128781975746</v>
      </c>
      <c r="E21" s="15">
        <f>B21/2200</f>
        <v>1.4163340150916039</v>
      </c>
      <c r="F21" s="15">
        <f>E21</f>
        <v>1.4163340150916039</v>
      </c>
      <c r="G21" s="92">
        <f t="shared" si="20"/>
        <v>65.999999999999957</v>
      </c>
      <c r="H21" s="60"/>
      <c r="I21" s="20"/>
      <c r="J21" s="20"/>
      <c r="K21" s="19">
        <f>D21+I21-J21</f>
        <v>3209.4128781975746</v>
      </c>
      <c r="L21" s="82">
        <f>(0.7*B21)</f>
        <v>2181.1543832410698</v>
      </c>
      <c r="M21" s="95">
        <f t="shared" si="22"/>
        <v>2.2727272727272724E-2</v>
      </c>
      <c r="N21" s="81"/>
      <c r="O21" s="84"/>
      <c r="P21" s="43"/>
      <c r="Q21" s="19"/>
      <c r="R21" s="15">
        <f>R20+C21+I20</f>
        <v>3209.4128781975746</v>
      </c>
      <c r="S21" s="28">
        <f>(R21-(B3+SUM(I3:I20)))/(B3+SUM(I3:I20))</f>
        <v>0.6047064390987873</v>
      </c>
      <c r="T21" s="28">
        <f t="shared" si="21"/>
        <v>3.0000000000000027E-2</v>
      </c>
      <c r="U21" s="103">
        <f t="shared" si="12"/>
        <v>2000</v>
      </c>
      <c r="V21" s="47">
        <f t="shared" si="13"/>
        <v>100</v>
      </c>
      <c r="W21" s="48">
        <f t="shared" si="5"/>
        <v>2100</v>
      </c>
      <c r="X21" s="48">
        <f t="shared" si="2"/>
        <v>100</v>
      </c>
      <c r="Y21" s="49">
        <f t="shared" si="6"/>
        <v>2000</v>
      </c>
      <c r="Z21" s="67">
        <f t="shared" si="3"/>
        <v>3.8132384673821678</v>
      </c>
      <c r="AA21" s="47">
        <f t="shared" si="7"/>
        <v>7626.476934764336</v>
      </c>
      <c r="AB21" s="48">
        <f t="shared" si="8"/>
        <v>381.32384673821679</v>
      </c>
      <c r="AC21" s="48">
        <f t="shared" si="9"/>
        <v>8007.800781502553</v>
      </c>
      <c r="AD21" s="48">
        <f t="shared" si="10"/>
        <v>100</v>
      </c>
      <c r="AE21" s="49">
        <f t="shared" si="11"/>
        <v>8107.800781502553</v>
      </c>
    </row>
    <row r="22" spans="1:31" s="23" customFormat="1" ht="15" thickBot="1">
      <c r="A22" s="2"/>
      <c r="B22" s="3"/>
      <c r="C22" s="13"/>
      <c r="D22" s="4"/>
      <c r="E22" s="4"/>
      <c r="F22" s="4"/>
      <c r="G22" s="4"/>
      <c r="H22" s="61"/>
      <c r="I22" s="4"/>
      <c r="J22" s="4"/>
      <c r="K22" s="4"/>
      <c r="L22" s="5"/>
      <c r="M22" s="4"/>
      <c r="N22" s="4"/>
      <c r="O22" s="4"/>
      <c r="P22" s="42"/>
      <c r="Q22" s="4"/>
      <c r="R22" s="4"/>
      <c r="S22" s="29"/>
      <c r="T22" s="29"/>
      <c r="U22" s="104">
        <f t="shared" si="12"/>
        <v>2000</v>
      </c>
      <c r="V22" s="50">
        <f t="shared" si="13"/>
        <v>100</v>
      </c>
      <c r="W22" s="51">
        <f t="shared" si="5"/>
        <v>2100</v>
      </c>
      <c r="X22" s="51">
        <f t="shared" si="2"/>
        <v>100</v>
      </c>
      <c r="Y22" s="52">
        <f t="shared" si="6"/>
        <v>2000</v>
      </c>
      <c r="Z22" s="68">
        <f t="shared" si="3"/>
        <v>4.0539003907512763</v>
      </c>
      <c r="AA22" s="50">
        <f t="shared" si="7"/>
        <v>8107.800781502553</v>
      </c>
      <c r="AB22" s="51">
        <f t="shared" si="8"/>
        <v>405.39003907512762</v>
      </c>
      <c r="AC22" s="51">
        <f t="shared" si="9"/>
        <v>8513.1908205776799</v>
      </c>
      <c r="AD22" s="51">
        <f t="shared" si="10"/>
        <v>100</v>
      </c>
      <c r="AE22" s="52">
        <f t="shared" si="11"/>
        <v>8613.1908205776799</v>
      </c>
    </row>
    <row r="23" spans="1:31" s="23" customFormat="1">
      <c r="A23" s="1">
        <f>A21+7</f>
        <v>44724</v>
      </c>
      <c r="B23" s="18">
        <f>D21+I21-P21</f>
        <v>3209.4128781975746</v>
      </c>
      <c r="C23" s="69">
        <f>(B23*required_return)</f>
        <v>96.282386345927236</v>
      </c>
      <c r="D23" s="15">
        <f>B23+C23</f>
        <v>3305.6952645435017</v>
      </c>
      <c r="E23" s="15">
        <f>B23/2200</f>
        <v>1.458824035544352</v>
      </c>
      <c r="F23" s="15">
        <f>E23</f>
        <v>1.458824035544352</v>
      </c>
      <c r="G23" s="93">
        <f>(D23-B23)/F23</f>
        <v>65.999999999999901</v>
      </c>
      <c r="H23" s="60"/>
      <c r="I23" s="20"/>
      <c r="J23" s="20"/>
      <c r="K23" s="15">
        <f>D23+I23-J23</f>
        <v>3305.6952645435017</v>
      </c>
      <c r="L23" s="82">
        <f>(0.7*B23)</f>
        <v>2246.589014738302</v>
      </c>
      <c r="M23" s="95">
        <f>E23*50/B23</f>
        <v>2.2727272727272724E-2</v>
      </c>
      <c r="N23" s="81"/>
      <c r="O23" s="84"/>
      <c r="P23" s="43"/>
      <c r="Q23" s="19"/>
      <c r="R23" s="15">
        <f>R21+C23+I21</f>
        <v>3305.6952645435017</v>
      </c>
      <c r="S23" s="28">
        <f>(R23-(B3+SUM(I3:I21)))/(B3+SUM(I3:I21))</f>
        <v>0.6528476322717508</v>
      </c>
      <c r="T23" s="28">
        <f>D23/B23-1</f>
        <v>3.0000000000000027E-2</v>
      </c>
      <c r="U23" s="102">
        <f t="shared" si="12"/>
        <v>2000</v>
      </c>
      <c r="V23" s="53">
        <f t="shared" si="13"/>
        <v>100</v>
      </c>
      <c r="W23" s="45">
        <f t="shared" si="5"/>
        <v>2100</v>
      </c>
      <c r="X23" s="45">
        <f t="shared" si="2"/>
        <v>100</v>
      </c>
      <c r="Y23" s="46">
        <f t="shared" si="6"/>
        <v>2000</v>
      </c>
      <c r="Z23" s="66">
        <f t="shared" si="3"/>
        <v>4.30659541028884</v>
      </c>
      <c r="AA23" s="53">
        <f t="shared" si="7"/>
        <v>8613.1908205776799</v>
      </c>
      <c r="AB23" s="45">
        <f t="shared" si="8"/>
        <v>430.65954102888401</v>
      </c>
      <c r="AC23" s="45">
        <f t="shared" si="9"/>
        <v>9043.8503616065645</v>
      </c>
      <c r="AD23" s="45">
        <f t="shared" si="10"/>
        <v>100</v>
      </c>
      <c r="AE23" s="46">
        <f t="shared" si="11"/>
        <v>9143.8503616065645</v>
      </c>
    </row>
    <row r="24" spans="1:31" s="23" customFormat="1">
      <c r="A24" s="1">
        <f>A23+7</f>
        <v>44731</v>
      </c>
      <c r="B24" s="18">
        <f>D23+I23-P23</f>
        <v>3305.6952645435017</v>
      </c>
      <c r="C24" s="69">
        <f>(B24*required_return)</f>
        <v>99.170857936305055</v>
      </c>
      <c r="D24" s="19">
        <f>B24+C24</f>
        <v>3404.8661224798066</v>
      </c>
      <c r="E24" s="15">
        <f>B24/2200</f>
        <v>1.5025887566106826</v>
      </c>
      <c r="F24" s="15">
        <f>E24</f>
        <v>1.5025887566106826</v>
      </c>
      <c r="G24" s="92">
        <f t="shared" ref="G24:G26" si="23">(D24-B24)/F24</f>
        <v>65.999999999999872</v>
      </c>
      <c r="H24" s="60"/>
      <c r="I24" s="20"/>
      <c r="J24" s="20"/>
      <c r="K24" s="19">
        <f>D24+I24-J24</f>
        <v>3404.8661224798066</v>
      </c>
      <c r="L24" s="82">
        <f>(0.7*B24)</f>
        <v>2313.9866851804509</v>
      </c>
      <c r="M24" s="95">
        <f>E24*50/B24</f>
        <v>2.2727272727272728E-2</v>
      </c>
      <c r="N24" s="81"/>
      <c r="O24" s="84"/>
      <c r="P24" s="43"/>
      <c r="Q24" s="19"/>
      <c r="R24" s="15">
        <f>R23+C24+I23</f>
        <v>3404.8661224798066</v>
      </c>
      <c r="S24" s="28">
        <f>(R24-(B3+SUM(I3:I23)))/(B3+SUM(I3:I23))</f>
        <v>0.70243306123990323</v>
      </c>
      <c r="T24" s="28">
        <f t="shared" ref="T24:T26" si="24">D24/B24-1</f>
        <v>3.0000000000000027E-2</v>
      </c>
      <c r="U24" s="103">
        <f t="shared" si="12"/>
        <v>2000</v>
      </c>
      <c r="V24" s="47">
        <f t="shared" si="13"/>
        <v>100</v>
      </c>
      <c r="W24" s="48">
        <f t="shared" si="5"/>
        <v>2100</v>
      </c>
      <c r="X24" s="48">
        <f t="shared" si="2"/>
        <v>100</v>
      </c>
      <c r="Y24" s="49">
        <f t="shared" si="6"/>
        <v>2000</v>
      </c>
      <c r="Z24" s="67">
        <f t="shared" si="3"/>
        <v>4.5719251808032819</v>
      </c>
      <c r="AA24" s="47">
        <f t="shared" si="7"/>
        <v>9143.8503616065645</v>
      </c>
      <c r="AB24" s="48">
        <f t="shared" si="8"/>
        <v>457.19251808032817</v>
      </c>
      <c r="AC24" s="48">
        <f t="shared" si="9"/>
        <v>9601.0428796868928</v>
      </c>
      <c r="AD24" s="48">
        <f t="shared" si="10"/>
        <v>100</v>
      </c>
      <c r="AE24" s="49">
        <f t="shared" si="11"/>
        <v>9701.0428796868928</v>
      </c>
    </row>
    <row r="25" spans="1:31" s="23" customFormat="1">
      <c r="A25" s="1">
        <f>A24+7</f>
        <v>44738</v>
      </c>
      <c r="B25" s="18">
        <f>D24+I24-P24</f>
        <v>3404.8661224798066</v>
      </c>
      <c r="C25" s="69">
        <f>(B25*required_return)</f>
        <v>102.14598367439419</v>
      </c>
      <c r="D25" s="19">
        <f>B25+C25</f>
        <v>3507.0121061542009</v>
      </c>
      <c r="E25" s="15">
        <f>B25/2200</f>
        <v>1.5476664193090031</v>
      </c>
      <c r="F25" s="15">
        <f>E25</f>
        <v>1.5476664193090031</v>
      </c>
      <c r="G25" s="92">
        <f t="shared" si="23"/>
        <v>66.000000000000071</v>
      </c>
      <c r="H25" s="62"/>
      <c r="I25" s="22"/>
      <c r="J25" s="22"/>
      <c r="K25" s="19">
        <f>D25+I25-J25</f>
        <v>3507.0121061542009</v>
      </c>
      <c r="L25" s="82">
        <f>(0.7*B25)</f>
        <v>2383.4062857358645</v>
      </c>
      <c r="M25" s="95">
        <f t="shared" ref="M25:M26" si="25">E25*50/B25</f>
        <v>2.2727272727272728E-2</v>
      </c>
      <c r="N25" s="81"/>
      <c r="O25" s="84"/>
      <c r="P25" s="21"/>
      <c r="Q25" s="19"/>
      <c r="R25" s="15">
        <f>R24+C25+I24</f>
        <v>3507.0121061542009</v>
      </c>
      <c r="S25" s="28">
        <f>(R25-(B3+SUM(I3:I24)))/(B3+SUM(I3:I24))</f>
        <v>0.75350605307710039</v>
      </c>
      <c r="T25" s="28">
        <f t="shared" si="24"/>
        <v>3.0000000000000027E-2</v>
      </c>
      <c r="U25" s="103">
        <f t="shared" si="12"/>
        <v>2000</v>
      </c>
      <c r="V25" s="47">
        <f t="shared" si="13"/>
        <v>100</v>
      </c>
      <c r="W25" s="48">
        <f t="shared" si="5"/>
        <v>2100</v>
      </c>
      <c r="X25" s="48">
        <f t="shared" si="2"/>
        <v>100</v>
      </c>
      <c r="Y25" s="49">
        <f t="shared" si="6"/>
        <v>2000</v>
      </c>
      <c r="Z25" s="67">
        <f t="shared" si="3"/>
        <v>4.8505214398434466</v>
      </c>
      <c r="AA25" s="47">
        <f t="shared" si="7"/>
        <v>9701.0428796868928</v>
      </c>
      <c r="AB25" s="48">
        <f t="shared" si="8"/>
        <v>485.05214398434464</v>
      </c>
      <c r="AC25" s="48">
        <f t="shared" si="9"/>
        <v>10186.095023671238</v>
      </c>
      <c r="AD25" s="48">
        <f t="shared" si="10"/>
        <v>100</v>
      </c>
      <c r="AE25" s="49">
        <f t="shared" si="11"/>
        <v>10286.095023671238</v>
      </c>
    </row>
    <row r="26" spans="1:31" s="23" customFormat="1" ht="15" thickBot="1">
      <c r="A26" s="1">
        <f>A25+7</f>
        <v>44745</v>
      </c>
      <c r="B26" s="18">
        <f>D25+I25-P25</f>
        <v>3507.0121061542009</v>
      </c>
      <c r="C26" s="69">
        <f>(B26*required_return)</f>
        <v>105.21036318462602</v>
      </c>
      <c r="D26" s="19">
        <f>B26+C26</f>
        <v>3612.2224693388271</v>
      </c>
      <c r="E26" s="15">
        <f>B26/2200</f>
        <v>1.5940964118882732</v>
      </c>
      <c r="F26" s="15">
        <f>E26</f>
        <v>1.5940964118882732</v>
      </c>
      <c r="G26" s="92">
        <f t="shared" si="23"/>
        <v>66.000000000000114</v>
      </c>
      <c r="H26" s="62"/>
      <c r="I26" s="22"/>
      <c r="J26" s="22"/>
      <c r="K26" s="19">
        <f>D26+I26-J26</f>
        <v>3612.2224693388271</v>
      </c>
      <c r="L26" s="82">
        <f>(0.7*B26)</f>
        <v>2454.9084743079407</v>
      </c>
      <c r="M26" s="95">
        <f t="shared" si="25"/>
        <v>2.2727272727272728E-2</v>
      </c>
      <c r="N26" s="81"/>
      <c r="O26" s="84"/>
      <c r="P26" s="21"/>
      <c r="Q26" s="19"/>
      <c r="R26" s="15">
        <f>R25+C26+I25</f>
        <v>3612.2224693388271</v>
      </c>
      <c r="S26" s="28">
        <f>(R26-(B3+SUM(I3:I25)))/(B3+SUM(I3:I25))</f>
        <v>0.80611123466941348</v>
      </c>
      <c r="T26" s="28">
        <f t="shared" si="24"/>
        <v>3.0000000000000027E-2</v>
      </c>
      <c r="U26" s="104">
        <f t="shared" si="12"/>
        <v>2000</v>
      </c>
      <c r="V26" s="50">
        <f t="shared" si="13"/>
        <v>100</v>
      </c>
      <c r="W26" s="51">
        <f t="shared" si="5"/>
        <v>2100</v>
      </c>
      <c r="X26" s="51">
        <f t="shared" si="2"/>
        <v>100</v>
      </c>
      <c r="Y26" s="52">
        <f t="shared" si="6"/>
        <v>2000</v>
      </c>
      <c r="Z26" s="68">
        <f t="shared" si="3"/>
        <v>5.1430475118356194</v>
      </c>
      <c r="AA26" s="50">
        <f t="shared" si="7"/>
        <v>10286.095023671238</v>
      </c>
      <c r="AB26" s="51">
        <f t="shared" si="8"/>
        <v>514.30475118356196</v>
      </c>
      <c r="AC26" s="51">
        <f t="shared" si="9"/>
        <v>10800.399774854799</v>
      </c>
      <c r="AD26" s="51">
        <f t="shared" si="10"/>
        <v>100</v>
      </c>
      <c r="AE26" s="52">
        <f t="shared" si="11"/>
        <v>10900.399774854799</v>
      </c>
    </row>
    <row r="27" spans="1:31" s="23" customFormat="1" ht="15" thickBot="1">
      <c r="A27" s="2"/>
      <c r="B27" s="3"/>
      <c r="C27" s="4"/>
      <c r="D27" s="4"/>
      <c r="E27" s="4"/>
      <c r="F27" s="4"/>
      <c r="G27" s="4"/>
      <c r="H27" s="61"/>
      <c r="I27" s="4"/>
      <c r="J27" s="4"/>
      <c r="K27" s="4"/>
      <c r="L27" s="5"/>
      <c r="M27" s="4"/>
      <c r="N27" s="4"/>
      <c r="O27" s="4"/>
      <c r="P27" s="4"/>
      <c r="Q27" s="4"/>
      <c r="R27" s="4"/>
      <c r="S27" s="29"/>
      <c r="T27" s="29"/>
      <c r="U27" s="102">
        <f t="shared" si="12"/>
        <v>2000</v>
      </c>
      <c r="V27" s="53">
        <f>V26</f>
        <v>100</v>
      </c>
      <c r="W27" s="45">
        <f t="shared" si="5"/>
        <v>2100</v>
      </c>
      <c r="X27" s="45">
        <f t="shared" si="2"/>
        <v>100</v>
      </c>
      <c r="Y27" s="46">
        <f t="shared" si="6"/>
        <v>2000</v>
      </c>
      <c r="Z27" s="66">
        <f t="shared" si="3"/>
        <v>5.4501998874273996</v>
      </c>
      <c r="AA27" s="53">
        <f>AE26</f>
        <v>10900.399774854799</v>
      </c>
      <c r="AB27" s="45">
        <f t="shared" si="8"/>
        <v>545.01998874274</v>
      </c>
      <c r="AC27" s="45">
        <f t="shared" si="9"/>
        <v>11445.41976359754</v>
      </c>
      <c r="AD27" s="45">
        <f t="shared" si="10"/>
        <v>100</v>
      </c>
      <c r="AE27" s="46">
        <f t="shared" si="11"/>
        <v>11545.41976359754</v>
      </c>
    </row>
    <row r="28" spans="1:31" s="23" customFormat="1">
      <c r="A28" s="1">
        <f>A26+7</f>
        <v>44752</v>
      </c>
      <c r="B28" s="18">
        <f>D26+I26-P26</f>
        <v>3612.2224693388271</v>
      </c>
      <c r="C28" s="69">
        <f>(B28*required_return)</f>
        <v>108.36667408016481</v>
      </c>
      <c r="D28" s="15">
        <f>B28+C28</f>
        <v>3720.5891434189921</v>
      </c>
      <c r="E28" s="15">
        <f>B28/2200</f>
        <v>1.6419193042449214</v>
      </c>
      <c r="F28" s="15">
        <f>E28</f>
        <v>1.6419193042449214</v>
      </c>
      <c r="G28" s="93">
        <f>(D28-B28)/F28</f>
        <v>66.000000000000128</v>
      </c>
      <c r="H28" s="62"/>
      <c r="I28" s="22"/>
      <c r="J28" s="22"/>
      <c r="K28" s="15">
        <f>D28+I28-J28</f>
        <v>3720.5891434189921</v>
      </c>
      <c r="L28" s="82">
        <f>(0.7*B28)</f>
        <v>2528.5557285371788</v>
      </c>
      <c r="M28" s="95">
        <f>E28*50/B28</f>
        <v>2.2727272727272728E-2</v>
      </c>
      <c r="N28" s="81"/>
      <c r="O28" s="84"/>
      <c r="P28" s="21"/>
      <c r="Q28" s="19"/>
      <c r="R28" s="15">
        <f>R26+C28+I26</f>
        <v>3720.5891434189921</v>
      </c>
      <c r="S28" s="28">
        <f>(R28-(B3+SUM(I3:I26)))/(B3+SUM(I3:I26))</f>
        <v>0.86029457170949608</v>
      </c>
      <c r="T28" s="28">
        <f>D28/B28-1</f>
        <v>3.0000000000000027E-2</v>
      </c>
      <c r="U28" s="103">
        <f t="shared" si="12"/>
        <v>2000</v>
      </c>
      <c r="V28" s="47">
        <f t="shared" si="13"/>
        <v>100</v>
      </c>
      <c r="W28" s="48">
        <f t="shared" si="5"/>
        <v>2100</v>
      </c>
      <c r="X28" s="48">
        <f t="shared" si="2"/>
        <v>100</v>
      </c>
      <c r="Y28" s="49">
        <f t="shared" si="6"/>
        <v>2000</v>
      </c>
      <c r="Z28" s="67">
        <f t="shared" si="3"/>
        <v>5.7727098817987699</v>
      </c>
      <c r="AA28" s="47">
        <f t="shared" ref="AA28:AA62" si="26">AE27</f>
        <v>11545.41976359754</v>
      </c>
      <c r="AB28" s="48">
        <f t="shared" si="8"/>
        <v>577.27098817987701</v>
      </c>
      <c r="AC28" s="48">
        <f t="shared" si="9"/>
        <v>12122.690751777416</v>
      </c>
      <c r="AD28" s="48">
        <f t="shared" si="10"/>
        <v>100</v>
      </c>
      <c r="AE28" s="49">
        <f t="shared" si="11"/>
        <v>12222.690751777416</v>
      </c>
    </row>
    <row r="29" spans="1:31" s="23" customFormat="1">
      <c r="A29" s="1">
        <f>A28+7</f>
        <v>44759</v>
      </c>
      <c r="B29" s="18">
        <f>D28+I28-P28</f>
        <v>3720.5891434189921</v>
      </c>
      <c r="C29" s="69">
        <f>(B29*required_return)</f>
        <v>111.61767430256975</v>
      </c>
      <c r="D29" s="19">
        <f>B29+C29</f>
        <v>3832.2068177215619</v>
      </c>
      <c r="E29" s="15">
        <f>B29/2200</f>
        <v>1.6911768833722691</v>
      </c>
      <c r="F29" s="15">
        <f>E29</f>
        <v>1.6911768833722691</v>
      </c>
      <c r="G29" s="92">
        <f t="shared" ref="G29:G31" si="27">(D29-B29)/F29</f>
        <v>66.000000000000057</v>
      </c>
      <c r="H29" s="62"/>
      <c r="I29" s="22"/>
      <c r="J29" s="22"/>
      <c r="K29" s="19">
        <f>D29+I29-J29</f>
        <v>3832.2068177215619</v>
      </c>
      <c r="L29" s="82">
        <f>(0.7*B29)</f>
        <v>2604.4124003932943</v>
      </c>
      <c r="M29" s="95">
        <f>E29*50/B29</f>
        <v>2.2727272727272728E-2</v>
      </c>
      <c r="N29" s="81"/>
      <c r="O29" s="84"/>
      <c r="P29" s="21"/>
      <c r="Q29" s="19"/>
      <c r="R29" s="15">
        <f>R28+C29+I28</f>
        <v>3832.2068177215619</v>
      </c>
      <c r="S29" s="28">
        <f>(R29-(B3+SUM(I3:I28)))/(B3+SUM(I3:I28))</f>
        <v>0.91610340886078101</v>
      </c>
      <c r="T29" s="28">
        <f t="shared" ref="T29:T31" si="28">D29/B29-1</f>
        <v>3.0000000000000027E-2</v>
      </c>
      <c r="U29" s="103">
        <f t="shared" si="12"/>
        <v>2000</v>
      </c>
      <c r="V29" s="47">
        <f t="shared" si="13"/>
        <v>100</v>
      </c>
      <c r="W29" s="48">
        <f t="shared" si="5"/>
        <v>2100</v>
      </c>
      <c r="X29" s="48">
        <f t="shared" si="2"/>
        <v>100</v>
      </c>
      <c r="Y29" s="49">
        <f t="shared" si="6"/>
        <v>2000</v>
      </c>
      <c r="Z29" s="67">
        <f t="shared" si="3"/>
        <v>6.1113453758887077</v>
      </c>
      <c r="AA29" s="47">
        <f t="shared" si="26"/>
        <v>12222.690751777416</v>
      </c>
      <c r="AB29" s="48">
        <f t="shared" si="8"/>
        <v>611.13453758887078</v>
      </c>
      <c r="AC29" s="48">
        <f t="shared" si="9"/>
        <v>12833.825289366287</v>
      </c>
      <c r="AD29" s="48">
        <f t="shared" si="10"/>
        <v>100</v>
      </c>
      <c r="AE29" s="49">
        <f t="shared" si="11"/>
        <v>12933.825289366287</v>
      </c>
    </row>
    <row r="30" spans="1:31" s="23" customFormat="1" ht="15" thickBot="1">
      <c r="A30" s="1">
        <f>A29+7</f>
        <v>44766</v>
      </c>
      <c r="B30" s="18">
        <f>D29+I29-P29</f>
        <v>3832.2068177215619</v>
      </c>
      <c r="C30" s="69">
        <f>(B30*required_return)</f>
        <v>114.96620453164685</v>
      </c>
      <c r="D30" s="19">
        <f>B30+C30</f>
        <v>3947.1730222532087</v>
      </c>
      <c r="E30" s="15">
        <f>B30/2200</f>
        <v>1.7419121898734373</v>
      </c>
      <c r="F30" s="15">
        <f>E30</f>
        <v>1.7419121898734373</v>
      </c>
      <c r="G30" s="92">
        <f t="shared" si="27"/>
        <v>65.999999999999957</v>
      </c>
      <c r="H30" s="62"/>
      <c r="I30" s="22"/>
      <c r="J30" s="22"/>
      <c r="K30" s="19">
        <f>D30+I30-J30</f>
        <v>3947.1730222532087</v>
      </c>
      <c r="L30" s="82">
        <f>(0.7*B30)</f>
        <v>2682.5447724050932</v>
      </c>
      <c r="M30" s="95">
        <f t="shared" ref="M30:M31" si="29">E30*50/B30</f>
        <v>2.2727272727272731E-2</v>
      </c>
      <c r="N30" s="81"/>
      <c r="O30" s="84"/>
      <c r="P30" s="21"/>
      <c r="Q30" s="19"/>
      <c r="R30" s="15">
        <f>R29+C30+I29</f>
        <v>3947.1730222532087</v>
      </c>
      <c r="S30" s="28">
        <f>(R30-(B3+SUM(I3:I29)))/(B3+SUM(I3:I29))</f>
        <v>0.97358651112660433</v>
      </c>
      <c r="T30" s="28">
        <f t="shared" si="28"/>
        <v>3.0000000000000027E-2</v>
      </c>
      <c r="U30" s="104">
        <f t="shared" si="12"/>
        <v>2000</v>
      </c>
      <c r="V30" s="50">
        <f t="shared" si="13"/>
        <v>100</v>
      </c>
      <c r="W30" s="51">
        <f t="shared" si="5"/>
        <v>2100</v>
      </c>
      <c r="X30" s="51">
        <f t="shared" si="2"/>
        <v>100</v>
      </c>
      <c r="Y30" s="52">
        <f t="shared" si="6"/>
        <v>2000</v>
      </c>
      <c r="Z30" s="68">
        <f t="shared" si="3"/>
        <v>6.4669126446831431</v>
      </c>
      <c r="AA30" s="50">
        <f t="shared" si="26"/>
        <v>12933.825289366287</v>
      </c>
      <c r="AB30" s="51">
        <f t="shared" si="8"/>
        <v>646.69126446831433</v>
      </c>
      <c r="AC30" s="51">
        <f t="shared" si="9"/>
        <v>13580.516553834601</v>
      </c>
      <c r="AD30" s="51">
        <f t="shared" si="10"/>
        <v>100</v>
      </c>
      <c r="AE30" s="52">
        <f t="shared" si="11"/>
        <v>13680.516553834601</v>
      </c>
    </row>
    <row r="31" spans="1:31" s="23" customFormat="1" ht="15" thickBot="1">
      <c r="A31" s="1">
        <f>A30+7</f>
        <v>44773</v>
      </c>
      <c r="B31" s="18">
        <f>D30+I30-P30</f>
        <v>3947.1730222532087</v>
      </c>
      <c r="C31" s="69">
        <f>(B31*required_return)</f>
        <v>118.41519066759626</v>
      </c>
      <c r="D31" s="19">
        <f>B31+C31</f>
        <v>4065.5882129208048</v>
      </c>
      <c r="E31" s="15">
        <f>B31/2200</f>
        <v>1.7941695555696404</v>
      </c>
      <c r="F31" s="15">
        <f>E31</f>
        <v>1.7941695555696404</v>
      </c>
      <c r="G31" s="92">
        <f t="shared" si="27"/>
        <v>65.999999999999915</v>
      </c>
      <c r="H31" s="62"/>
      <c r="I31" s="22"/>
      <c r="J31" s="22"/>
      <c r="K31" s="19">
        <f>D31+I31-J31</f>
        <v>4065.5882129208048</v>
      </c>
      <c r="L31" s="82">
        <f>(0.7*B31)</f>
        <v>2763.0211155772458</v>
      </c>
      <c r="M31" s="95">
        <f t="shared" si="29"/>
        <v>2.2727272727272728E-2</v>
      </c>
      <c r="N31" s="81"/>
      <c r="O31" s="84"/>
      <c r="P31" s="21"/>
      <c r="Q31" s="19"/>
      <c r="R31" s="15">
        <f>R30+C31+I30</f>
        <v>4065.5882129208048</v>
      </c>
      <c r="S31" s="28">
        <f>(R31-(B3+SUM(I3:I30)))/(B3+SUM(I3:I30))</f>
        <v>1.0327941064604025</v>
      </c>
      <c r="T31" s="28">
        <f t="shared" si="28"/>
        <v>3.0000000000000027E-2</v>
      </c>
      <c r="U31" s="102">
        <f t="shared" si="12"/>
        <v>2000</v>
      </c>
      <c r="V31" s="53">
        <f t="shared" si="13"/>
        <v>100</v>
      </c>
      <c r="W31" s="45">
        <f t="shared" si="5"/>
        <v>2100</v>
      </c>
      <c r="X31" s="45">
        <f t="shared" si="2"/>
        <v>100</v>
      </c>
      <c r="Y31" s="46">
        <f t="shared" si="6"/>
        <v>2000</v>
      </c>
      <c r="Z31" s="66">
        <f t="shared" si="3"/>
        <v>6.8402582769173002</v>
      </c>
      <c r="AA31" s="53">
        <f t="shared" si="26"/>
        <v>13680.516553834601</v>
      </c>
      <c r="AB31" s="45">
        <f t="shared" si="8"/>
        <v>684.02582769173</v>
      </c>
      <c r="AC31" s="45">
        <f t="shared" si="9"/>
        <v>14364.542381526331</v>
      </c>
      <c r="AD31" s="45">
        <f t="shared" si="10"/>
        <v>100</v>
      </c>
      <c r="AE31" s="46">
        <f t="shared" si="11"/>
        <v>14464.542381526331</v>
      </c>
    </row>
    <row r="32" spans="1:31" s="23" customFormat="1" ht="15" thickBot="1">
      <c r="A32" s="2"/>
      <c r="B32" s="3"/>
      <c r="C32" s="13"/>
      <c r="D32" s="4"/>
      <c r="E32" s="4"/>
      <c r="F32" s="4"/>
      <c r="G32" s="4"/>
      <c r="H32" s="61"/>
      <c r="I32" s="4"/>
      <c r="J32" s="4"/>
      <c r="K32" s="4"/>
      <c r="L32" s="5"/>
      <c r="M32" s="4"/>
      <c r="N32" s="4"/>
      <c r="O32" s="4"/>
      <c r="P32" s="4"/>
      <c r="Q32" s="4"/>
      <c r="R32" s="4"/>
      <c r="S32" s="29"/>
      <c r="T32" s="29"/>
      <c r="U32" s="103">
        <f t="shared" si="12"/>
        <v>2000</v>
      </c>
      <c r="V32" s="47">
        <f t="shared" si="13"/>
        <v>100</v>
      </c>
      <c r="W32" s="48">
        <f t="shared" si="5"/>
        <v>2100</v>
      </c>
      <c r="X32" s="48">
        <f t="shared" si="2"/>
        <v>100</v>
      </c>
      <c r="Y32" s="49">
        <f t="shared" si="6"/>
        <v>2000</v>
      </c>
      <c r="Z32" s="67">
        <f t="shared" si="3"/>
        <v>7.2322711907631652</v>
      </c>
      <c r="AA32" s="47">
        <f t="shared" si="26"/>
        <v>14464.542381526331</v>
      </c>
      <c r="AB32" s="48">
        <f t="shared" si="8"/>
        <v>723.22711907631651</v>
      </c>
      <c r="AC32" s="48">
        <f t="shared" si="9"/>
        <v>15187.769500602648</v>
      </c>
      <c r="AD32" s="48">
        <f t="shared" si="10"/>
        <v>100</v>
      </c>
      <c r="AE32" s="49">
        <f t="shared" si="11"/>
        <v>15287.769500602648</v>
      </c>
    </row>
    <row r="33" spans="1:31" s="23" customFormat="1">
      <c r="A33" s="1">
        <f>A31+7</f>
        <v>44780</v>
      </c>
      <c r="B33" s="18">
        <f>D31+I31-P31</f>
        <v>4065.5882129208048</v>
      </c>
      <c r="C33" s="69">
        <f>(B33*required_return)</f>
        <v>121.96764638762414</v>
      </c>
      <c r="D33" s="15">
        <f>B33+C33</f>
        <v>4187.5558593084288</v>
      </c>
      <c r="E33" s="15">
        <f>B33/2200</f>
        <v>1.8479946422367295</v>
      </c>
      <c r="F33" s="15">
        <f>E33</f>
        <v>1.8479946422367295</v>
      </c>
      <c r="G33" s="93">
        <f>(D33-B33)/F33</f>
        <v>65.999999999999901</v>
      </c>
      <c r="H33" s="62"/>
      <c r="I33" s="22"/>
      <c r="J33" s="22"/>
      <c r="K33" s="15">
        <f>D33+I33-J33</f>
        <v>4187.5558593084288</v>
      </c>
      <c r="L33" s="82">
        <f>(0.7*B33)</f>
        <v>2845.9117490445633</v>
      </c>
      <c r="M33" s="95">
        <f>E33*50/B33</f>
        <v>2.2727272727272728E-2</v>
      </c>
      <c r="N33" s="81"/>
      <c r="O33" s="84"/>
      <c r="P33" s="21"/>
      <c r="Q33" s="19"/>
      <c r="R33" s="15">
        <f>R31+C33+I31</f>
        <v>4187.5558593084288</v>
      </c>
      <c r="S33" s="28">
        <f>(R33-(B3+SUM(I3:I31)))/(B3+SUM(I3:I31))</f>
        <v>1.0937779296542145</v>
      </c>
      <c r="T33" s="28">
        <f>D33/B33-1</f>
        <v>3.0000000000000027E-2</v>
      </c>
      <c r="U33" s="103">
        <f t="shared" si="12"/>
        <v>2000</v>
      </c>
      <c r="V33" s="47">
        <f t="shared" si="13"/>
        <v>100</v>
      </c>
      <c r="W33" s="48">
        <f t="shared" si="5"/>
        <v>2100</v>
      </c>
      <c r="X33" s="48">
        <f t="shared" si="2"/>
        <v>100</v>
      </c>
      <c r="Y33" s="49">
        <f t="shared" si="6"/>
        <v>2000</v>
      </c>
      <c r="Z33" s="67">
        <f t="shared" si="3"/>
        <v>7.6438847503013241</v>
      </c>
      <c r="AA33" s="47">
        <f t="shared" si="26"/>
        <v>15287.769500602648</v>
      </c>
      <c r="AB33" s="48">
        <f t="shared" si="8"/>
        <v>764.38847503013244</v>
      </c>
      <c r="AC33" s="48">
        <f t="shared" si="9"/>
        <v>16052.157975632781</v>
      </c>
      <c r="AD33" s="48">
        <f t="shared" si="10"/>
        <v>100</v>
      </c>
      <c r="AE33" s="49">
        <f t="shared" si="11"/>
        <v>16152.157975632781</v>
      </c>
    </row>
    <row r="34" spans="1:31" s="23" customFormat="1" ht="15" thickBot="1">
      <c r="A34" s="1">
        <f>A33+7</f>
        <v>44787</v>
      </c>
      <c r="B34" s="18">
        <f>D33+I33-P33</f>
        <v>4187.5558593084288</v>
      </c>
      <c r="C34" s="69">
        <f>(B34*required_return)</f>
        <v>125.62667577925286</v>
      </c>
      <c r="D34" s="19">
        <f>B34+C34</f>
        <v>4313.1825350876816</v>
      </c>
      <c r="E34" s="15">
        <f>B34/2200</f>
        <v>1.9034344815038313</v>
      </c>
      <c r="F34" s="15">
        <f>E34</f>
        <v>1.9034344815038313</v>
      </c>
      <c r="G34" s="92">
        <f t="shared" ref="G34:G36" si="30">(D34-B34)/F34</f>
        <v>65.999999999999943</v>
      </c>
      <c r="H34" s="62"/>
      <c r="I34" s="22"/>
      <c r="J34" s="22"/>
      <c r="K34" s="19">
        <f>D34+I34-J34</f>
        <v>4313.1825350876816</v>
      </c>
      <c r="L34" s="82">
        <f>(0.7*B34)</f>
        <v>2931.2891015158998</v>
      </c>
      <c r="M34" s="95">
        <f>E34*50/B34</f>
        <v>2.2727272727272728E-2</v>
      </c>
      <c r="N34" s="81"/>
      <c r="O34" s="84"/>
      <c r="P34" s="21"/>
      <c r="Q34" s="19"/>
      <c r="R34" s="15">
        <f>R33+C34+I33</f>
        <v>4313.1825350876816</v>
      </c>
      <c r="S34" s="28">
        <f>(R34-(B3+SUM(I3:I33)))/(B3+SUM(I3:I33))</f>
        <v>1.1565912675438408</v>
      </c>
      <c r="T34" s="28">
        <f t="shared" ref="T34:T36" si="31">D34/B34-1</f>
        <v>3.0000000000000027E-2</v>
      </c>
      <c r="U34" s="104">
        <f t="shared" si="12"/>
        <v>2000</v>
      </c>
      <c r="V34" s="50">
        <f t="shared" si="13"/>
        <v>100</v>
      </c>
      <c r="W34" s="51">
        <f t="shared" si="5"/>
        <v>2100</v>
      </c>
      <c r="X34" s="51">
        <f t="shared" si="2"/>
        <v>100</v>
      </c>
      <c r="Y34" s="52">
        <f t="shared" si="6"/>
        <v>2000</v>
      </c>
      <c r="Z34" s="68">
        <f t="shared" si="3"/>
        <v>8.0760789878163912</v>
      </c>
      <c r="AA34" s="50">
        <f t="shared" si="26"/>
        <v>16152.157975632781</v>
      </c>
      <c r="AB34" s="51">
        <f t="shared" si="8"/>
        <v>807.60789878163916</v>
      </c>
      <c r="AC34" s="51">
        <f t="shared" si="9"/>
        <v>16959.765874414421</v>
      </c>
      <c r="AD34" s="51">
        <f t="shared" si="10"/>
        <v>100</v>
      </c>
      <c r="AE34" s="52">
        <f t="shared" si="11"/>
        <v>17059.765874414421</v>
      </c>
    </row>
    <row r="35" spans="1:31" s="23" customFormat="1">
      <c r="A35" s="1">
        <f>A34+7</f>
        <v>44794</v>
      </c>
      <c r="B35" s="18">
        <f>D34+I34-P34</f>
        <v>4313.1825350876816</v>
      </c>
      <c r="C35" s="69">
        <f>(B35*required_return)</f>
        <v>129.39547605263044</v>
      </c>
      <c r="D35" s="19">
        <f>B35+C35</f>
        <v>4442.5780111403119</v>
      </c>
      <c r="E35" s="15">
        <f>B35/2200</f>
        <v>1.9605375159489462</v>
      </c>
      <c r="F35" s="15">
        <f>E35</f>
        <v>1.9605375159489462</v>
      </c>
      <c r="G35" s="92">
        <f t="shared" si="30"/>
        <v>65.999999999999943</v>
      </c>
      <c r="H35" s="62"/>
      <c r="I35" s="22"/>
      <c r="J35" s="22"/>
      <c r="K35" s="19">
        <f>D35+I35-J35</f>
        <v>4442.5780111403119</v>
      </c>
      <c r="L35" s="82">
        <f>(0.7*B35)</f>
        <v>3019.2277745613769</v>
      </c>
      <c r="M35" s="95">
        <f t="shared" ref="M35:M36" si="32">E35*50/B35</f>
        <v>2.2727272727272724E-2</v>
      </c>
      <c r="N35" s="81"/>
      <c r="O35" s="84"/>
      <c r="P35" s="21"/>
      <c r="Q35" s="19"/>
      <c r="R35" s="15">
        <f>R34+C35+I34</f>
        <v>4442.5780111403119</v>
      </c>
      <c r="S35" s="28">
        <f>(R35-(B3+SUM(I3:I34)))/(B3+SUM(I3:I34))</f>
        <v>1.221289005570156</v>
      </c>
      <c r="T35" s="28">
        <f t="shared" si="31"/>
        <v>3.0000000000000027E-2</v>
      </c>
      <c r="U35" s="102">
        <f t="shared" si="12"/>
        <v>2000</v>
      </c>
      <c r="V35" s="53">
        <f t="shared" si="13"/>
        <v>100</v>
      </c>
      <c r="W35" s="45">
        <f t="shared" si="5"/>
        <v>2100</v>
      </c>
      <c r="X35" s="45">
        <f t="shared" si="2"/>
        <v>100</v>
      </c>
      <c r="Y35" s="46">
        <f t="shared" si="6"/>
        <v>2000</v>
      </c>
      <c r="Z35" s="66">
        <f t="shared" si="3"/>
        <v>8.5298829372072102</v>
      </c>
      <c r="AA35" s="53">
        <f t="shared" si="26"/>
        <v>17059.765874414421</v>
      </c>
      <c r="AB35" s="45">
        <f t="shared" si="8"/>
        <v>852.988293720721</v>
      </c>
      <c r="AC35" s="45">
        <f t="shared" si="9"/>
        <v>17912.754168135143</v>
      </c>
      <c r="AD35" s="45">
        <f t="shared" si="10"/>
        <v>100</v>
      </c>
      <c r="AE35" s="46">
        <f t="shared" si="11"/>
        <v>18012.754168135143</v>
      </c>
    </row>
    <row r="36" spans="1:31" s="23" customFormat="1" ht="15" thickBot="1">
      <c r="A36" s="1">
        <f>A35+7</f>
        <v>44801</v>
      </c>
      <c r="B36" s="18">
        <f>D35+I35-P35</f>
        <v>4442.5780111403119</v>
      </c>
      <c r="C36" s="69">
        <f>(B36*required_return)</f>
        <v>133.27734033420936</v>
      </c>
      <c r="D36" s="19">
        <f>B36+C36</f>
        <v>4575.8553514745208</v>
      </c>
      <c r="E36" s="15">
        <f>B36/2200</f>
        <v>2.0193536414274145</v>
      </c>
      <c r="F36" s="15">
        <f>E36</f>
        <v>2.0193536414274145</v>
      </c>
      <c r="G36" s="92">
        <f t="shared" si="30"/>
        <v>65.999999999999787</v>
      </c>
      <c r="H36" s="62"/>
      <c r="I36" s="22"/>
      <c r="J36" s="22"/>
      <c r="K36" s="19">
        <f>D36+I36-J36</f>
        <v>4575.8553514745208</v>
      </c>
      <c r="L36" s="82">
        <f>(0.7*B36)</f>
        <v>3109.8046077982181</v>
      </c>
      <c r="M36" s="95">
        <f t="shared" si="32"/>
        <v>2.2727272727272724E-2</v>
      </c>
      <c r="N36" s="81"/>
      <c r="O36" s="84"/>
      <c r="P36" s="21"/>
      <c r="Q36" s="19"/>
      <c r="R36" s="15">
        <f>R35+C36+I35</f>
        <v>4575.8553514745208</v>
      </c>
      <c r="S36" s="28">
        <f>(R36-(B3+SUM(I3:I35)))/(B3+SUM(I3:I35))</f>
        <v>1.2879276757372604</v>
      </c>
      <c r="T36" s="28">
        <f t="shared" si="31"/>
        <v>2.9999999999999805E-2</v>
      </c>
      <c r="U36" s="103">
        <f t="shared" si="12"/>
        <v>2000</v>
      </c>
      <c r="V36" s="47">
        <f t="shared" si="13"/>
        <v>100</v>
      </c>
      <c r="W36" s="48">
        <f t="shared" si="5"/>
        <v>2100</v>
      </c>
      <c r="X36" s="48">
        <f t="shared" si="2"/>
        <v>100</v>
      </c>
      <c r="Y36" s="49">
        <f t="shared" si="6"/>
        <v>2000</v>
      </c>
      <c r="Z36" s="67">
        <f t="shared" si="3"/>
        <v>9.0063770840675712</v>
      </c>
      <c r="AA36" s="47">
        <f t="shared" si="26"/>
        <v>18012.754168135143</v>
      </c>
      <c r="AB36" s="48">
        <f t="shared" si="8"/>
        <v>900.63770840675716</v>
      </c>
      <c r="AC36" s="48">
        <f t="shared" si="9"/>
        <v>18913.3918765419</v>
      </c>
      <c r="AD36" s="48">
        <f t="shared" si="10"/>
        <v>100</v>
      </c>
      <c r="AE36" s="49">
        <f t="shared" si="11"/>
        <v>19013.3918765419</v>
      </c>
    </row>
    <row r="37" spans="1:31" s="23" customFormat="1" ht="15" thickBot="1">
      <c r="A37" s="2"/>
      <c r="B37" s="3"/>
      <c r="C37" s="13"/>
      <c r="D37" s="4"/>
      <c r="E37" s="4"/>
      <c r="F37" s="4"/>
      <c r="G37" s="4"/>
      <c r="H37" s="61"/>
      <c r="I37" s="4"/>
      <c r="J37" s="4"/>
      <c r="K37" s="4"/>
      <c r="L37" s="5"/>
      <c r="M37" s="4"/>
      <c r="N37" s="4"/>
      <c r="O37" s="4"/>
      <c r="P37" s="4"/>
      <c r="Q37" s="4"/>
      <c r="R37" s="4"/>
      <c r="S37" s="29"/>
      <c r="T37" s="29"/>
      <c r="U37" s="103">
        <f t="shared" si="12"/>
        <v>2000</v>
      </c>
      <c r="V37" s="47">
        <f t="shared" si="13"/>
        <v>100</v>
      </c>
      <c r="W37" s="48">
        <f t="shared" si="5"/>
        <v>2100</v>
      </c>
      <c r="X37" s="48">
        <f t="shared" si="2"/>
        <v>100</v>
      </c>
      <c r="Y37" s="49">
        <f t="shared" si="6"/>
        <v>2000</v>
      </c>
      <c r="Z37" s="67">
        <f t="shared" si="3"/>
        <v>9.5066959382709495</v>
      </c>
      <c r="AA37" s="47">
        <f t="shared" si="26"/>
        <v>19013.3918765419</v>
      </c>
      <c r="AB37" s="48">
        <f t="shared" si="8"/>
        <v>950.6695938270949</v>
      </c>
      <c r="AC37" s="48">
        <f t="shared" si="9"/>
        <v>19964.061470368993</v>
      </c>
      <c r="AD37" s="48">
        <f t="shared" si="10"/>
        <v>100</v>
      </c>
      <c r="AE37" s="49">
        <f t="shared" si="11"/>
        <v>20064.061470368993</v>
      </c>
    </row>
    <row r="38" spans="1:31" s="23" customFormat="1" ht="15" thickBot="1">
      <c r="A38" s="1">
        <f>A36+7</f>
        <v>44808</v>
      </c>
      <c r="B38" s="18">
        <f>D36+I36-P36</f>
        <v>4575.8553514745208</v>
      </c>
      <c r="C38" s="69">
        <f>(B38*required_return)</f>
        <v>137.27566054423562</v>
      </c>
      <c r="D38" s="15">
        <f>B38+C38</f>
        <v>4713.1310120187563</v>
      </c>
      <c r="E38" s="15">
        <f>B38/2200</f>
        <v>2.0799342506702367</v>
      </c>
      <c r="F38" s="15">
        <f>E38</f>
        <v>2.0799342506702367</v>
      </c>
      <c r="G38" s="93">
        <f>(D38-B38)/F38</f>
        <v>65.999999999999943</v>
      </c>
      <c r="H38" s="62"/>
      <c r="I38" s="22"/>
      <c r="J38" s="22"/>
      <c r="K38" s="15">
        <f>D38+I38-J38</f>
        <v>4713.1310120187563</v>
      </c>
      <c r="L38" s="82">
        <f>(0.7*B38)</f>
        <v>3203.0987460321644</v>
      </c>
      <c r="M38" s="95">
        <f>E38*50/B38</f>
        <v>2.2727272727272728E-2</v>
      </c>
      <c r="N38" s="81"/>
      <c r="O38" s="84"/>
      <c r="P38" s="21"/>
      <c r="Q38" s="19"/>
      <c r="R38" s="15">
        <f>R36+C38+I36</f>
        <v>4713.1310120187563</v>
      </c>
      <c r="S38" s="28">
        <f>(R38-(B3+SUM(I3:I36)))/(B3+SUM(I3:I36))</f>
        <v>1.3565655060093782</v>
      </c>
      <c r="T38" s="28">
        <f>D38/B38-1</f>
        <v>3.0000000000000027E-2</v>
      </c>
      <c r="U38" s="104">
        <f t="shared" si="12"/>
        <v>2000</v>
      </c>
      <c r="V38" s="50">
        <f t="shared" si="13"/>
        <v>100</v>
      </c>
      <c r="W38" s="51">
        <f t="shared" si="5"/>
        <v>2100</v>
      </c>
      <c r="X38" s="51">
        <f t="shared" si="2"/>
        <v>100</v>
      </c>
      <c r="Y38" s="52">
        <f t="shared" si="6"/>
        <v>2000</v>
      </c>
      <c r="Z38" s="68">
        <f t="shared" si="3"/>
        <v>10.032030735184497</v>
      </c>
      <c r="AA38" s="50">
        <f t="shared" si="26"/>
        <v>20064.061470368993</v>
      </c>
      <c r="AB38" s="51">
        <f t="shared" si="8"/>
        <v>1003.2030735184497</v>
      </c>
      <c r="AC38" s="51">
        <f t="shared" si="9"/>
        <v>21067.264543887442</v>
      </c>
      <c r="AD38" s="51">
        <f t="shared" si="10"/>
        <v>100</v>
      </c>
      <c r="AE38" s="52">
        <f t="shared" si="11"/>
        <v>21167.264543887442</v>
      </c>
    </row>
    <row r="39" spans="1:31" s="23" customFormat="1">
      <c r="A39" s="1">
        <f>A38+7</f>
        <v>44815</v>
      </c>
      <c r="B39" s="18">
        <f>D38+I38-P38</f>
        <v>4713.1310120187563</v>
      </c>
      <c r="C39" s="69">
        <f>(B39*required_return)</f>
        <v>141.39393036056268</v>
      </c>
      <c r="D39" s="19">
        <f>B39+C39</f>
        <v>4854.5249423793193</v>
      </c>
      <c r="E39" s="15">
        <f>B39/2200</f>
        <v>2.1423322781903438</v>
      </c>
      <c r="F39" s="15">
        <f>E39</f>
        <v>2.1423322781903438</v>
      </c>
      <c r="G39" s="92">
        <f t="shared" ref="G39:G41" si="33">(D39-B39)/F39</f>
        <v>66.000000000000142</v>
      </c>
      <c r="H39" s="62"/>
      <c r="I39" s="22"/>
      <c r="J39" s="22"/>
      <c r="K39" s="19">
        <f>D39+I39-J39</f>
        <v>4854.5249423793193</v>
      </c>
      <c r="L39" s="82">
        <f>(0.7*B39)</f>
        <v>3299.1917084131292</v>
      </c>
      <c r="M39" s="95">
        <f>E39*50/B39</f>
        <v>2.2727272727272728E-2</v>
      </c>
      <c r="N39" s="81"/>
      <c r="O39" s="84"/>
      <c r="P39" s="21"/>
      <c r="Q39" s="19"/>
      <c r="R39" s="15">
        <f>R38+C39+I38</f>
        <v>4854.5249423793193</v>
      </c>
      <c r="S39" s="28">
        <f>(R39-(B3+SUM(I3:I38)))/(B3+SUM(I3:I38))</f>
        <v>1.4272624711896598</v>
      </c>
      <c r="T39" s="28">
        <f t="shared" ref="T39:T41" si="34">D39/B39-1</f>
        <v>3.0000000000000027E-2</v>
      </c>
      <c r="U39" s="102">
        <f t="shared" si="12"/>
        <v>2000</v>
      </c>
      <c r="V39" s="53">
        <f t="shared" si="13"/>
        <v>100</v>
      </c>
      <c r="W39" s="45">
        <f t="shared" si="5"/>
        <v>2100</v>
      </c>
      <c r="X39" s="45">
        <f t="shared" si="2"/>
        <v>100</v>
      </c>
      <c r="Y39" s="46">
        <f t="shared" si="6"/>
        <v>2000</v>
      </c>
      <c r="Z39" s="66">
        <f t="shared" si="3"/>
        <v>10.583632271943721</v>
      </c>
      <c r="AA39" s="53">
        <f t="shared" si="26"/>
        <v>21167.264543887442</v>
      </c>
      <c r="AB39" s="45">
        <f t="shared" si="8"/>
        <v>1058.363227194372</v>
      </c>
      <c r="AC39" s="45">
        <f t="shared" si="9"/>
        <v>22225.627771081814</v>
      </c>
      <c r="AD39" s="45">
        <f t="shared" si="10"/>
        <v>100</v>
      </c>
      <c r="AE39" s="46">
        <f t="shared" si="11"/>
        <v>22325.627771081814</v>
      </c>
    </row>
    <row r="40" spans="1:31" s="23" customFormat="1">
      <c r="A40" s="1">
        <f>A39+7</f>
        <v>44822</v>
      </c>
      <c r="B40" s="18">
        <f>D39+I39-P39</f>
        <v>4854.5249423793193</v>
      </c>
      <c r="C40" s="69">
        <f>(B40*required_return)</f>
        <v>145.63574827137958</v>
      </c>
      <c r="D40" s="19">
        <f>B40+C40</f>
        <v>5000.1606906506986</v>
      </c>
      <c r="E40" s="15">
        <f>B40/2200</f>
        <v>2.2066022465360544</v>
      </c>
      <c r="F40" s="15">
        <f>E40</f>
        <v>2.2066022465360544</v>
      </c>
      <c r="G40" s="92">
        <f t="shared" si="33"/>
        <v>65.999999999999858</v>
      </c>
      <c r="H40" s="62"/>
      <c r="I40" s="22"/>
      <c r="J40" s="22"/>
      <c r="K40" s="19">
        <f>D40+I40-J40</f>
        <v>5000.1606906506986</v>
      </c>
      <c r="L40" s="82">
        <f>(0.7*B40)</f>
        <v>3398.1674596655234</v>
      </c>
      <c r="M40" s="95">
        <f t="shared" ref="M40:M41" si="35">E40*50/B40</f>
        <v>2.2727272727272728E-2</v>
      </c>
      <c r="N40" s="81"/>
      <c r="O40" s="84"/>
      <c r="P40" s="21"/>
      <c r="Q40" s="19"/>
      <c r="R40" s="15">
        <f>R39+C40+I39</f>
        <v>5000.1606906506986</v>
      </c>
      <c r="S40" s="28">
        <f>(R40-(B3+SUM(I3:I39)))/(B3+SUM(I3:I39))</f>
        <v>1.5000803453253493</v>
      </c>
      <c r="T40" s="28">
        <f t="shared" si="34"/>
        <v>3.0000000000000027E-2</v>
      </c>
      <c r="U40" s="103">
        <f t="shared" si="12"/>
        <v>2000</v>
      </c>
      <c r="V40" s="47">
        <f t="shared" si="13"/>
        <v>100</v>
      </c>
      <c r="W40" s="48">
        <f t="shared" si="5"/>
        <v>2100</v>
      </c>
      <c r="X40" s="48">
        <f t="shared" si="2"/>
        <v>100</v>
      </c>
      <c r="Y40" s="49">
        <f t="shared" si="6"/>
        <v>2000</v>
      </c>
      <c r="Z40" s="67">
        <f t="shared" si="3"/>
        <v>11.162813885540906</v>
      </c>
      <c r="AA40" s="47">
        <f t="shared" si="26"/>
        <v>22325.627771081814</v>
      </c>
      <c r="AB40" s="48">
        <f t="shared" si="8"/>
        <v>1116.2813885540907</v>
      </c>
      <c r="AC40" s="48">
        <f t="shared" si="9"/>
        <v>23441.909159635903</v>
      </c>
      <c r="AD40" s="48">
        <f t="shared" si="10"/>
        <v>100</v>
      </c>
      <c r="AE40" s="49">
        <f t="shared" si="11"/>
        <v>23541.909159635903</v>
      </c>
    </row>
    <row r="41" spans="1:31" s="23" customFormat="1" ht="15" thickBot="1">
      <c r="A41" s="1">
        <f>A40+7</f>
        <v>44829</v>
      </c>
      <c r="B41" s="18">
        <f>D40+I40-P40</f>
        <v>5000.1606906506986</v>
      </c>
      <c r="C41" s="69">
        <f>(B41*required_return)</f>
        <v>150.00482071952095</v>
      </c>
      <c r="D41" s="19">
        <f>B41+C41</f>
        <v>5150.16551137022</v>
      </c>
      <c r="E41" s="15">
        <f>B41/2200</f>
        <v>2.2728003139321356</v>
      </c>
      <c r="F41" s="15">
        <f>E41</f>
        <v>2.2728003139321356</v>
      </c>
      <c r="G41" s="92">
        <f t="shared" si="33"/>
        <v>66.000000000000185</v>
      </c>
      <c r="H41" s="62"/>
      <c r="I41" s="22"/>
      <c r="J41" s="22"/>
      <c r="K41" s="19">
        <f>D41+I41-J41</f>
        <v>5150.16551137022</v>
      </c>
      <c r="L41" s="82">
        <f>(0.7*B41)</f>
        <v>3500.1124834554889</v>
      </c>
      <c r="M41" s="95">
        <f t="shared" si="35"/>
        <v>2.2727272727272728E-2</v>
      </c>
      <c r="N41" s="81"/>
      <c r="O41" s="84"/>
      <c r="P41" s="21"/>
      <c r="Q41" s="19"/>
      <c r="R41" s="15">
        <f>R40+C41+I40</f>
        <v>5150.16551137022</v>
      </c>
      <c r="S41" s="28">
        <f>(R41-(B3+SUM(I3:I40)))/(B3+SUM(I3:I40))</f>
        <v>1.5750827556851099</v>
      </c>
      <c r="T41" s="28">
        <f t="shared" si="34"/>
        <v>3.0000000000000027E-2</v>
      </c>
      <c r="U41" s="103">
        <f t="shared" si="12"/>
        <v>2000</v>
      </c>
      <c r="V41" s="47">
        <f t="shared" si="13"/>
        <v>100</v>
      </c>
      <c r="W41" s="48">
        <f t="shared" si="5"/>
        <v>2100</v>
      </c>
      <c r="X41" s="48">
        <f t="shared" si="2"/>
        <v>100</v>
      </c>
      <c r="Y41" s="49">
        <f t="shared" si="6"/>
        <v>2000</v>
      </c>
      <c r="Z41" s="67">
        <f t="shared" si="3"/>
        <v>11.770954579817952</v>
      </c>
      <c r="AA41" s="47">
        <f t="shared" si="26"/>
        <v>23541.909159635903</v>
      </c>
      <c r="AB41" s="48">
        <f t="shared" si="8"/>
        <v>1177.0954579817951</v>
      </c>
      <c r="AC41" s="48">
        <f t="shared" si="9"/>
        <v>24719.004617617698</v>
      </c>
      <c r="AD41" s="48">
        <f t="shared" si="10"/>
        <v>100</v>
      </c>
      <c r="AE41" s="49">
        <f t="shared" si="11"/>
        <v>24819.004617617698</v>
      </c>
    </row>
    <row r="42" spans="1:31" s="23" customFormat="1" ht="15" thickBot="1">
      <c r="A42" s="2"/>
      <c r="B42" s="3"/>
      <c r="C42" s="13"/>
      <c r="D42" s="4"/>
      <c r="E42" s="4"/>
      <c r="F42" s="4"/>
      <c r="G42" s="4"/>
      <c r="H42" s="61"/>
      <c r="I42" s="4"/>
      <c r="J42" s="4"/>
      <c r="K42" s="4"/>
      <c r="L42" s="5"/>
      <c r="M42" s="4"/>
      <c r="N42" s="4"/>
      <c r="O42" s="4"/>
      <c r="P42" s="4"/>
      <c r="Q42" s="4"/>
      <c r="R42" s="4"/>
      <c r="S42" s="29"/>
      <c r="T42" s="29"/>
      <c r="U42" s="104">
        <f t="shared" si="12"/>
        <v>2000</v>
      </c>
      <c r="V42" s="50">
        <f t="shared" si="13"/>
        <v>100</v>
      </c>
      <c r="W42" s="51">
        <f t="shared" si="5"/>
        <v>2100</v>
      </c>
      <c r="X42" s="51">
        <f t="shared" si="2"/>
        <v>100</v>
      </c>
      <c r="Y42" s="52">
        <f t="shared" si="6"/>
        <v>2000</v>
      </c>
      <c r="Z42" s="68">
        <f t="shared" si="3"/>
        <v>12.409502308808849</v>
      </c>
      <c r="AA42" s="50">
        <f t="shared" si="26"/>
        <v>24819.004617617698</v>
      </c>
      <c r="AB42" s="51">
        <f t="shared" si="8"/>
        <v>1240.9502308808849</v>
      </c>
      <c r="AC42" s="51">
        <f t="shared" si="9"/>
        <v>26059.954848498583</v>
      </c>
      <c r="AD42" s="51">
        <f t="shared" si="10"/>
        <v>100</v>
      </c>
      <c r="AE42" s="52">
        <f t="shared" si="11"/>
        <v>26159.954848498583</v>
      </c>
    </row>
    <row r="43" spans="1:31" s="23" customFormat="1">
      <c r="A43" s="1">
        <f>A41+7</f>
        <v>44836</v>
      </c>
      <c r="B43" s="18">
        <f>D41+I41-P41</f>
        <v>5150.16551137022</v>
      </c>
      <c r="C43" s="69">
        <f>(B43*required_return)</f>
        <v>154.50496534110658</v>
      </c>
      <c r="D43" s="15">
        <f>B43+C43</f>
        <v>5304.670476711327</v>
      </c>
      <c r="E43" s="15">
        <f>B43/2200</f>
        <v>2.3409843233501002</v>
      </c>
      <c r="F43" s="15">
        <f>E43</f>
        <v>2.3409843233501002</v>
      </c>
      <c r="G43" s="93">
        <f>(D43-B43)/F43</f>
        <v>66.000000000000156</v>
      </c>
      <c r="H43" s="62"/>
      <c r="I43" s="22"/>
      <c r="J43" s="22"/>
      <c r="K43" s="15">
        <f>D43+I43-J43</f>
        <v>5304.670476711327</v>
      </c>
      <c r="L43" s="82">
        <f>(0.7*B43)</f>
        <v>3605.1158579591538</v>
      </c>
      <c r="M43" s="95">
        <f>E43*50/B43</f>
        <v>2.2727272727272728E-2</v>
      </c>
      <c r="N43" s="81"/>
      <c r="O43" s="84"/>
      <c r="P43" s="21"/>
      <c r="Q43" s="19"/>
      <c r="R43" s="15">
        <f>R41+C43+I41</f>
        <v>5304.670476711327</v>
      </c>
      <c r="S43" s="28">
        <f>(R43-(B3+SUM(I3:I41)))/(B3+SUM(I3:I41))</f>
        <v>1.6523352383556635</v>
      </c>
      <c r="T43" s="28">
        <f>D43/B43-1</f>
        <v>3.0000000000000027E-2</v>
      </c>
      <c r="U43" s="102">
        <f t="shared" si="12"/>
        <v>2000</v>
      </c>
      <c r="V43" s="53">
        <f t="shared" si="13"/>
        <v>100</v>
      </c>
      <c r="W43" s="45">
        <f t="shared" si="5"/>
        <v>2100</v>
      </c>
      <c r="X43" s="45">
        <f t="shared" si="2"/>
        <v>100</v>
      </c>
      <c r="Y43" s="46">
        <f t="shared" si="6"/>
        <v>2000</v>
      </c>
      <c r="Z43" s="66">
        <f t="shared" si="3"/>
        <v>13.079977424249291</v>
      </c>
      <c r="AA43" s="53">
        <f t="shared" si="26"/>
        <v>26159.954848498583</v>
      </c>
      <c r="AB43" s="45">
        <f t="shared" si="8"/>
        <v>1307.9977424249291</v>
      </c>
      <c r="AC43" s="45">
        <f t="shared" si="9"/>
        <v>27467.952590923513</v>
      </c>
      <c r="AD43" s="45">
        <f t="shared" si="10"/>
        <v>100</v>
      </c>
      <c r="AE43" s="46">
        <f t="shared" si="11"/>
        <v>27567.952590923513</v>
      </c>
    </row>
    <row r="44" spans="1:31" s="23" customFormat="1">
      <c r="A44" s="1">
        <f>A43+7</f>
        <v>44843</v>
      </c>
      <c r="B44" s="18">
        <f>D43+I43-P43</f>
        <v>5304.670476711327</v>
      </c>
      <c r="C44" s="69">
        <f>(B44*required_return)</f>
        <v>159.14011430133979</v>
      </c>
      <c r="D44" s="19">
        <f>B44+C44</f>
        <v>5463.8105910126669</v>
      </c>
      <c r="E44" s="15">
        <f>B44/2200</f>
        <v>2.4112138530506031</v>
      </c>
      <c r="F44" s="15">
        <f>E44</f>
        <v>2.4112138530506031</v>
      </c>
      <c r="G44" s="92">
        <f t="shared" ref="G44:G46" si="36">(D44-B44)/F44</f>
        <v>66.000000000000071</v>
      </c>
      <c r="H44" s="62"/>
      <c r="I44" s="22"/>
      <c r="J44" s="22"/>
      <c r="K44" s="19">
        <f>D44+I44-J44</f>
        <v>5463.8105910126669</v>
      </c>
      <c r="L44" s="82">
        <f>(0.7*B44)</f>
        <v>3713.2693336979287</v>
      </c>
      <c r="M44" s="95">
        <f>E44*50/B44</f>
        <v>2.2727272727272724E-2</v>
      </c>
      <c r="N44" s="81"/>
      <c r="O44" s="84"/>
      <c r="P44" s="21"/>
      <c r="Q44" s="19"/>
      <c r="R44" s="15">
        <f>R43+C44+I43</f>
        <v>5463.8105910126669</v>
      </c>
      <c r="S44" s="28">
        <f>(R44-(B3+SUM(I3:I43)))/(B3+SUM(I3:I43))</f>
        <v>1.7319052955063334</v>
      </c>
      <c r="T44" s="28">
        <f t="shared" ref="T44:T46" si="37">D44/B44-1</f>
        <v>3.0000000000000027E-2</v>
      </c>
      <c r="U44" s="103">
        <f t="shared" si="12"/>
        <v>2000</v>
      </c>
      <c r="V44" s="47">
        <f t="shared" si="13"/>
        <v>100</v>
      </c>
      <c r="W44" s="48">
        <f t="shared" si="5"/>
        <v>2100</v>
      </c>
      <c r="X44" s="48">
        <f t="shared" si="2"/>
        <v>100</v>
      </c>
      <c r="Y44" s="49">
        <f t="shared" si="6"/>
        <v>2000</v>
      </c>
      <c r="Z44" s="67">
        <f t="shared" si="3"/>
        <v>13.783976295461756</v>
      </c>
      <c r="AA44" s="47">
        <f t="shared" si="26"/>
        <v>27567.952590923513</v>
      </c>
      <c r="AB44" s="48">
        <f t="shared" si="8"/>
        <v>1378.3976295461755</v>
      </c>
      <c r="AC44" s="48">
        <f t="shared" si="9"/>
        <v>28946.350220469689</v>
      </c>
      <c r="AD44" s="48">
        <f t="shared" si="10"/>
        <v>100</v>
      </c>
      <c r="AE44" s="49">
        <f t="shared" si="11"/>
        <v>29046.350220469689</v>
      </c>
    </row>
    <row r="45" spans="1:31" s="23" customFormat="1">
      <c r="A45" s="1">
        <f>A44+7</f>
        <v>44850</v>
      </c>
      <c r="B45" s="18">
        <f>D44+I44-P44</f>
        <v>5463.8105910126669</v>
      </c>
      <c r="C45" s="69">
        <f>(B45*required_return)</f>
        <v>163.91431773037999</v>
      </c>
      <c r="D45" s="19">
        <f>B45+C45</f>
        <v>5627.7249087430473</v>
      </c>
      <c r="E45" s="15">
        <f>B45/2200</f>
        <v>2.4835502686421211</v>
      </c>
      <c r="F45" s="15">
        <f>E45</f>
        <v>2.4835502686421211</v>
      </c>
      <c r="G45" s="92">
        <f t="shared" si="36"/>
        <v>66.000000000000156</v>
      </c>
      <c r="H45" s="62"/>
      <c r="I45" s="22"/>
      <c r="J45" s="22"/>
      <c r="K45" s="19">
        <f>D45+I45-J45</f>
        <v>5627.7249087430473</v>
      </c>
      <c r="L45" s="82">
        <f>(0.7*B45)</f>
        <v>3824.6674137088667</v>
      </c>
      <c r="M45" s="95">
        <f t="shared" ref="M45:M46" si="38">E45*50/B45</f>
        <v>2.2727272727272724E-2</v>
      </c>
      <c r="N45" s="81"/>
      <c r="O45" s="84"/>
      <c r="P45" s="21"/>
      <c r="Q45" s="19"/>
      <c r="R45" s="15">
        <f>R44+C45+I44</f>
        <v>5627.7249087430473</v>
      </c>
      <c r="S45" s="28">
        <f>(R45-(B3+SUM(I3:I44)))/(B3+SUM(I3:I44))</f>
        <v>1.8138624543715236</v>
      </c>
      <c r="T45" s="28">
        <f t="shared" si="37"/>
        <v>3.0000000000000027E-2</v>
      </c>
      <c r="U45" s="103">
        <f t="shared" si="12"/>
        <v>2000</v>
      </c>
      <c r="V45" s="47">
        <f t="shared" si="13"/>
        <v>100</v>
      </c>
      <c r="W45" s="48">
        <f t="shared" si="5"/>
        <v>2100</v>
      </c>
      <c r="X45" s="48">
        <f t="shared" si="2"/>
        <v>100</v>
      </c>
      <c r="Y45" s="49">
        <f t="shared" si="6"/>
        <v>2000</v>
      </c>
      <c r="Z45" s="67">
        <f t="shared" si="3"/>
        <v>14.523175110234844</v>
      </c>
      <c r="AA45" s="47">
        <f t="shared" si="26"/>
        <v>29046.350220469689</v>
      </c>
      <c r="AB45" s="48">
        <f t="shared" si="8"/>
        <v>1452.3175110234843</v>
      </c>
      <c r="AC45" s="48">
        <f t="shared" si="9"/>
        <v>30498.667731493173</v>
      </c>
      <c r="AD45" s="48">
        <f t="shared" si="10"/>
        <v>100</v>
      </c>
      <c r="AE45" s="49">
        <f t="shared" si="11"/>
        <v>30598.667731493173</v>
      </c>
    </row>
    <row r="46" spans="1:31" s="23" customFormat="1" ht="15" thickBot="1">
      <c r="A46" s="1">
        <f>A45+7</f>
        <v>44857</v>
      </c>
      <c r="B46" s="18">
        <f>D45+I45-P45</f>
        <v>5627.7249087430473</v>
      </c>
      <c r="C46" s="69">
        <f>(B46*required_return)</f>
        <v>168.8317472622914</v>
      </c>
      <c r="D46" s="19">
        <f>B46+C46</f>
        <v>5796.5566560053385</v>
      </c>
      <c r="E46" s="15">
        <f>B46/2200</f>
        <v>2.5580567767013851</v>
      </c>
      <c r="F46" s="15">
        <f>E46</f>
        <v>2.5580567767013851</v>
      </c>
      <c r="G46" s="92">
        <f t="shared" si="36"/>
        <v>65.999999999999901</v>
      </c>
      <c r="H46" s="63"/>
      <c r="I46" s="24"/>
      <c r="J46" s="24"/>
      <c r="K46" s="19">
        <f>D46+I46-J46</f>
        <v>5796.5566560053385</v>
      </c>
      <c r="L46" s="82">
        <f>(0.7*B46)</f>
        <v>3939.4074361201328</v>
      </c>
      <c r="M46" s="95">
        <f t="shared" si="38"/>
        <v>2.2727272727272728E-2</v>
      </c>
      <c r="N46" s="81"/>
      <c r="O46" s="84"/>
      <c r="P46" s="21"/>
      <c r="Q46" s="19"/>
      <c r="R46" s="15">
        <f>R45+C46+I45</f>
        <v>5796.5566560053385</v>
      </c>
      <c r="S46" s="28">
        <f>(R46-(B3+SUM(I3:I45)))/(B3+SUM(I3:I45))</f>
        <v>1.8982783280026692</v>
      </c>
      <c r="T46" s="28">
        <f t="shared" si="37"/>
        <v>3.0000000000000027E-2</v>
      </c>
      <c r="U46" s="104">
        <f t="shared" si="12"/>
        <v>2000</v>
      </c>
      <c r="V46" s="50">
        <f t="shared" si="13"/>
        <v>100</v>
      </c>
      <c r="W46" s="51">
        <f t="shared" si="5"/>
        <v>2100</v>
      </c>
      <c r="X46" s="51">
        <f t="shared" si="2"/>
        <v>100</v>
      </c>
      <c r="Y46" s="52">
        <f t="shared" si="6"/>
        <v>2000</v>
      </c>
      <c r="Z46" s="68">
        <f t="shared" si="3"/>
        <v>15.299333865746586</v>
      </c>
      <c r="AA46" s="50">
        <f t="shared" si="26"/>
        <v>30598.667731493173</v>
      </c>
      <c r="AB46" s="51">
        <f t="shared" si="8"/>
        <v>1529.9333865746587</v>
      </c>
      <c r="AC46" s="51">
        <f t="shared" si="9"/>
        <v>32128.601118067832</v>
      </c>
      <c r="AD46" s="51">
        <f t="shared" si="10"/>
        <v>100</v>
      </c>
      <c r="AE46" s="52">
        <f t="shared" si="11"/>
        <v>32228.601118067832</v>
      </c>
    </row>
    <row r="47" spans="1:31" s="23" customFormat="1" ht="15" thickBot="1">
      <c r="A47" s="2"/>
      <c r="B47" s="3"/>
      <c r="C47" s="13"/>
      <c r="D47" s="4"/>
      <c r="E47" s="4"/>
      <c r="F47" s="4"/>
      <c r="G47" s="4"/>
      <c r="H47" s="61"/>
      <c r="I47" s="4"/>
      <c r="J47" s="4"/>
      <c r="K47" s="4"/>
      <c r="L47" s="5"/>
      <c r="M47" s="4"/>
      <c r="N47" s="4"/>
      <c r="O47" s="4"/>
      <c r="P47" s="4"/>
      <c r="Q47" s="4"/>
      <c r="R47" s="4"/>
      <c r="S47" s="29"/>
      <c r="T47" s="29"/>
      <c r="U47" s="102">
        <f t="shared" si="12"/>
        <v>2000</v>
      </c>
      <c r="V47" s="53">
        <f t="shared" si="13"/>
        <v>100</v>
      </c>
      <c r="W47" s="45">
        <f t="shared" si="5"/>
        <v>2100</v>
      </c>
      <c r="X47" s="45">
        <f t="shared" si="2"/>
        <v>100</v>
      </c>
      <c r="Y47" s="46">
        <f t="shared" si="6"/>
        <v>2000</v>
      </c>
      <c r="Z47" s="66">
        <f t="shared" si="3"/>
        <v>16.114300559033918</v>
      </c>
      <c r="AA47" s="53">
        <f t="shared" si="26"/>
        <v>32228.601118067832</v>
      </c>
      <c r="AB47" s="45">
        <f t="shared" si="8"/>
        <v>1611.4300559033918</v>
      </c>
      <c r="AC47" s="45">
        <f t="shared" si="9"/>
        <v>33840.031173971227</v>
      </c>
      <c r="AD47" s="45">
        <f t="shared" si="10"/>
        <v>100</v>
      </c>
      <c r="AE47" s="46">
        <f t="shared" si="11"/>
        <v>33940.031173971227</v>
      </c>
    </row>
    <row r="48" spans="1:31" s="23" customFormat="1">
      <c r="A48" s="1">
        <f>A46+7</f>
        <v>44864</v>
      </c>
      <c r="B48" s="18">
        <f>D46+I46-P46</f>
        <v>5796.5566560053385</v>
      </c>
      <c r="C48" s="69">
        <f>(B48*required_return)</f>
        <v>173.89669968016014</v>
      </c>
      <c r="D48" s="15">
        <f>B48+C48</f>
        <v>5970.4533556854985</v>
      </c>
      <c r="E48" s="15">
        <f>B48/2200</f>
        <v>2.6347984800024267</v>
      </c>
      <c r="F48" s="15">
        <f>E48</f>
        <v>2.6347984800024267</v>
      </c>
      <c r="G48" s="93">
        <f>(D48-B48)/F48</f>
        <v>65.999999999999957</v>
      </c>
      <c r="H48" s="62">
        <f>Z3</f>
        <v>0</v>
      </c>
      <c r="I48" s="22"/>
      <c r="J48" s="22"/>
      <c r="K48" s="15">
        <f>D48+I48-J48</f>
        <v>5970.4533556854985</v>
      </c>
      <c r="L48" s="82">
        <f>(0.7*B48)</f>
        <v>4057.5896592037366</v>
      </c>
      <c r="M48" s="95">
        <f>E48*50/B48</f>
        <v>2.2727272727272728E-2</v>
      </c>
      <c r="N48" s="81"/>
      <c r="O48" s="84"/>
      <c r="P48" s="21"/>
      <c r="Q48" s="19"/>
      <c r="R48" s="15">
        <f>R46+C48+I46</f>
        <v>5970.4533556854985</v>
      </c>
      <c r="S48" s="28">
        <f>(R48-(B3+SUM(I3:I46)))/(B3+SUM(I3:I46))</f>
        <v>1.9852266778427492</v>
      </c>
      <c r="T48" s="28">
        <f>D48/B48-1</f>
        <v>3.0000000000000027E-2</v>
      </c>
      <c r="U48" s="103">
        <f t="shared" si="12"/>
        <v>2000</v>
      </c>
      <c r="V48" s="47">
        <f t="shared" si="13"/>
        <v>100</v>
      </c>
      <c r="W48" s="48">
        <f t="shared" si="5"/>
        <v>2100</v>
      </c>
      <c r="X48" s="48">
        <f t="shared" si="2"/>
        <v>100</v>
      </c>
      <c r="Y48" s="49">
        <f t="shared" si="6"/>
        <v>2000</v>
      </c>
      <c r="Z48" s="67">
        <f t="shared" si="3"/>
        <v>16.970015586985614</v>
      </c>
      <c r="AA48" s="47">
        <f t="shared" si="26"/>
        <v>33940.031173971227</v>
      </c>
      <c r="AB48" s="48">
        <f t="shared" si="8"/>
        <v>1697.0015586985614</v>
      </c>
      <c r="AC48" s="48">
        <f t="shared" si="9"/>
        <v>35637.032732669788</v>
      </c>
      <c r="AD48" s="48">
        <f t="shared" si="10"/>
        <v>100</v>
      </c>
      <c r="AE48" s="49">
        <f t="shared" si="11"/>
        <v>35737.032732669788</v>
      </c>
    </row>
    <row r="49" spans="1:31" s="23" customFormat="1">
      <c r="A49" s="1">
        <f>A48+7</f>
        <v>44871</v>
      </c>
      <c r="B49" s="18">
        <f>D48+I48-P48</f>
        <v>5970.4533556854985</v>
      </c>
      <c r="C49" s="69">
        <f>(B49*required_return)</f>
        <v>179.11360067056495</v>
      </c>
      <c r="D49" s="19">
        <f>B49+C49</f>
        <v>6149.5669563560632</v>
      </c>
      <c r="E49" s="15">
        <f>B49/2200</f>
        <v>2.7138424344024994</v>
      </c>
      <c r="F49" s="15">
        <f>E49</f>
        <v>2.7138424344024994</v>
      </c>
      <c r="G49" s="92">
        <f t="shared" ref="G49:G51" si="39">(D49-B49)/F49</f>
        <v>65.999999999999886</v>
      </c>
      <c r="H49" s="62">
        <f>Z4</f>
        <v>1.1000000000000001</v>
      </c>
      <c r="I49" s="22"/>
      <c r="J49" s="22"/>
      <c r="K49" s="19">
        <f>D49+I49-J49</f>
        <v>6149.5669563560632</v>
      </c>
      <c r="L49" s="82">
        <f>(0.7*B49)</f>
        <v>4179.3173489798492</v>
      </c>
      <c r="M49" s="95">
        <f>E49*50/B49</f>
        <v>2.2727272727272724E-2</v>
      </c>
      <c r="N49" s="81"/>
      <c r="O49" s="84"/>
      <c r="P49" s="21"/>
      <c r="Q49" s="19"/>
      <c r="R49" s="15">
        <f>R48+C49+I48</f>
        <v>6149.5669563560632</v>
      </c>
      <c r="S49" s="28">
        <f>(R49-(B3+SUM(I3:I48)))/(B3+SUM(I3:I48))</f>
        <v>2.0747834781780314</v>
      </c>
      <c r="T49" s="28">
        <f t="shared" ref="T49:T51" si="40">D49/B49-1</f>
        <v>3.0000000000000027E-2</v>
      </c>
      <c r="U49" s="103">
        <f t="shared" si="12"/>
        <v>2000</v>
      </c>
      <c r="V49" s="47">
        <f t="shared" si="13"/>
        <v>100</v>
      </c>
      <c r="W49" s="48">
        <f t="shared" si="5"/>
        <v>2100</v>
      </c>
      <c r="X49" s="48">
        <f t="shared" si="2"/>
        <v>100</v>
      </c>
      <c r="Y49" s="49">
        <f t="shared" si="6"/>
        <v>2000</v>
      </c>
      <c r="Z49" s="67">
        <f t="shared" si="3"/>
        <v>17.868516366334894</v>
      </c>
      <c r="AA49" s="47">
        <f t="shared" si="26"/>
        <v>35737.032732669788</v>
      </c>
      <c r="AB49" s="48">
        <f t="shared" si="8"/>
        <v>1786.8516366334895</v>
      </c>
      <c r="AC49" s="48">
        <f t="shared" si="9"/>
        <v>37523.884369303276</v>
      </c>
      <c r="AD49" s="48">
        <f t="shared" si="10"/>
        <v>100</v>
      </c>
      <c r="AE49" s="49">
        <f t="shared" si="11"/>
        <v>37623.884369303276</v>
      </c>
    </row>
    <row r="50" spans="1:31" s="23" customFormat="1" ht="15" thickBot="1">
      <c r="A50" s="1">
        <f>A49+7</f>
        <v>44878</v>
      </c>
      <c r="B50" s="18">
        <f>D49+I49-P49</f>
        <v>6149.5669563560632</v>
      </c>
      <c r="C50" s="69">
        <f>(B50*required_return)</f>
        <v>184.48700869068188</v>
      </c>
      <c r="D50" s="19">
        <f>B50+C50</f>
        <v>6334.0539650467454</v>
      </c>
      <c r="E50" s="15">
        <f>B50/2200</f>
        <v>2.7952577074345744</v>
      </c>
      <c r="F50" s="15">
        <f>E50</f>
        <v>2.7952577074345744</v>
      </c>
      <c r="G50" s="92">
        <f t="shared" si="39"/>
        <v>66.000000000000085</v>
      </c>
      <c r="H50" s="62">
        <f>Z5</f>
        <v>1.2050000000000001</v>
      </c>
      <c r="I50" s="22"/>
      <c r="J50" s="22"/>
      <c r="K50" s="19">
        <f>D50+I50-J50</f>
        <v>6334.0539650467454</v>
      </c>
      <c r="L50" s="82">
        <f>(0.7*B50)</f>
        <v>4304.6968694492443</v>
      </c>
      <c r="M50" s="95">
        <f t="shared" ref="M50:M51" si="41">E50*50/B50</f>
        <v>2.2727272727272728E-2</v>
      </c>
      <c r="N50" s="81"/>
      <c r="O50" s="84"/>
      <c r="P50" s="21"/>
      <c r="Q50" s="19"/>
      <c r="R50" s="15">
        <f>R49+C50+I49</f>
        <v>6334.0539650467454</v>
      </c>
      <c r="S50" s="28">
        <f>(R50-(B3+SUM(I3:I49)))/(B3+SUM(I3:I49))</f>
        <v>2.1670269825233728</v>
      </c>
      <c r="T50" s="28">
        <f t="shared" si="40"/>
        <v>3.0000000000000027E-2</v>
      </c>
      <c r="U50" s="104">
        <f t="shared" si="12"/>
        <v>2000</v>
      </c>
      <c r="V50" s="50">
        <f t="shared" si="13"/>
        <v>100</v>
      </c>
      <c r="W50" s="51">
        <f t="shared" si="5"/>
        <v>2100</v>
      </c>
      <c r="X50" s="51">
        <f t="shared" si="2"/>
        <v>100</v>
      </c>
      <c r="Y50" s="52">
        <f t="shared" si="6"/>
        <v>2000</v>
      </c>
      <c r="Z50" s="68">
        <f t="shared" si="3"/>
        <v>18.811942184651638</v>
      </c>
      <c r="AA50" s="50">
        <f t="shared" si="26"/>
        <v>37623.884369303276</v>
      </c>
      <c r="AB50" s="51">
        <f t="shared" si="8"/>
        <v>1881.1942184651639</v>
      </c>
      <c r="AC50" s="51">
        <f t="shared" si="9"/>
        <v>39505.078587768439</v>
      </c>
      <c r="AD50" s="51">
        <f t="shared" si="10"/>
        <v>100</v>
      </c>
      <c r="AE50" s="52">
        <f t="shared" si="11"/>
        <v>39605.078587768439</v>
      </c>
    </row>
    <row r="51" spans="1:31" s="23" customFormat="1" ht="15" thickBot="1">
      <c r="A51" s="1">
        <f>A50+7</f>
        <v>44885</v>
      </c>
      <c r="B51" s="18">
        <f>D50+I50-P50</f>
        <v>6334.0539650467454</v>
      </c>
      <c r="C51" s="69">
        <f>(B51*required_return)</f>
        <v>190.02161895140236</v>
      </c>
      <c r="D51" s="19">
        <f>B51+C51</f>
        <v>6524.0755839981475</v>
      </c>
      <c r="E51" s="15">
        <f>B51/2200</f>
        <v>2.8791154386576117</v>
      </c>
      <c r="F51" s="15">
        <f>E51</f>
        <v>2.8791154386576117</v>
      </c>
      <c r="G51" s="92">
        <f t="shared" si="39"/>
        <v>65.999999999999929</v>
      </c>
      <c r="H51" s="62">
        <f>Z6</f>
        <v>1.31525</v>
      </c>
      <c r="I51" s="24"/>
      <c r="J51" s="24"/>
      <c r="K51" s="19">
        <f>D51+I51-J51</f>
        <v>6524.0755839981475</v>
      </c>
      <c r="L51" s="82">
        <f>(0.7*B51)</f>
        <v>4433.837775532721</v>
      </c>
      <c r="M51" s="95">
        <f t="shared" si="41"/>
        <v>2.2727272727272731E-2</v>
      </c>
      <c r="N51" s="81"/>
      <c r="O51" s="85"/>
      <c r="P51" s="21"/>
      <c r="Q51" s="19"/>
      <c r="R51" s="15">
        <f>R50+C51+I50</f>
        <v>6524.0755839981475</v>
      </c>
      <c r="S51" s="28">
        <f>(R51-(B3+SUM(I3:I50)))/(B3+SUM(I3:I50))</f>
        <v>2.2620377919990737</v>
      </c>
      <c r="T51" s="28">
        <f t="shared" si="40"/>
        <v>3.0000000000000027E-2</v>
      </c>
      <c r="U51" s="102">
        <f t="shared" si="12"/>
        <v>2000</v>
      </c>
      <c r="V51" s="53">
        <f t="shared" si="13"/>
        <v>100</v>
      </c>
      <c r="W51" s="45">
        <f t="shared" si="5"/>
        <v>2100</v>
      </c>
      <c r="X51" s="45">
        <f t="shared" si="2"/>
        <v>100</v>
      </c>
      <c r="Y51" s="46">
        <f t="shared" si="6"/>
        <v>2000</v>
      </c>
      <c r="Z51" s="66">
        <f t="shared" si="3"/>
        <v>19.80253929388422</v>
      </c>
      <c r="AA51" s="53">
        <f t="shared" si="26"/>
        <v>39605.078587768439</v>
      </c>
      <c r="AB51" s="45">
        <f t="shared" si="8"/>
        <v>1980.253929388422</v>
      </c>
      <c r="AC51" s="45">
        <f t="shared" si="9"/>
        <v>41585.332517156858</v>
      </c>
      <c r="AD51" s="45">
        <f t="shared" si="10"/>
        <v>100</v>
      </c>
      <c r="AE51" s="46">
        <f t="shared" si="11"/>
        <v>41685.332517156858</v>
      </c>
    </row>
    <row r="52" spans="1:31" ht="15" thickBot="1">
      <c r="A52" s="2"/>
      <c r="B52" s="3"/>
      <c r="C52" s="13"/>
      <c r="D52" s="4"/>
      <c r="E52" s="4"/>
      <c r="F52" s="4"/>
      <c r="G52" s="4"/>
      <c r="H52" s="61"/>
      <c r="I52" s="4"/>
      <c r="J52" s="4"/>
      <c r="K52" s="4"/>
      <c r="L52" s="5"/>
      <c r="M52" s="4"/>
      <c r="N52" s="4"/>
      <c r="O52" s="4"/>
      <c r="P52" s="4"/>
      <c r="Q52" s="4"/>
      <c r="R52" s="4"/>
      <c r="S52" s="29"/>
      <c r="T52" s="29"/>
      <c r="U52" s="103">
        <f t="shared" si="12"/>
        <v>2000</v>
      </c>
      <c r="V52" s="47">
        <f t="shared" si="13"/>
        <v>100</v>
      </c>
      <c r="W52" s="48">
        <f t="shared" si="5"/>
        <v>2100</v>
      </c>
      <c r="X52" s="48">
        <f t="shared" si="2"/>
        <v>100</v>
      </c>
      <c r="Y52" s="49">
        <f t="shared" si="6"/>
        <v>2000</v>
      </c>
      <c r="Z52" s="67">
        <f t="shared" si="3"/>
        <v>20.842666258578429</v>
      </c>
      <c r="AA52" s="47">
        <f t="shared" si="26"/>
        <v>41685.332517156858</v>
      </c>
      <c r="AB52" s="48">
        <f t="shared" si="8"/>
        <v>2084.2666258578429</v>
      </c>
      <c r="AC52" s="48">
        <f t="shared" si="9"/>
        <v>43769.599143014697</v>
      </c>
      <c r="AD52" s="48">
        <f t="shared" si="10"/>
        <v>100</v>
      </c>
      <c r="AE52" s="49">
        <f t="shared" si="11"/>
        <v>43869.599143014697</v>
      </c>
    </row>
    <row r="53" spans="1:31" s="23" customFormat="1">
      <c r="A53" s="1">
        <f>A51+7</f>
        <v>44892</v>
      </c>
      <c r="B53" s="18">
        <f>D51+I51-P51</f>
        <v>6524.0755839981475</v>
      </c>
      <c r="C53" s="69">
        <f>(B53*required_return)</f>
        <v>195.72226751994441</v>
      </c>
      <c r="D53" s="15">
        <f>B53+C53</f>
        <v>6719.7978515180921</v>
      </c>
      <c r="E53" s="15">
        <f>B53/2200</f>
        <v>2.9654889018173396</v>
      </c>
      <c r="F53" s="15">
        <f>E53</f>
        <v>2.9654889018173396</v>
      </c>
      <c r="G53" s="93">
        <f>(D53-B53)/F53</f>
        <v>66.000000000000057</v>
      </c>
      <c r="H53" s="62">
        <f>Z7</f>
        <v>1.4310125</v>
      </c>
      <c r="I53" s="22"/>
      <c r="J53" s="22"/>
      <c r="K53" s="15">
        <f>D53+I53-J53</f>
        <v>6719.7978515180921</v>
      </c>
      <c r="L53" s="82">
        <f>(0.7*B53)</f>
        <v>4566.8529087987026</v>
      </c>
      <c r="M53" s="95">
        <f>E53*50/B53</f>
        <v>2.2727272727272724E-2</v>
      </c>
      <c r="N53" s="81"/>
      <c r="O53" s="84"/>
      <c r="P53" s="21"/>
      <c r="Q53" s="19"/>
      <c r="R53" s="15">
        <f>R51+C53+I51</f>
        <v>6719.7978515180921</v>
      </c>
      <c r="S53" s="28">
        <f>(R53-(B3+SUM(I3:I51)))/(B3+SUM(I3:I51))</f>
        <v>2.3598989257590461</v>
      </c>
      <c r="T53" s="28">
        <f>D53/B53-1</f>
        <v>3.0000000000000027E-2</v>
      </c>
      <c r="U53" s="103">
        <f t="shared" si="12"/>
        <v>2000</v>
      </c>
      <c r="V53" s="47">
        <f t="shared" si="13"/>
        <v>100</v>
      </c>
      <c r="W53" s="48">
        <f t="shared" si="5"/>
        <v>2100</v>
      </c>
      <c r="X53" s="48">
        <f t="shared" si="2"/>
        <v>100</v>
      </c>
      <c r="Y53" s="49">
        <f t="shared" si="6"/>
        <v>2000</v>
      </c>
      <c r="Z53" s="67">
        <f t="shared" si="3"/>
        <v>21.934799571507348</v>
      </c>
      <c r="AA53" s="47">
        <f t="shared" si="26"/>
        <v>43869.599143014697</v>
      </c>
      <c r="AB53" s="48">
        <f t="shared" si="8"/>
        <v>2193.4799571507347</v>
      </c>
      <c r="AC53" s="48">
        <f t="shared" si="9"/>
        <v>46063.079100165429</v>
      </c>
      <c r="AD53" s="48">
        <f t="shared" si="10"/>
        <v>100</v>
      </c>
      <c r="AE53" s="49">
        <f t="shared" si="11"/>
        <v>46163.079100165429</v>
      </c>
    </row>
    <row r="54" spans="1:31" s="23" customFormat="1" ht="15" thickBot="1">
      <c r="A54" s="1">
        <f>A53+7</f>
        <v>44899</v>
      </c>
      <c r="B54" s="18">
        <f>D53+I53-P53</f>
        <v>6719.7978515180921</v>
      </c>
      <c r="C54" s="69">
        <f>(B54*required_return)</f>
        <v>201.59393554554276</v>
      </c>
      <c r="D54" s="19">
        <f>B54+C54</f>
        <v>6921.3917870636351</v>
      </c>
      <c r="E54" s="15">
        <f>B54/2200</f>
        <v>3.0544535688718599</v>
      </c>
      <c r="F54" s="15">
        <f>E54</f>
        <v>3.0544535688718599</v>
      </c>
      <c r="G54" s="92">
        <f t="shared" ref="G54:G56" si="42">(D54-B54)/F54</f>
        <v>66.000000000000071</v>
      </c>
      <c r="H54" s="62">
        <f>Z8</f>
        <v>1.552563125</v>
      </c>
      <c r="I54" s="22"/>
      <c r="J54" s="22"/>
      <c r="K54" s="19">
        <f>D54+I54-J54</f>
        <v>6921.3917870636351</v>
      </c>
      <c r="L54" s="82">
        <f>(0.7*B54)</f>
        <v>4703.858496062664</v>
      </c>
      <c r="M54" s="95">
        <f>E54*50/B54</f>
        <v>2.2727272727272728E-2</v>
      </c>
      <c r="N54" s="81"/>
      <c r="O54" s="84"/>
      <c r="P54" s="21"/>
      <c r="Q54" s="19"/>
      <c r="R54" s="15">
        <f>R53+C54+I53</f>
        <v>6921.3917870636351</v>
      </c>
      <c r="S54" s="28">
        <f>(R54-(B3+SUM(I3:I53)))/(B3+SUM(I3:I53))</f>
        <v>2.4606958935318177</v>
      </c>
      <c r="T54" s="28">
        <f t="shared" ref="T54:T56" si="43">D54/B54-1</f>
        <v>3.0000000000000027E-2</v>
      </c>
      <c r="U54" s="104">
        <f t="shared" si="12"/>
        <v>2000</v>
      </c>
      <c r="V54" s="50">
        <f t="shared" si="13"/>
        <v>100</v>
      </c>
      <c r="W54" s="51">
        <f t="shared" si="5"/>
        <v>2100</v>
      </c>
      <c r="X54" s="51">
        <f t="shared" si="2"/>
        <v>100</v>
      </c>
      <c r="Y54" s="52">
        <f t="shared" si="6"/>
        <v>2000</v>
      </c>
      <c r="Z54" s="68">
        <f t="shared" si="3"/>
        <v>23.081539550082713</v>
      </c>
      <c r="AA54" s="50">
        <f t="shared" si="26"/>
        <v>46163.079100165429</v>
      </c>
      <c r="AB54" s="51">
        <f t="shared" si="8"/>
        <v>2308.1539550082712</v>
      </c>
      <c r="AC54" s="51">
        <f t="shared" si="9"/>
        <v>48471.233055173703</v>
      </c>
      <c r="AD54" s="51">
        <f t="shared" si="10"/>
        <v>100</v>
      </c>
      <c r="AE54" s="52">
        <f t="shared" si="11"/>
        <v>48571.233055173703</v>
      </c>
    </row>
    <row r="55" spans="1:31" s="23" customFormat="1">
      <c r="A55" s="1">
        <f>A54+7</f>
        <v>44906</v>
      </c>
      <c r="B55" s="18">
        <f>D54+I54-P54</f>
        <v>6921.3917870636351</v>
      </c>
      <c r="C55" s="69">
        <f>(B55*required_return)</f>
        <v>207.64175361190905</v>
      </c>
      <c r="D55" s="19">
        <f>B55+C55</f>
        <v>7129.0335406755439</v>
      </c>
      <c r="E55" s="15">
        <f>B55/2200</f>
        <v>3.1460871759380158</v>
      </c>
      <c r="F55" s="15">
        <f>E55</f>
        <v>3.1460871759380158</v>
      </c>
      <c r="G55" s="92">
        <f t="shared" si="42"/>
        <v>65.999999999999929</v>
      </c>
      <c r="H55" s="62">
        <f>Z9</f>
        <v>1.6801912812500002</v>
      </c>
      <c r="I55" s="22"/>
      <c r="J55" s="22"/>
      <c r="K55" s="19">
        <f>D55+I55-J55</f>
        <v>7129.0335406755439</v>
      </c>
      <c r="L55" s="82">
        <f>(0.7*B55)</f>
        <v>4844.9742509445441</v>
      </c>
      <c r="M55" s="95">
        <f t="shared" ref="M55:M56" si="44">E55*50/B55</f>
        <v>2.2727272727272728E-2</v>
      </c>
      <c r="N55" s="81"/>
      <c r="O55" s="84"/>
      <c r="P55" s="21"/>
      <c r="Q55" s="19"/>
      <c r="R55" s="15">
        <f>R54+C55+I54</f>
        <v>7129.0335406755439</v>
      </c>
      <c r="S55" s="28">
        <f>(R55-(B3+SUM(I3:I54)))/(B3+SUM(I3:I54))</f>
        <v>2.564516770337772</v>
      </c>
      <c r="T55" s="28">
        <f t="shared" si="43"/>
        <v>3.0000000000000027E-2</v>
      </c>
      <c r="U55" s="102">
        <f t="shared" si="12"/>
        <v>2000</v>
      </c>
      <c r="V55" s="53">
        <f t="shared" si="13"/>
        <v>100</v>
      </c>
      <c r="W55" s="45">
        <f t="shared" si="5"/>
        <v>2100</v>
      </c>
      <c r="X55" s="45">
        <f t="shared" si="2"/>
        <v>100</v>
      </c>
      <c r="Y55" s="46">
        <f t="shared" si="6"/>
        <v>2000</v>
      </c>
      <c r="Z55" s="66">
        <f t="shared" si="3"/>
        <v>24.28561652758685</v>
      </c>
      <c r="AA55" s="53">
        <f t="shared" si="26"/>
        <v>48571.233055173703</v>
      </c>
      <c r="AB55" s="45">
        <f t="shared" si="8"/>
        <v>2428.5616527586849</v>
      </c>
      <c r="AC55" s="45">
        <f t="shared" si="9"/>
        <v>50999.794707932386</v>
      </c>
      <c r="AD55" s="45">
        <f t="shared" si="10"/>
        <v>100</v>
      </c>
      <c r="AE55" s="46">
        <f t="shared" si="11"/>
        <v>51099.794707932386</v>
      </c>
    </row>
    <row r="56" spans="1:31" s="23" customFormat="1" ht="15" thickBot="1">
      <c r="A56" s="1">
        <f>A55+7</f>
        <v>44913</v>
      </c>
      <c r="B56" s="18">
        <f>D55+I55-P55</f>
        <v>7129.0335406755439</v>
      </c>
      <c r="C56" s="69">
        <f>(B56*required_return)</f>
        <v>213.87100622026631</v>
      </c>
      <c r="D56" s="19">
        <f>B56+C56</f>
        <v>7342.9045468958102</v>
      </c>
      <c r="E56" s="15">
        <f>B56/2200</f>
        <v>3.2404697912161562</v>
      </c>
      <c r="F56" s="15">
        <f>E56</f>
        <v>3.2404697912161562</v>
      </c>
      <c r="G56" s="92">
        <f t="shared" si="42"/>
        <v>65.999999999999986</v>
      </c>
      <c r="H56" s="62">
        <f>Z10</f>
        <v>1.8142008453125003</v>
      </c>
      <c r="I56" s="24"/>
      <c r="J56" s="24"/>
      <c r="K56" s="19">
        <f>D56+I56-J56</f>
        <v>7342.9045468958102</v>
      </c>
      <c r="L56" s="82">
        <f>(0.7*B56)</f>
        <v>4990.3234784728802</v>
      </c>
      <c r="M56" s="95">
        <f t="shared" si="44"/>
        <v>2.2727272727272724E-2</v>
      </c>
      <c r="N56" s="81"/>
      <c r="O56" s="85"/>
      <c r="P56" s="21"/>
      <c r="Q56" s="19"/>
      <c r="R56" s="15">
        <f>R55+C56+I55</f>
        <v>7342.9045468958102</v>
      </c>
      <c r="S56" s="28">
        <f>(R56-(B3+SUM(I3:I55)))/(B3+SUM(I3:I55))</f>
        <v>2.6714522734479051</v>
      </c>
      <c r="T56" s="28">
        <f t="shared" si="43"/>
        <v>3.0000000000000027E-2</v>
      </c>
      <c r="U56" s="103">
        <f t="shared" si="12"/>
        <v>2000</v>
      </c>
      <c r="V56" s="47">
        <f t="shared" si="13"/>
        <v>100</v>
      </c>
      <c r="W56" s="48">
        <f t="shared" si="5"/>
        <v>2100</v>
      </c>
      <c r="X56" s="48">
        <f t="shared" si="2"/>
        <v>100</v>
      </c>
      <c r="Y56" s="49">
        <f t="shared" si="6"/>
        <v>2000</v>
      </c>
      <c r="Z56" s="67">
        <f t="shared" si="3"/>
        <v>25.549897353966195</v>
      </c>
      <c r="AA56" s="47">
        <f t="shared" si="26"/>
        <v>51099.794707932386</v>
      </c>
      <c r="AB56" s="48">
        <f t="shared" si="8"/>
        <v>2554.9897353966194</v>
      </c>
      <c r="AC56" s="48">
        <f t="shared" si="9"/>
        <v>53654.784443329008</v>
      </c>
      <c r="AD56" s="48">
        <f t="shared" si="10"/>
        <v>100</v>
      </c>
      <c r="AE56" s="49">
        <f t="shared" si="11"/>
        <v>53754.784443329008</v>
      </c>
    </row>
    <row r="57" spans="1:31" ht="15" thickBot="1">
      <c r="A57" s="2"/>
      <c r="B57" s="3"/>
      <c r="C57" s="4"/>
      <c r="D57" s="4"/>
      <c r="E57" s="4"/>
      <c r="F57" s="4"/>
      <c r="G57" s="4"/>
      <c r="H57" s="61"/>
      <c r="I57" s="4"/>
      <c r="J57" s="4"/>
      <c r="K57" s="4"/>
      <c r="L57" s="5"/>
      <c r="M57" s="4"/>
      <c r="N57" s="4"/>
      <c r="O57" s="4"/>
      <c r="P57" s="4"/>
      <c r="Q57" s="4"/>
      <c r="R57" s="4"/>
      <c r="S57" s="29"/>
      <c r="T57" s="29"/>
      <c r="U57" s="103">
        <f t="shared" si="12"/>
        <v>2000</v>
      </c>
      <c r="V57" s="47">
        <f t="shared" si="13"/>
        <v>100</v>
      </c>
      <c r="W57" s="48">
        <f t="shared" si="5"/>
        <v>2100</v>
      </c>
      <c r="X57" s="48">
        <f t="shared" si="2"/>
        <v>100</v>
      </c>
      <c r="Y57" s="49">
        <f t="shared" si="6"/>
        <v>2000</v>
      </c>
      <c r="Z57" s="67">
        <f t="shared" si="3"/>
        <v>26.877392221664504</v>
      </c>
      <c r="AA57" s="47">
        <f t="shared" si="26"/>
        <v>53754.784443329008</v>
      </c>
      <c r="AB57" s="48">
        <f t="shared" si="8"/>
        <v>2687.7392221664504</v>
      </c>
      <c r="AC57" s="48">
        <f t="shared" si="9"/>
        <v>56442.523665495457</v>
      </c>
      <c r="AD57" s="48">
        <f t="shared" si="10"/>
        <v>100</v>
      </c>
      <c r="AE57" s="49">
        <f t="shared" si="11"/>
        <v>56542.523665495457</v>
      </c>
    </row>
    <row r="58" spans="1:31" s="23" customFormat="1" ht="15" thickBot="1">
      <c r="A58" s="1">
        <f>A56+7</f>
        <v>44920</v>
      </c>
      <c r="B58" s="18">
        <f>D56+I56-P56</f>
        <v>7342.9045468958102</v>
      </c>
      <c r="C58" s="69">
        <f>(B58*required_return)</f>
        <v>220.28713640687431</v>
      </c>
      <c r="D58" s="15">
        <f>B58+C58</f>
        <v>7563.1916833026844</v>
      </c>
      <c r="E58" s="15">
        <f>B58/2200</f>
        <v>3.3376838849526411</v>
      </c>
      <c r="F58" s="15">
        <f>E58</f>
        <v>3.3376838849526411</v>
      </c>
      <c r="G58" s="93">
        <f>(D58-B58)/F58</f>
        <v>65.999999999999972</v>
      </c>
      <c r="H58" s="62">
        <f>Z11</f>
        <v>1.9549108875781251</v>
      </c>
      <c r="I58" s="22"/>
      <c r="J58" s="22"/>
      <c r="K58" s="15">
        <f>D58+I58-J58</f>
        <v>7563.1916833026844</v>
      </c>
      <c r="L58" s="82">
        <f>(0.7*B58)</f>
        <v>5140.0331828270664</v>
      </c>
      <c r="M58" s="95">
        <f>E58*50/B58</f>
        <v>2.2727272727272728E-2</v>
      </c>
      <c r="N58" s="81"/>
      <c r="O58" s="84"/>
      <c r="P58" s="21"/>
      <c r="Q58" s="19"/>
      <c r="R58" s="15">
        <f>R56+C58+I56</f>
        <v>7563.1916833026844</v>
      </c>
      <c r="S58" s="28">
        <f>(R58-(B3+SUM(I3:I56)))/(B3+SUM(I3:I56))</f>
        <v>2.7815958416513422</v>
      </c>
      <c r="T58" s="28">
        <f>D58/B58-1</f>
        <v>3.0000000000000027E-2</v>
      </c>
      <c r="U58" s="104">
        <f t="shared" si="12"/>
        <v>2000</v>
      </c>
      <c r="V58" s="50">
        <f t="shared" si="13"/>
        <v>100</v>
      </c>
      <c r="W58" s="51">
        <f t="shared" si="5"/>
        <v>2100</v>
      </c>
      <c r="X58" s="51">
        <f t="shared" si="2"/>
        <v>100</v>
      </c>
      <c r="Y58" s="52">
        <f t="shared" si="6"/>
        <v>2000</v>
      </c>
      <c r="Z58" s="68">
        <f t="shared" si="3"/>
        <v>28.271261832747729</v>
      </c>
      <c r="AA58" s="50">
        <f t="shared" si="26"/>
        <v>56542.523665495457</v>
      </c>
      <c r="AB58" s="51">
        <f t="shared" si="8"/>
        <v>2827.1261832747728</v>
      </c>
      <c r="AC58" s="51">
        <f t="shared" si="9"/>
        <v>59369.649848770227</v>
      </c>
      <c r="AD58" s="51">
        <f t="shared" si="10"/>
        <v>100</v>
      </c>
      <c r="AE58" s="52">
        <f t="shared" si="11"/>
        <v>59469.649848770227</v>
      </c>
    </row>
    <row r="59" spans="1:31" s="23" customFormat="1">
      <c r="A59" s="1">
        <f>A58+7</f>
        <v>44927</v>
      </c>
      <c r="B59" s="18">
        <f>D58+I58-P58</f>
        <v>7563.1916833026844</v>
      </c>
      <c r="C59" s="69">
        <f>(B59*required_return)</f>
        <v>226.89575049908052</v>
      </c>
      <c r="D59" s="19">
        <f>B59+C59</f>
        <v>7790.0874338017647</v>
      </c>
      <c r="E59" s="15">
        <f>B59/2200</f>
        <v>3.4378144015012202</v>
      </c>
      <c r="F59" s="15">
        <f>E59</f>
        <v>3.4378144015012202</v>
      </c>
      <c r="G59" s="92">
        <f t="shared" ref="G59:G61" si="45">(D59-B59)/F59</f>
        <v>65.999999999999943</v>
      </c>
      <c r="H59" s="62">
        <f>Z12</f>
        <v>2.1026564319570311</v>
      </c>
      <c r="I59" s="22"/>
      <c r="J59" s="22"/>
      <c r="K59" s="19">
        <f>D59+I59-J59</f>
        <v>7790.0874338017647</v>
      </c>
      <c r="L59" s="82">
        <f>(0.7*B59)</f>
        <v>5294.2341783118791</v>
      </c>
      <c r="M59" s="95">
        <f>E59*50/B59</f>
        <v>2.2727272727272728E-2</v>
      </c>
      <c r="N59" s="81"/>
      <c r="O59" s="84"/>
      <c r="P59" s="21"/>
      <c r="Q59" s="19"/>
      <c r="R59" s="15">
        <f>R58+C59+I58</f>
        <v>7790.0874338017647</v>
      </c>
      <c r="S59" s="28">
        <f>(R59-(B3+SUM(I3:I58)))/(B3+SUM(I3:I58))</f>
        <v>2.8950437169008825</v>
      </c>
      <c r="T59" s="28">
        <f t="shared" ref="T59:T61" si="46">D59/B59-1</f>
        <v>3.0000000000000027E-2</v>
      </c>
      <c r="U59" s="102">
        <f t="shared" si="12"/>
        <v>2000</v>
      </c>
      <c r="V59" s="53">
        <f t="shared" si="13"/>
        <v>100</v>
      </c>
      <c r="W59" s="45">
        <f t="shared" si="5"/>
        <v>2100</v>
      </c>
      <c r="X59" s="45">
        <f t="shared" si="2"/>
        <v>100</v>
      </c>
      <c r="Y59" s="46">
        <f t="shared" si="6"/>
        <v>2000</v>
      </c>
      <c r="Z59" s="66">
        <f t="shared" si="3"/>
        <v>29.734824924385112</v>
      </c>
      <c r="AA59" s="53">
        <f t="shared" si="26"/>
        <v>59469.649848770227</v>
      </c>
      <c r="AB59" s="45">
        <f t="shared" si="8"/>
        <v>2973.4824924385111</v>
      </c>
      <c r="AC59" s="45">
        <f t="shared" si="9"/>
        <v>62443.132341208737</v>
      </c>
      <c r="AD59" s="45">
        <f t="shared" si="10"/>
        <v>100</v>
      </c>
      <c r="AE59" s="46">
        <f t="shared" si="11"/>
        <v>62543.132341208737</v>
      </c>
    </row>
    <row r="60" spans="1:31" s="23" customFormat="1">
      <c r="A60" s="1">
        <f>A59+7</f>
        <v>44934</v>
      </c>
      <c r="B60" s="18">
        <f>D59+I59-P59</f>
        <v>7790.0874338017647</v>
      </c>
      <c r="C60" s="69">
        <f>(B60*required_return)</f>
        <v>233.70262301405293</v>
      </c>
      <c r="D60" s="19">
        <f>B60+C60</f>
        <v>8023.7900568158175</v>
      </c>
      <c r="E60" s="15">
        <f>B60/2200</f>
        <v>3.5409488335462567</v>
      </c>
      <c r="F60" s="15">
        <f>E60</f>
        <v>3.5409488335462567</v>
      </c>
      <c r="G60" s="92">
        <f t="shared" si="45"/>
        <v>65.999999999999943</v>
      </c>
      <c r="H60" s="62">
        <f>Z13</f>
        <v>2.2577892535548827</v>
      </c>
      <c r="I60" s="22"/>
      <c r="J60" s="22"/>
      <c r="K60" s="19">
        <f>D60+I60-J60</f>
        <v>8023.7900568158175</v>
      </c>
      <c r="L60" s="82">
        <f>(0.7*B60)</f>
        <v>5453.0612036612347</v>
      </c>
      <c r="M60" s="95">
        <f t="shared" ref="M60:M61" si="47">E60*50/B60</f>
        <v>2.2727272727272728E-2</v>
      </c>
      <c r="N60" s="81"/>
      <c r="O60" s="84"/>
      <c r="P60" s="21"/>
      <c r="Q60" s="19"/>
      <c r="R60" s="15">
        <f>R59+C60+I59</f>
        <v>8023.7900568158175</v>
      </c>
      <c r="S60" s="28">
        <f>(R60-(B3+SUM(I3:I59)))/(B3+SUM(I3:I59))</f>
        <v>3.0118950284079089</v>
      </c>
      <c r="T60" s="28">
        <f t="shared" si="46"/>
        <v>3.0000000000000027E-2</v>
      </c>
      <c r="U60" s="103">
        <f t="shared" si="12"/>
        <v>2000</v>
      </c>
      <c r="V60" s="47">
        <f t="shared" si="13"/>
        <v>100</v>
      </c>
      <c r="W60" s="48">
        <f t="shared" si="5"/>
        <v>2100</v>
      </c>
      <c r="X60" s="48">
        <f t="shared" si="2"/>
        <v>100</v>
      </c>
      <c r="Y60" s="49">
        <f t="shared" si="6"/>
        <v>2000</v>
      </c>
      <c r="Z60" s="67">
        <f t="shared" si="3"/>
        <v>31.27156617060437</v>
      </c>
      <c r="AA60" s="47">
        <f t="shared" si="26"/>
        <v>62543.132341208737</v>
      </c>
      <c r="AB60" s="48">
        <f t="shared" si="8"/>
        <v>3127.1566170604369</v>
      </c>
      <c r="AC60" s="48">
        <f t="shared" si="9"/>
        <v>65670.288958269171</v>
      </c>
      <c r="AD60" s="48">
        <f t="shared" si="10"/>
        <v>100</v>
      </c>
      <c r="AE60" s="49">
        <f t="shared" si="11"/>
        <v>65770.288958269171</v>
      </c>
    </row>
    <row r="61" spans="1:31" s="23" customFormat="1" ht="15" thickBot="1">
      <c r="A61" s="1">
        <f>A60+7</f>
        <v>44941</v>
      </c>
      <c r="B61" s="18">
        <f>D60+I60-P60</f>
        <v>8023.7900568158175</v>
      </c>
      <c r="C61" s="69">
        <f>(B61*required_return)</f>
        <v>240.71370170447452</v>
      </c>
      <c r="D61" s="19">
        <f>B61+C61</f>
        <v>8264.5037585202917</v>
      </c>
      <c r="E61" s="15">
        <f>B61/2200</f>
        <v>3.6471772985526445</v>
      </c>
      <c r="F61" s="15">
        <f>E61</f>
        <v>3.6471772985526445</v>
      </c>
      <c r="G61" s="92">
        <f t="shared" si="45"/>
        <v>65.999999999999929</v>
      </c>
      <c r="H61" s="62">
        <f>Z14</f>
        <v>2.4206787162326266</v>
      </c>
      <c r="I61" s="24"/>
      <c r="J61" s="24"/>
      <c r="K61" s="19">
        <f>D61+I61-J61</f>
        <v>8264.5037585202917</v>
      </c>
      <c r="L61" s="82">
        <f>(0.7*B61)</f>
        <v>5616.6530397710721</v>
      </c>
      <c r="M61" s="95">
        <f t="shared" si="47"/>
        <v>2.2727272727272728E-2</v>
      </c>
      <c r="N61" s="81"/>
      <c r="O61" s="85"/>
      <c r="P61" s="21"/>
      <c r="Q61" s="19"/>
      <c r="R61" s="15">
        <f>R60+C61+I60</f>
        <v>8264.5037585202917</v>
      </c>
      <c r="S61" s="28">
        <f>(R61-(B3+SUM(I3:I60)))/(B3+SUM(I3:I60))</f>
        <v>3.1322518792601457</v>
      </c>
      <c r="T61" s="28">
        <f t="shared" si="46"/>
        <v>3.0000000000000027E-2</v>
      </c>
      <c r="U61" s="103">
        <f t="shared" si="12"/>
        <v>2000</v>
      </c>
      <c r="V61" s="47">
        <f t="shared" si="13"/>
        <v>100</v>
      </c>
      <c r="W61" s="48">
        <f t="shared" si="5"/>
        <v>2100</v>
      </c>
      <c r="X61" s="48">
        <f t="shared" si="2"/>
        <v>100</v>
      </c>
      <c r="Y61" s="49">
        <f t="shared" si="6"/>
        <v>2000</v>
      </c>
      <c r="Z61" s="67">
        <f t="shared" si="3"/>
        <v>32.885144479134588</v>
      </c>
      <c r="AA61" s="47">
        <f t="shared" si="26"/>
        <v>65770.288958269171</v>
      </c>
      <c r="AB61" s="48">
        <f t="shared" si="8"/>
        <v>3288.5144479134588</v>
      </c>
      <c r="AC61" s="48">
        <f t="shared" si="9"/>
        <v>69058.803406182633</v>
      </c>
      <c r="AD61" s="48">
        <f t="shared" si="10"/>
        <v>100</v>
      </c>
      <c r="AE61" s="49">
        <f t="shared" si="11"/>
        <v>69158.803406182633</v>
      </c>
    </row>
    <row r="62" spans="1:31" ht="15" thickBot="1">
      <c r="A62" s="2"/>
      <c r="B62" s="3"/>
      <c r="C62" s="13"/>
      <c r="D62" s="4"/>
      <c r="E62" s="4"/>
      <c r="F62" s="4"/>
      <c r="G62" s="4"/>
      <c r="H62" s="61"/>
      <c r="I62" s="4"/>
      <c r="J62" s="4"/>
      <c r="K62" s="4"/>
      <c r="L62" s="5"/>
      <c r="M62" s="4"/>
      <c r="N62" s="4"/>
      <c r="O62" s="4"/>
      <c r="P62" s="4"/>
      <c r="Q62" s="4"/>
      <c r="R62" s="4"/>
      <c r="S62" s="29"/>
      <c r="T62" s="29"/>
      <c r="U62" s="104">
        <f t="shared" si="12"/>
        <v>2000</v>
      </c>
      <c r="V62" s="50">
        <f t="shared" si="13"/>
        <v>100</v>
      </c>
      <c r="W62" s="51">
        <f t="shared" si="5"/>
        <v>2100</v>
      </c>
      <c r="X62" s="51">
        <f t="shared" si="2"/>
        <v>100</v>
      </c>
      <c r="Y62" s="52">
        <f t="shared" si="6"/>
        <v>2000</v>
      </c>
      <c r="Z62" s="68">
        <f t="shared" si="3"/>
        <v>34.579401703091314</v>
      </c>
      <c r="AA62" s="50">
        <f t="shared" si="26"/>
        <v>69158.803406182633</v>
      </c>
      <c r="AB62" s="51">
        <f t="shared" si="8"/>
        <v>3457.9401703091312</v>
      </c>
      <c r="AC62" s="51">
        <f t="shared" si="9"/>
        <v>72616.743576491761</v>
      </c>
      <c r="AD62" s="51">
        <f t="shared" si="10"/>
        <v>100</v>
      </c>
      <c r="AE62" s="52">
        <f t="shared" si="11"/>
        <v>72716.743576491761</v>
      </c>
    </row>
    <row r="63" spans="1:31" s="23" customFormat="1">
      <c r="A63" s="1">
        <f>A61+7</f>
        <v>44948</v>
      </c>
      <c r="B63" s="18">
        <f>D61+I61-P61</f>
        <v>8264.5037585202917</v>
      </c>
      <c r="C63" s="69">
        <f>(B63*required_return)</f>
        <v>247.93511275560874</v>
      </c>
      <c r="D63" s="15">
        <f>B63+C63</f>
        <v>8512.438871275901</v>
      </c>
      <c r="E63" s="15">
        <f>B63/2200</f>
        <v>3.7565926175092237</v>
      </c>
      <c r="F63" s="15">
        <f>E63</f>
        <v>3.7565926175092237</v>
      </c>
      <c r="G63" s="93">
        <f>(D63-B63)/F63</f>
        <v>66.000000000000128</v>
      </c>
      <c r="H63" s="62">
        <f>Z15</f>
        <v>2.5917126520442579</v>
      </c>
      <c r="I63" s="22"/>
      <c r="J63" s="22"/>
      <c r="K63" s="15">
        <f>D63+I63-J63</f>
        <v>8512.438871275901</v>
      </c>
      <c r="L63" s="82">
        <f>(0.7*B63)</f>
        <v>5785.152630964204</v>
      </c>
      <c r="M63" s="95">
        <f>E63*50/B63</f>
        <v>2.2727272727272728E-2</v>
      </c>
      <c r="N63" s="81"/>
      <c r="O63" s="84"/>
      <c r="P63" s="21"/>
      <c r="Q63" s="19"/>
      <c r="R63" s="15">
        <f>R61+C63+I61</f>
        <v>8512.438871275901</v>
      </c>
      <c r="S63" s="28">
        <f>(R63-(B3+SUM(I3:I61)))/(B3+SUM(I3:I61))</f>
        <v>3.2562194356379504</v>
      </c>
      <c r="T63" s="28">
        <f>D63/B63-1</f>
        <v>3.0000000000000027E-2</v>
      </c>
      <c r="U63" s="44"/>
      <c r="V63"/>
      <c r="W63"/>
      <c r="X63"/>
      <c r="Y63"/>
      <c r="Z63" s="64"/>
      <c r="AA63"/>
      <c r="AB63"/>
      <c r="AC63"/>
      <c r="AD63"/>
      <c r="AE63"/>
    </row>
    <row r="64" spans="1:31" s="23" customFormat="1">
      <c r="A64" s="1">
        <f>A63+7</f>
        <v>44955</v>
      </c>
      <c r="B64" s="18">
        <f>D63+I63-P63</f>
        <v>8512.438871275901</v>
      </c>
      <c r="C64" s="69">
        <f>(B64*required_return)</f>
        <v>255.37316613827701</v>
      </c>
      <c r="D64" s="19">
        <f>B64+C64</f>
        <v>8767.8120374141781</v>
      </c>
      <c r="E64" s="15">
        <f>B64/2200</f>
        <v>3.8692903960345006</v>
      </c>
      <c r="F64" s="15">
        <f>E64</f>
        <v>3.8692903960345006</v>
      </c>
      <c r="G64" s="92">
        <f t="shared" ref="G64:G66" si="48">(D64-B64)/F64</f>
        <v>66.000000000000028</v>
      </c>
      <c r="H64" s="62">
        <f>Z16</f>
        <v>2.7712982846464711</v>
      </c>
      <c r="I64" s="22"/>
      <c r="J64" s="22"/>
      <c r="K64" s="19">
        <f>D64+I64-J64</f>
        <v>8767.8120374141781</v>
      </c>
      <c r="L64" s="82">
        <f>(0.7*B64)</f>
        <v>5958.7072098931303</v>
      </c>
      <c r="M64" s="95">
        <f>E64*50/B64</f>
        <v>2.2727272727272728E-2</v>
      </c>
      <c r="N64" s="81"/>
      <c r="O64" s="84"/>
      <c r="P64" s="21"/>
      <c r="Q64" s="19"/>
      <c r="R64" s="15">
        <f>R63+C64+I63</f>
        <v>8767.8120374141781</v>
      </c>
      <c r="S64" s="28">
        <f>(R64-(B3+SUM(I3:I63)))/(B3+SUM(I3:I63))</f>
        <v>3.3839060187070888</v>
      </c>
      <c r="T64" s="28">
        <f t="shared" ref="T64:T66" si="49">D64/B64-1</f>
        <v>3.0000000000000027E-2</v>
      </c>
      <c r="U64" s="44"/>
      <c r="V64"/>
      <c r="W64"/>
      <c r="X64"/>
      <c r="Y64"/>
      <c r="Z64" s="64"/>
      <c r="AA64"/>
      <c r="AB64"/>
      <c r="AC64"/>
      <c r="AD64"/>
      <c r="AE64"/>
    </row>
    <row r="65" spans="1:31" s="23" customFormat="1">
      <c r="A65" s="1">
        <f>A64+7</f>
        <v>44962</v>
      </c>
      <c r="B65" s="18">
        <f>D64+I64-P64</f>
        <v>8767.8120374141781</v>
      </c>
      <c r="C65" s="69">
        <f>(B65*required_return)</f>
        <v>263.03436112242531</v>
      </c>
      <c r="D65" s="19">
        <f>B65+C65</f>
        <v>9030.8463985366034</v>
      </c>
      <c r="E65" s="15">
        <f>B65/2200</f>
        <v>3.9853691079155356</v>
      </c>
      <c r="F65" s="15">
        <f>E65</f>
        <v>3.9853691079155356</v>
      </c>
      <c r="G65" s="92">
        <f t="shared" si="48"/>
        <v>65.999999999999972</v>
      </c>
      <c r="H65" s="62">
        <f>Z17</f>
        <v>2.9598631988787947</v>
      </c>
      <c r="I65" s="22"/>
      <c r="J65" s="22"/>
      <c r="K65" s="19">
        <f>D65+I65-J65</f>
        <v>9030.8463985366034</v>
      </c>
      <c r="L65" s="82">
        <f>(0.7*B65)</f>
        <v>6137.4684261899247</v>
      </c>
      <c r="M65" s="95">
        <f t="shared" ref="M65:M66" si="50">E65*50/B65</f>
        <v>2.2727272727272728E-2</v>
      </c>
      <c r="N65" s="81"/>
      <c r="O65" s="84"/>
      <c r="P65" s="21"/>
      <c r="Q65" s="19"/>
      <c r="R65" s="15">
        <f>R64+C65+I64</f>
        <v>9030.8463985366034</v>
      </c>
      <c r="S65" s="28">
        <f>(R65-(B3+SUM(I3:I64)))/(B3+SUM(I3:I64))</f>
        <v>3.5154231992683016</v>
      </c>
      <c r="T65" s="28">
        <f t="shared" si="49"/>
        <v>3.0000000000000027E-2</v>
      </c>
      <c r="U65" s="44"/>
      <c r="V65"/>
      <c r="W65"/>
      <c r="X65"/>
      <c r="Y65"/>
      <c r="Z65" s="64"/>
      <c r="AA65"/>
      <c r="AB65"/>
      <c r="AC65"/>
      <c r="AD65"/>
      <c r="AE65"/>
    </row>
    <row r="66" spans="1:31" s="23" customFormat="1" ht="15" thickBot="1">
      <c r="A66" s="6">
        <f>A65+7</f>
        <v>44969</v>
      </c>
      <c r="B66" s="18">
        <f>D65+I65-P65</f>
        <v>9030.8463985366034</v>
      </c>
      <c r="C66" s="69">
        <f>(B66*required_return)</f>
        <v>270.92539195609811</v>
      </c>
      <c r="D66" s="19">
        <f>B66+C66</f>
        <v>9301.7717904927013</v>
      </c>
      <c r="E66" s="15">
        <f>B66/2200</f>
        <v>4.1049301811530015</v>
      </c>
      <c r="F66" s="15">
        <f>E66</f>
        <v>4.1049301811530015</v>
      </c>
      <c r="G66" s="92">
        <f t="shared" si="48"/>
        <v>65.999999999999943</v>
      </c>
      <c r="H66" s="62">
        <f>Z18</f>
        <v>3.1578563588227344</v>
      </c>
      <c r="I66" s="24"/>
      <c r="J66" s="24"/>
      <c r="K66" s="19">
        <f>D66+I66-J66</f>
        <v>9301.7717904927013</v>
      </c>
      <c r="L66" s="82">
        <f>(0.7*B66)</f>
        <v>6321.5924789756218</v>
      </c>
      <c r="M66" s="95">
        <f t="shared" si="50"/>
        <v>2.2727272727272728E-2</v>
      </c>
      <c r="N66" s="81"/>
      <c r="O66" s="85"/>
      <c r="P66" s="21"/>
      <c r="Q66" s="19"/>
      <c r="R66" s="15">
        <f>R65+C66+I65</f>
        <v>9301.7717904927013</v>
      </c>
      <c r="S66" s="28">
        <f>(R66-(B3+SUM(I3:I65)))/(B3+SUM(I3:I65))</f>
        <v>3.6508858952463505</v>
      </c>
      <c r="T66" s="28">
        <f t="shared" si="49"/>
        <v>3.0000000000000027E-2</v>
      </c>
      <c r="U66" s="44"/>
      <c r="V66"/>
      <c r="W66"/>
      <c r="X66"/>
      <c r="Y66"/>
      <c r="Z66" s="64"/>
      <c r="AA66"/>
      <c r="AB66"/>
      <c r="AC66"/>
      <c r="AD66"/>
      <c r="AE66"/>
    </row>
    <row r="67" spans="1:31" ht="15" thickBot="1">
      <c r="A67" s="2"/>
      <c r="B67" s="3"/>
      <c r="C67" s="13"/>
      <c r="D67" s="4"/>
      <c r="E67" s="4"/>
      <c r="F67" s="4"/>
      <c r="G67" s="4"/>
      <c r="H67" s="61"/>
      <c r="I67" s="4"/>
      <c r="J67" s="4"/>
      <c r="K67" s="4"/>
      <c r="L67" s="5"/>
      <c r="M67" s="4"/>
      <c r="N67" s="4"/>
      <c r="O67" s="4"/>
      <c r="P67" s="4"/>
      <c r="Q67" s="4"/>
      <c r="R67" s="4"/>
      <c r="S67" s="29"/>
      <c r="T67" s="29"/>
    </row>
    <row r="68" spans="1:31" s="23" customFormat="1">
      <c r="A68" s="1">
        <f>A66+7</f>
        <v>44976</v>
      </c>
      <c r="B68" s="18">
        <f>D66+I66-P66</f>
        <v>9301.7717904927013</v>
      </c>
      <c r="C68" s="69">
        <f>(B68*required_return)</f>
        <v>279.05315371478105</v>
      </c>
      <c r="D68" s="15">
        <f>B68+C68</f>
        <v>9580.824944207483</v>
      </c>
      <c r="E68" s="15">
        <f>B68/2200</f>
        <v>4.2280780865875913</v>
      </c>
      <c r="F68" s="15">
        <f>E68</f>
        <v>4.2280780865875913</v>
      </c>
      <c r="G68" s="93">
        <f>(D68-B68)/F68</f>
        <v>66.000000000000171</v>
      </c>
      <c r="H68" s="62">
        <f>Z19</f>
        <v>3.3657491767638712</v>
      </c>
      <c r="I68" s="22"/>
      <c r="J68" s="22"/>
      <c r="K68" s="15">
        <f>D68+I68-J68</f>
        <v>9580.824944207483</v>
      </c>
      <c r="L68" s="82">
        <f>(0.7*B68)</f>
        <v>6511.2402533448903</v>
      </c>
      <c r="M68" s="95">
        <f>E68*50/B68</f>
        <v>2.2727272727272728E-2</v>
      </c>
      <c r="N68" s="81"/>
      <c r="O68" s="84"/>
      <c r="P68" s="21"/>
      <c r="Q68" s="19"/>
      <c r="R68" s="15">
        <f>R66+C68+I66</f>
        <v>9580.824944207483</v>
      </c>
      <c r="S68" s="28">
        <f>(R68-(B3+SUM(I3:I66)))/(B3+SUM(I3:I66))</f>
        <v>3.7904124721037413</v>
      </c>
      <c r="T68" s="28">
        <f>D68/B68-1</f>
        <v>3.0000000000000027E-2</v>
      </c>
      <c r="U68" s="44"/>
      <c r="V68"/>
      <c r="W68"/>
      <c r="X68"/>
      <c r="Y68"/>
      <c r="Z68" s="64"/>
      <c r="AA68"/>
      <c r="AB68"/>
      <c r="AC68"/>
      <c r="AD68"/>
      <c r="AE68"/>
    </row>
    <row r="69" spans="1:31" s="23" customFormat="1">
      <c r="A69" s="1">
        <f>A68+7</f>
        <v>44983</v>
      </c>
      <c r="B69" s="18">
        <f>D68+I68-P68</f>
        <v>9580.824944207483</v>
      </c>
      <c r="C69" s="69">
        <f>(B69*required_return)</f>
        <v>287.42474832622446</v>
      </c>
      <c r="D69" s="19">
        <f>B69+C69</f>
        <v>9868.2496925337073</v>
      </c>
      <c r="E69" s="15">
        <f>B69/2200</f>
        <v>4.3549204291852197</v>
      </c>
      <c r="F69" s="15">
        <f>E69</f>
        <v>4.3549204291852197</v>
      </c>
      <c r="G69" s="92">
        <f t="shared" ref="G69:G71" si="51">(D69-B69)/F69</f>
        <v>65.999999999999957</v>
      </c>
      <c r="H69" s="62">
        <f>Z20</f>
        <v>3.584036635602065</v>
      </c>
      <c r="I69" s="22"/>
      <c r="J69" s="22"/>
      <c r="K69" s="19">
        <f>D69+I69-J69</f>
        <v>9868.2496925337073</v>
      </c>
      <c r="L69" s="82">
        <f>(0.7*B69)</f>
        <v>6706.5774609452374</v>
      </c>
      <c r="M69" s="95">
        <f>E69*50/B69</f>
        <v>2.2727272727272728E-2</v>
      </c>
      <c r="N69" s="81"/>
      <c r="O69" s="84"/>
      <c r="P69" s="21"/>
      <c r="Q69" s="19"/>
      <c r="R69" s="15">
        <f>R68+C69+I68</f>
        <v>9868.2496925337073</v>
      </c>
      <c r="S69" s="28">
        <f>(R69-(B3+SUM(I3:I68)))/(B3+SUM(I3:I68))</f>
        <v>3.9341248462668537</v>
      </c>
      <c r="T69" s="28">
        <f t="shared" ref="T69:T71" si="52">D69/B69-1</f>
        <v>3.0000000000000027E-2</v>
      </c>
      <c r="U69" s="44"/>
      <c r="V69"/>
      <c r="W69"/>
      <c r="X69"/>
      <c r="Y69"/>
      <c r="Z69" s="64"/>
      <c r="AA69"/>
      <c r="AB69"/>
      <c r="AC69"/>
      <c r="AD69"/>
      <c r="AE69"/>
    </row>
    <row r="70" spans="1:31" s="23" customFormat="1">
      <c r="A70" s="1">
        <f>A69+7</f>
        <v>44990</v>
      </c>
      <c r="B70" s="18">
        <f>D69+I69-P69</f>
        <v>9868.2496925337073</v>
      </c>
      <c r="C70" s="69">
        <f>(B70*required_return)</f>
        <v>296.04749077601122</v>
      </c>
      <c r="D70" s="19">
        <f>B70+C70</f>
        <v>10164.297183309718</v>
      </c>
      <c r="E70" s="15">
        <f>B70/2200</f>
        <v>4.485568042060776</v>
      </c>
      <c r="F70" s="15">
        <f>E70</f>
        <v>4.485568042060776</v>
      </c>
      <c r="G70" s="92">
        <f t="shared" si="51"/>
        <v>65.999999999999915</v>
      </c>
      <c r="H70" s="62">
        <f>Z21</f>
        <v>3.8132384673821678</v>
      </c>
      <c r="I70" s="22"/>
      <c r="J70" s="22"/>
      <c r="K70" s="19">
        <f>D70+I70-J70</f>
        <v>10164.297183309718</v>
      </c>
      <c r="L70" s="82">
        <f>(0.7*B70)</f>
        <v>6907.7747847735945</v>
      </c>
      <c r="M70" s="95">
        <f t="shared" ref="M70:M71" si="53">E70*50/B70</f>
        <v>2.2727272727272724E-2</v>
      </c>
      <c r="N70" s="81"/>
      <c r="O70" s="84"/>
      <c r="P70" s="21"/>
      <c r="Q70" s="19"/>
      <c r="R70" s="15">
        <f>R69+C70+I69</f>
        <v>10164.297183309718</v>
      </c>
      <c r="S70" s="28">
        <f>(R70-(B3+SUM(I3:I69)))/(B3+SUM(I3:I69))</f>
        <v>4.0821485916548594</v>
      </c>
      <c r="T70" s="28">
        <f t="shared" si="52"/>
        <v>3.0000000000000027E-2</v>
      </c>
      <c r="U70" s="44"/>
      <c r="V70"/>
      <c r="W70"/>
      <c r="X70"/>
      <c r="Y70"/>
      <c r="Z70" s="64"/>
      <c r="AA70"/>
      <c r="AB70"/>
      <c r="AC70"/>
      <c r="AD70"/>
      <c r="AE70"/>
    </row>
    <row r="71" spans="1:31" s="23" customFormat="1" ht="15" thickBot="1">
      <c r="A71" s="6">
        <f>A70+7</f>
        <v>44997</v>
      </c>
      <c r="B71" s="18">
        <f>D70+I70-P70</f>
        <v>10164.297183309718</v>
      </c>
      <c r="C71" s="69">
        <f>(B71*required_return)</f>
        <v>304.92891549929152</v>
      </c>
      <c r="D71" s="19">
        <f>B71+C71</f>
        <v>10469.226098809009</v>
      </c>
      <c r="E71" s="15">
        <f>B71/2200</f>
        <v>4.6201350833225989</v>
      </c>
      <c r="F71" s="15">
        <f>E71</f>
        <v>4.6201350833225989</v>
      </c>
      <c r="G71" s="92">
        <f t="shared" si="51"/>
        <v>65.999999999999929</v>
      </c>
      <c r="H71" s="62">
        <f>Z22</f>
        <v>4.0539003907512763</v>
      </c>
      <c r="I71" s="24"/>
      <c r="J71" s="24"/>
      <c r="K71" s="19">
        <f>D71+I71-J71</f>
        <v>10469.226098809009</v>
      </c>
      <c r="L71" s="82">
        <f>(0.7*B71)</f>
        <v>7115.0080283168027</v>
      </c>
      <c r="M71" s="95">
        <f t="shared" si="53"/>
        <v>2.2727272727272728E-2</v>
      </c>
      <c r="N71" s="81"/>
      <c r="O71" s="85"/>
      <c r="P71" s="21"/>
      <c r="Q71" s="19"/>
      <c r="R71" s="15">
        <f>R70+C71+I70</f>
        <v>10469.226098809009</v>
      </c>
      <c r="S71" s="28">
        <f>(R71-(B3+SUM(I3:I70)))/(B3+SUM(I3:I70))</f>
        <v>4.2346130494045049</v>
      </c>
      <c r="T71" s="28">
        <f t="shared" si="52"/>
        <v>3.0000000000000027E-2</v>
      </c>
      <c r="U71" s="44"/>
      <c r="V71"/>
      <c r="W71"/>
      <c r="X71"/>
      <c r="Y71"/>
      <c r="Z71" s="64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1"/>
      <c r="I72" s="4"/>
      <c r="J72" s="4"/>
      <c r="K72" s="4"/>
      <c r="L72" s="5"/>
      <c r="M72" s="4"/>
      <c r="N72" s="4"/>
      <c r="O72" s="4"/>
      <c r="P72" s="4"/>
      <c r="Q72" s="4"/>
      <c r="R72" s="4"/>
      <c r="S72" s="29"/>
      <c r="T72" s="29"/>
    </row>
    <row r="73" spans="1:31" s="23" customFormat="1">
      <c r="A73" s="1">
        <f>A71+7</f>
        <v>45004</v>
      </c>
      <c r="B73" s="18">
        <f>D71+I71-P71</f>
        <v>10469.226098809009</v>
      </c>
      <c r="C73" s="69">
        <f>(B73*required_return)</f>
        <v>314.07678296427025</v>
      </c>
      <c r="D73" s="15">
        <f>B73+C73</f>
        <v>10783.302881773279</v>
      </c>
      <c r="E73" s="15">
        <f>B73/2200</f>
        <v>4.7587391358222773</v>
      </c>
      <c r="F73" s="15">
        <f>E73</f>
        <v>4.7587391358222773</v>
      </c>
      <c r="G73" s="93">
        <f>(D73-B73)/F73</f>
        <v>65.999999999999943</v>
      </c>
      <c r="H73" s="62">
        <f>Z23</f>
        <v>4.30659541028884</v>
      </c>
      <c r="I73" s="22"/>
      <c r="J73" s="22"/>
      <c r="K73" s="15">
        <f>D73+I73-J73</f>
        <v>10783.302881773279</v>
      </c>
      <c r="L73" s="82">
        <f>(0.7*B73)</f>
        <v>7328.4582691663063</v>
      </c>
      <c r="M73" s="95">
        <f>E73*50/B73</f>
        <v>2.2727272727272728E-2</v>
      </c>
      <c r="N73" s="81"/>
      <c r="O73" s="84"/>
      <c r="P73" s="21"/>
      <c r="Q73" s="19"/>
      <c r="R73" s="15">
        <f>R71+C73+I71</f>
        <v>10783.302881773279</v>
      </c>
      <c r="S73" s="28">
        <f>(R73-(B3+SUM(I3:I71)))/(B3+SUM(I3:I71))</f>
        <v>4.3916514408866396</v>
      </c>
      <c r="T73" s="28">
        <f>D73/B73-1</f>
        <v>3.0000000000000027E-2</v>
      </c>
      <c r="U73" s="44"/>
      <c r="V73"/>
      <c r="W73"/>
      <c r="X73"/>
      <c r="Y73"/>
      <c r="Z73" s="64"/>
      <c r="AA73"/>
      <c r="AB73"/>
      <c r="AC73"/>
      <c r="AD73"/>
      <c r="AE73"/>
    </row>
    <row r="74" spans="1:31" s="23" customFormat="1">
      <c r="A74" s="1">
        <f>A73+7</f>
        <v>45011</v>
      </c>
      <c r="B74" s="18">
        <f>D73+I73-P73</f>
        <v>10783.302881773279</v>
      </c>
      <c r="C74" s="69">
        <f>(B74*required_return)</f>
        <v>323.49908645319834</v>
      </c>
      <c r="D74" s="19">
        <f>B74+C74</f>
        <v>11106.801968226478</v>
      </c>
      <c r="E74" s="15">
        <f>B74/2200</f>
        <v>4.9015013098969451</v>
      </c>
      <c r="F74" s="15">
        <f>E74</f>
        <v>4.9015013098969451</v>
      </c>
      <c r="G74" s="92">
        <f t="shared" ref="G74:G76" si="54">(D74-B74)/F74</f>
        <v>66.000000000000171</v>
      </c>
      <c r="H74" s="62">
        <f>Z24</f>
        <v>4.5719251808032819</v>
      </c>
      <c r="I74" s="22"/>
      <c r="J74" s="22"/>
      <c r="K74" s="19">
        <f>D74+I74-J74</f>
        <v>11106.801968226478</v>
      </c>
      <c r="L74" s="82">
        <f>(0.7*B74)</f>
        <v>7548.3120172412946</v>
      </c>
      <c r="M74" s="95">
        <f>E74*50/B74</f>
        <v>2.2727272727272728E-2</v>
      </c>
      <c r="N74" s="81"/>
      <c r="O74" s="84"/>
      <c r="P74" s="21"/>
      <c r="Q74" s="19"/>
      <c r="R74" s="15">
        <f>R73+C74+I73</f>
        <v>11106.801968226478</v>
      </c>
      <c r="S74" s="28">
        <f>(R74-(B3+SUM(I3:I73)))/(B3+SUM(I3:I73))</f>
        <v>4.5534009841132397</v>
      </c>
      <c r="T74" s="28">
        <f t="shared" ref="T74:T76" si="55">D74/B74-1</f>
        <v>3.0000000000000027E-2</v>
      </c>
      <c r="U74" s="44"/>
      <c r="V74"/>
      <c r="W74"/>
      <c r="X74"/>
      <c r="Y74"/>
      <c r="Z74" s="64"/>
      <c r="AA74"/>
      <c r="AB74"/>
      <c r="AC74"/>
      <c r="AD74"/>
      <c r="AE74"/>
    </row>
    <row r="75" spans="1:31" s="23" customFormat="1">
      <c r="A75" s="1">
        <f>A74+7</f>
        <v>45018</v>
      </c>
      <c r="B75" s="18">
        <f>D74+I74-P74</f>
        <v>11106.801968226478</v>
      </c>
      <c r="C75" s="69">
        <f>(B75*required_return)</f>
        <v>333.20405904679433</v>
      </c>
      <c r="D75" s="19">
        <f>B75+C75</f>
        <v>11440.006027273274</v>
      </c>
      <c r="E75" s="15">
        <f>B75/2200</f>
        <v>5.0485463491938543</v>
      </c>
      <c r="F75" s="15">
        <f>E75</f>
        <v>5.0485463491938543</v>
      </c>
      <c r="G75" s="92">
        <f t="shared" si="54"/>
        <v>66.000000000000128</v>
      </c>
      <c r="H75" s="62">
        <f>Z25</f>
        <v>4.8505214398434466</v>
      </c>
      <c r="I75" s="22"/>
      <c r="J75" s="22"/>
      <c r="K75" s="19">
        <f>D75+I75-J75</f>
        <v>11440.006027273274</v>
      </c>
      <c r="L75" s="82">
        <f>(0.7*B75)</f>
        <v>7774.7613777585348</v>
      </c>
      <c r="M75" s="95">
        <f t="shared" ref="M75:M76" si="56">E75*50/B75</f>
        <v>2.2727272727272728E-2</v>
      </c>
      <c r="N75" s="81"/>
      <c r="O75" s="84"/>
      <c r="P75" s="21"/>
      <c r="Q75" s="19"/>
      <c r="R75" s="15">
        <f>R74+C75+I74</f>
        <v>11440.006027273274</v>
      </c>
      <c r="S75" s="28">
        <f>(R75-(B3+SUM(I3:I74)))/(B3+SUM(I3:I74))</f>
        <v>4.7200030136366369</v>
      </c>
      <c r="T75" s="28">
        <f t="shared" si="55"/>
        <v>3.0000000000000027E-2</v>
      </c>
      <c r="U75" s="44"/>
      <c r="V75"/>
      <c r="W75"/>
      <c r="X75"/>
      <c r="Y75"/>
      <c r="Z75" s="64"/>
      <c r="AA75"/>
      <c r="AB75"/>
      <c r="AC75"/>
      <c r="AD75"/>
      <c r="AE75"/>
    </row>
    <row r="76" spans="1:31" s="23" customFormat="1" ht="15" thickBot="1">
      <c r="A76" s="6">
        <f>A75+7</f>
        <v>45025</v>
      </c>
      <c r="B76" s="18">
        <f>D75+I75-P75</f>
        <v>11440.006027273274</v>
      </c>
      <c r="C76" s="69">
        <f>(B76*required_return)</f>
        <v>343.20018081819819</v>
      </c>
      <c r="D76" s="19">
        <f>B76+C76</f>
        <v>11783.206208091471</v>
      </c>
      <c r="E76" s="15">
        <f>B76/2200</f>
        <v>5.20000273966967</v>
      </c>
      <c r="F76" s="15">
        <f>E76</f>
        <v>5.20000273966967</v>
      </c>
      <c r="G76" s="92">
        <f t="shared" si="54"/>
        <v>65.999999999999886</v>
      </c>
      <c r="H76" s="62">
        <f>Z26</f>
        <v>5.1430475118356194</v>
      </c>
      <c r="I76" s="24"/>
      <c r="J76" s="24"/>
      <c r="K76" s="19">
        <f>D76+I76-J76</f>
        <v>11783.206208091471</v>
      </c>
      <c r="L76" s="82">
        <f>(0.7*B76)</f>
        <v>8008.0042190912909</v>
      </c>
      <c r="M76" s="95">
        <f t="shared" si="56"/>
        <v>2.2727272727272728E-2</v>
      </c>
      <c r="N76" s="81"/>
      <c r="O76" s="85"/>
      <c r="P76" s="21"/>
      <c r="Q76" s="19"/>
      <c r="R76" s="15">
        <f>R75+C76+I75</f>
        <v>11783.206208091471</v>
      </c>
      <c r="S76" s="28">
        <f>(R76-(B3+SUM(I3:I75)))/(B3+SUM(I3:I75))</f>
        <v>4.8916031040457355</v>
      </c>
      <c r="T76" s="28">
        <f t="shared" si="55"/>
        <v>3.0000000000000027E-2</v>
      </c>
      <c r="U76" s="44"/>
      <c r="V76"/>
      <c r="W76"/>
      <c r="X76"/>
      <c r="Y76"/>
      <c r="Z76" s="64"/>
      <c r="AA76"/>
      <c r="AB76"/>
      <c r="AC76"/>
      <c r="AD76"/>
      <c r="AE76"/>
    </row>
    <row r="77" spans="1:31" ht="15" thickBot="1">
      <c r="A77" s="2"/>
      <c r="B77" s="3"/>
      <c r="C77" s="13"/>
      <c r="D77" s="4"/>
      <c r="E77" s="4"/>
      <c r="F77" s="4"/>
      <c r="G77" s="4"/>
      <c r="H77" s="61"/>
      <c r="I77" s="4"/>
      <c r="J77" s="4"/>
      <c r="K77" s="4"/>
      <c r="L77" s="5"/>
      <c r="M77" s="4"/>
      <c r="N77" s="4"/>
      <c r="O77" s="4"/>
      <c r="P77" s="4"/>
      <c r="Q77" s="4"/>
      <c r="R77" s="4"/>
      <c r="S77" s="29"/>
      <c r="T77" s="29"/>
    </row>
    <row r="78" spans="1:31" s="23" customFormat="1">
      <c r="A78" s="1">
        <f>A76+7</f>
        <v>45032</v>
      </c>
      <c r="B78" s="18">
        <f>D76+I76-P76</f>
        <v>11783.206208091471</v>
      </c>
      <c r="C78" s="69">
        <f>(B78*required_return)</f>
        <v>353.4961862427441</v>
      </c>
      <c r="D78" s="15">
        <f>B78+C78</f>
        <v>12136.702394334216</v>
      </c>
      <c r="E78" s="15">
        <f>B78/2200</f>
        <v>5.35600282185976</v>
      </c>
      <c r="F78" s="15">
        <f>E78</f>
        <v>5.35600282185976</v>
      </c>
      <c r="G78" s="93">
        <f>(D78-B78)/F78</f>
        <v>66.000000000000057</v>
      </c>
      <c r="H78" s="62">
        <f>Z27</f>
        <v>5.4501998874273996</v>
      </c>
      <c r="I78" s="22"/>
      <c r="J78" s="22"/>
      <c r="K78" s="15">
        <f>D78+I78-J78</f>
        <v>12136.702394334216</v>
      </c>
      <c r="L78" s="82">
        <f>(0.7*B78)</f>
        <v>8248.2443456640285</v>
      </c>
      <c r="M78" s="95">
        <f>E78*50/B78</f>
        <v>2.2727272727272728E-2</v>
      </c>
      <c r="N78" s="81"/>
      <c r="O78" s="84"/>
      <c r="P78" s="21"/>
      <c r="Q78" s="19"/>
      <c r="R78" s="15">
        <f>R76+C78+I76</f>
        <v>12136.702394334216</v>
      </c>
      <c r="S78" s="28">
        <f>(R78-(B3+SUM(I3:I76)))/(B3+SUM(I3:I76))</f>
        <v>5.0683511971671074</v>
      </c>
      <c r="T78" s="28">
        <f>D78/B78-1</f>
        <v>3.0000000000000027E-2</v>
      </c>
      <c r="U78" s="44"/>
      <c r="V78"/>
      <c r="W78"/>
      <c r="X78"/>
      <c r="Y78"/>
      <c r="Z78" s="64"/>
      <c r="AA78"/>
      <c r="AB78"/>
      <c r="AC78"/>
      <c r="AD78"/>
      <c r="AE78"/>
    </row>
    <row r="79" spans="1:31" s="23" customFormat="1">
      <c r="A79" s="1">
        <f>A78+7</f>
        <v>45039</v>
      </c>
      <c r="B79" s="18">
        <f>D78+I78-P78</f>
        <v>12136.702394334216</v>
      </c>
      <c r="C79" s="69">
        <f>(B79*required_return)</f>
        <v>364.10107183002646</v>
      </c>
      <c r="D79" s="19">
        <f>B79+C79</f>
        <v>12500.803466164241</v>
      </c>
      <c r="E79" s="15">
        <f>B79/2200</f>
        <v>5.5166829065155527</v>
      </c>
      <c r="F79" s="15">
        <f>E79</f>
        <v>5.5166829065155527</v>
      </c>
      <c r="G79" s="92">
        <f t="shared" ref="G79:G81" si="57">(D79-B79)/F79</f>
        <v>65.999999999999886</v>
      </c>
      <c r="H79" s="62">
        <f t="shared" ref="H79:H81" si="58">Z28</f>
        <v>5.7727098817987699</v>
      </c>
      <c r="I79" s="22"/>
      <c r="J79" s="22"/>
      <c r="K79" s="19">
        <f>D79+I79-J79</f>
        <v>12500.803466164241</v>
      </c>
      <c r="L79" s="82">
        <f>(0.7*B79)</f>
        <v>8495.69167603395</v>
      </c>
      <c r="M79" s="95">
        <f>E79*50/B79</f>
        <v>2.2727272727272728E-2</v>
      </c>
      <c r="N79" s="81"/>
      <c r="O79" s="84"/>
      <c r="P79" s="21"/>
      <c r="Q79" s="19"/>
      <c r="R79" s="15">
        <f>R78+C79+I78</f>
        <v>12500.803466164241</v>
      </c>
      <c r="S79" s="28">
        <f>(R79-(B3+SUM(I3:I78)))/(B3+SUM(I3:I78))</f>
        <v>5.2504017330821204</v>
      </c>
      <c r="T79" s="28">
        <f t="shared" ref="T79:T81" si="59">D79/B79-1</f>
        <v>3.0000000000000027E-2</v>
      </c>
      <c r="U79" s="44"/>
      <c r="V79"/>
      <c r="W79"/>
      <c r="X79"/>
      <c r="Y79"/>
      <c r="Z79" s="64"/>
      <c r="AA79"/>
      <c r="AB79"/>
      <c r="AC79"/>
      <c r="AD79"/>
      <c r="AE79"/>
    </row>
    <row r="80" spans="1:31" s="23" customFormat="1">
      <c r="A80" s="1">
        <f>A79+7</f>
        <v>45046</v>
      </c>
      <c r="B80" s="18">
        <f>D79+I79-P79</f>
        <v>12500.803466164241</v>
      </c>
      <c r="C80" s="69">
        <f>(B80*required_return)</f>
        <v>375.02410398492725</v>
      </c>
      <c r="D80" s="19">
        <f>B80+C80</f>
        <v>12875.827570149169</v>
      </c>
      <c r="E80" s="15">
        <f>B80/2200</f>
        <v>5.6821833937110187</v>
      </c>
      <c r="F80" s="15">
        <f>E80</f>
        <v>5.6821833937110187</v>
      </c>
      <c r="G80" s="92">
        <f t="shared" si="57"/>
        <v>66.000000000000128</v>
      </c>
      <c r="H80" s="62">
        <f t="shared" si="58"/>
        <v>6.1113453758887077</v>
      </c>
      <c r="I80" s="22"/>
      <c r="J80" s="22"/>
      <c r="K80" s="19">
        <f>D80+I80-J80</f>
        <v>12875.827570149169</v>
      </c>
      <c r="L80" s="82">
        <f>(0.7*B80)</f>
        <v>8750.5624263149675</v>
      </c>
      <c r="M80" s="95">
        <f t="shared" ref="M80:M81" si="60">E80*50/B80</f>
        <v>2.2727272727272724E-2</v>
      </c>
      <c r="N80" s="81"/>
      <c r="O80" s="84"/>
      <c r="P80" s="21"/>
      <c r="Q80" s="19"/>
      <c r="R80" s="15">
        <f>R79+C80+I79</f>
        <v>12875.827570149169</v>
      </c>
      <c r="S80" s="28">
        <f>(R80-(B3+SUM(I3:I79)))/(B3+SUM(I3:I79))</f>
        <v>5.4379137850745849</v>
      </c>
      <c r="T80" s="28">
        <f t="shared" si="59"/>
        <v>3.0000000000000027E-2</v>
      </c>
      <c r="U80" s="44"/>
      <c r="V80"/>
      <c r="W80"/>
      <c r="X80"/>
      <c r="Y80"/>
      <c r="Z80" s="64"/>
      <c r="AA80"/>
      <c r="AB80"/>
      <c r="AC80"/>
      <c r="AD80"/>
      <c r="AE80"/>
    </row>
    <row r="81" spans="1:31" s="23" customFormat="1" ht="15" thickBot="1">
      <c r="A81" s="6">
        <f>A80+7</f>
        <v>45053</v>
      </c>
      <c r="B81" s="18">
        <f>D80+I80-P80</f>
        <v>12875.827570149169</v>
      </c>
      <c r="C81" s="69">
        <f>(B81*required_return)</f>
        <v>386.27482710447509</v>
      </c>
      <c r="D81" s="19">
        <f>B81+C81</f>
        <v>13262.102397253644</v>
      </c>
      <c r="E81" s="15">
        <f>B81/2200</f>
        <v>5.8526488955223499</v>
      </c>
      <c r="F81" s="15">
        <f>E81</f>
        <v>5.8526488955223499</v>
      </c>
      <c r="G81" s="92">
        <f t="shared" si="57"/>
        <v>65.999999999999943</v>
      </c>
      <c r="H81" s="62">
        <f t="shared" si="58"/>
        <v>6.4669126446831431</v>
      </c>
      <c r="I81" s="24"/>
      <c r="J81" s="24"/>
      <c r="K81" s="19">
        <f>D81+I81-J81</f>
        <v>13262.102397253644</v>
      </c>
      <c r="L81" s="82">
        <f>(0.7*B81)</f>
        <v>9013.0792991044182</v>
      </c>
      <c r="M81" s="95">
        <f t="shared" si="60"/>
        <v>2.2727272727272728E-2</v>
      </c>
      <c r="N81" s="81"/>
      <c r="O81" s="85"/>
      <c r="P81" s="21"/>
      <c r="Q81" s="19"/>
      <c r="R81" s="15">
        <f>R80+C81+I80</f>
        <v>13262.102397253644</v>
      </c>
      <c r="S81" s="28">
        <f>(R81-(B3+SUM(I3:I80)))/(B3+SUM(I3:I80))</f>
        <v>5.6310511986268219</v>
      </c>
      <c r="T81" s="28">
        <f t="shared" si="59"/>
        <v>3.0000000000000027E-2</v>
      </c>
      <c r="U81" s="44"/>
      <c r="V81"/>
      <c r="W81"/>
      <c r="X81"/>
      <c r="Y81"/>
      <c r="Z81" s="64"/>
      <c r="AA81"/>
      <c r="AB81"/>
      <c r="AC81"/>
      <c r="AD81"/>
      <c r="AE81"/>
    </row>
    <row r="82" spans="1:31" ht="15" thickBot="1">
      <c r="A82" s="2"/>
      <c r="B82" s="3"/>
      <c r="C82" s="13"/>
      <c r="D82" s="4"/>
      <c r="E82" s="4"/>
      <c r="F82" s="4"/>
      <c r="G82" s="4"/>
      <c r="H82" s="61"/>
      <c r="I82" s="4"/>
      <c r="J82" s="4"/>
      <c r="K82" s="4"/>
      <c r="L82" s="5"/>
      <c r="M82" s="4"/>
      <c r="N82" s="4"/>
      <c r="O82" s="4"/>
      <c r="P82" s="4"/>
      <c r="Q82" s="4"/>
      <c r="R82" s="4"/>
      <c r="S82" s="29"/>
      <c r="T82" s="29"/>
    </row>
    <row r="83" spans="1:31" s="23" customFormat="1">
      <c r="A83" s="1">
        <f>A81+7</f>
        <v>45060</v>
      </c>
      <c r="B83" s="18">
        <f>D81+I81-P81</f>
        <v>13262.102397253644</v>
      </c>
      <c r="C83" s="69">
        <f>(B83*required_return)</f>
        <v>397.86307191760932</v>
      </c>
      <c r="D83" s="15">
        <f>B83+C83</f>
        <v>13659.965469171253</v>
      </c>
      <c r="E83" s="15">
        <f>B83/2200</f>
        <v>6.0282283623880204</v>
      </c>
      <c r="F83" s="15">
        <f>E83</f>
        <v>6.0282283623880204</v>
      </c>
      <c r="G83" s="93">
        <f>(D83-B83)/F83</f>
        <v>65.999999999999943</v>
      </c>
      <c r="H83" s="62">
        <f>Z31</f>
        <v>6.8402582769173002</v>
      </c>
      <c r="I83" s="22"/>
      <c r="J83" s="22"/>
      <c r="K83" s="15">
        <f>D83+I83-J83</f>
        <v>13659.965469171253</v>
      </c>
      <c r="L83" s="82">
        <f>(0.7*B83)</f>
        <v>9283.4716780775507</v>
      </c>
      <c r="M83" s="95">
        <f>E83*50/B83</f>
        <v>2.2727272727272728E-2</v>
      </c>
      <c r="N83" s="81"/>
      <c r="O83" s="84"/>
      <c r="P83" s="21"/>
      <c r="Q83" s="19"/>
      <c r="R83" s="15">
        <f>R81+C83+I81</f>
        <v>13659.965469171253</v>
      </c>
      <c r="S83" s="28">
        <f>(R83-(B3+SUM(I3:I81)))/(B3+SUM(I3:I81))</f>
        <v>5.8299827345856263</v>
      </c>
      <c r="T83" s="28">
        <f>D83/B83-1</f>
        <v>3.0000000000000027E-2</v>
      </c>
      <c r="U83" s="44"/>
      <c r="V83"/>
      <c r="W83"/>
      <c r="X83"/>
      <c r="Y83"/>
      <c r="Z83" s="64"/>
      <c r="AA83"/>
      <c r="AB83"/>
      <c r="AC83"/>
      <c r="AD83"/>
      <c r="AE83"/>
    </row>
    <row r="84" spans="1:31" s="23" customFormat="1">
      <c r="A84" s="1">
        <f>A83+7</f>
        <v>45067</v>
      </c>
      <c r="B84" s="18">
        <f>D83+I83-P83</f>
        <v>13659.965469171253</v>
      </c>
      <c r="C84" s="69">
        <f>(B84*required_return)</f>
        <v>409.79896407513758</v>
      </c>
      <c r="D84" s="19">
        <f>B84+C84</f>
        <v>14069.764433246391</v>
      </c>
      <c r="E84" s="15">
        <f>B84/2200</f>
        <v>6.2090752132596601</v>
      </c>
      <c r="F84" s="15">
        <f>E84</f>
        <v>6.2090752132596601</v>
      </c>
      <c r="G84" s="92">
        <f t="shared" ref="G84:G86" si="61">(D84-B84)/F84</f>
        <v>66.000000000000142</v>
      </c>
      <c r="H84" s="62">
        <f t="shared" ref="H84:H86" si="62">Z32</f>
        <v>7.2322711907631652</v>
      </c>
      <c r="I84" s="22"/>
      <c r="J84" s="22"/>
      <c r="K84" s="19">
        <f>D84+I84-J84</f>
        <v>14069.764433246391</v>
      </c>
      <c r="L84" s="82">
        <f>(0.7*B84)</f>
        <v>9561.9758284198761</v>
      </c>
      <c r="M84" s="95">
        <f>E84*50/B84</f>
        <v>2.2727272727272728E-2</v>
      </c>
      <c r="N84" s="81"/>
      <c r="O84" s="84"/>
      <c r="P84" s="21"/>
      <c r="Q84" s="19"/>
      <c r="R84" s="15">
        <f>R83+C84+I83</f>
        <v>14069.764433246391</v>
      </c>
      <c r="S84" s="28">
        <f>(R84-(B3+SUM(I3:I83)))/(B3+SUM(I3:I83))</f>
        <v>6.0348822166231955</v>
      </c>
      <c r="T84" s="28">
        <f t="shared" ref="T84:T86" si="63">D84/B84-1</f>
        <v>3.0000000000000027E-2</v>
      </c>
      <c r="U84" s="44"/>
      <c r="V84"/>
      <c r="W84"/>
      <c r="X84"/>
      <c r="Y84"/>
      <c r="Z84" s="64"/>
      <c r="AA84"/>
      <c r="AB84"/>
      <c r="AC84"/>
      <c r="AD84"/>
      <c r="AE84"/>
    </row>
    <row r="85" spans="1:31" s="23" customFormat="1">
      <c r="A85" s="1">
        <f>A84+7</f>
        <v>45074</v>
      </c>
      <c r="B85" s="18">
        <f>D84+I84-P84</f>
        <v>14069.764433246391</v>
      </c>
      <c r="C85" s="69">
        <f>(B85*required_return)</f>
        <v>422.09293299739176</v>
      </c>
      <c r="D85" s="19">
        <f>B85+C85</f>
        <v>14491.857366243783</v>
      </c>
      <c r="E85" s="15">
        <f>B85/2200</f>
        <v>6.3953474696574508</v>
      </c>
      <c r="F85" s="15">
        <f>E85</f>
        <v>6.3953474696574508</v>
      </c>
      <c r="G85" s="92">
        <f t="shared" si="61"/>
        <v>65.999999999999957</v>
      </c>
      <c r="H85" s="62">
        <f t="shared" si="62"/>
        <v>7.6438847503013241</v>
      </c>
      <c r="I85" s="22"/>
      <c r="J85" s="22"/>
      <c r="K85" s="19">
        <f>D85+I85-J85</f>
        <v>14491.857366243783</v>
      </c>
      <c r="L85" s="82">
        <f>(0.7*B85)</f>
        <v>9848.8351032724731</v>
      </c>
      <c r="M85" s="95">
        <f t="shared" ref="M85:M86" si="64">E85*50/B85</f>
        <v>2.2727272727272728E-2</v>
      </c>
      <c r="N85" s="81"/>
      <c r="O85" s="84"/>
      <c r="P85" s="21"/>
      <c r="Q85" s="19"/>
      <c r="R85" s="15">
        <f>R84+C85+I84</f>
        <v>14491.857366243783</v>
      </c>
      <c r="S85" s="28">
        <f>(R85-(B3+SUM(I3:I84)))/(B3+SUM(I3:I84))</f>
        <v>6.2459286831218916</v>
      </c>
      <c r="T85" s="28">
        <f t="shared" si="63"/>
        <v>3.0000000000000027E-2</v>
      </c>
      <c r="U85" s="44"/>
      <c r="V85"/>
      <c r="W85"/>
      <c r="X85"/>
      <c r="Y85"/>
      <c r="Z85" s="64"/>
      <c r="AA85"/>
      <c r="AB85"/>
      <c r="AC85"/>
      <c r="AD85"/>
      <c r="AE85"/>
    </row>
    <row r="86" spans="1:31" s="23" customFormat="1" ht="15" thickBot="1">
      <c r="A86" s="6">
        <f>A85+7</f>
        <v>45081</v>
      </c>
      <c r="B86" s="18">
        <f>D85+I85-P85</f>
        <v>14491.857366243783</v>
      </c>
      <c r="C86" s="69">
        <f>(B86*required_return)</f>
        <v>434.75572098731345</v>
      </c>
      <c r="D86" s="19">
        <f>B86+C86</f>
        <v>14926.613087231097</v>
      </c>
      <c r="E86" s="15">
        <f>B86/2200</f>
        <v>6.5872078937471743</v>
      </c>
      <c r="F86" s="15">
        <f>E86</f>
        <v>6.5872078937471743</v>
      </c>
      <c r="G86" s="92">
        <f t="shared" si="61"/>
        <v>66.000000000000057</v>
      </c>
      <c r="H86" s="62">
        <f t="shared" si="62"/>
        <v>8.0760789878163912</v>
      </c>
      <c r="I86" s="24"/>
      <c r="J86" s="24"/>
      <c r="K86" s="19">
        <f>D86+I86-J86</f>
        <v>14926.613087231097</v>
      </c>
      <c r="L86" s="82">
        <f>(0.7*B86)</f>
        <v>10144.300156370648</v>
      </c>
      <c r="M86" s="95">
        <f t="shared" si="64"/>
        <v>2.2727272727272728E-2</v>
      </c>
      <c r="N86" s="81"/>
      <c r="O86" s="85"/>
      <c r="P86" s="21"/>
      <c r="Q86" s="19"/>
      <c r="R86" s="15">
        <f>R85+C86+I85</f>
        <v>14926.613087231097</v>
      </c>
      <c r="S86" s="28">
        <f>(R86-(B3+SUM(I3:I85)))/(B3+SUM(I3:I85))</f>
        <v>6.4633065436155483</v>
      </c>
      <c r="T86" s="28">
        <f t="shared" si="63"/>
        <v>3.0000000000000027E-2</v>
      </c>
      <c r="U86" s="44"/>
      <c r="V86"/>
      <c r="W86"/>
      <c r="X86"/>
      <c r="Y86"/>
      <c r="Z86" s="64"/>
      <c r="AA86"/>
      <c r="AB86"/>
      <c r="AC86"/>
      <c r="AD86"/>
      <c r="AE86"/>
    </row>
    <row r="87" spans="1:31" ht="15" thickBot="1">
      <c r="A87" s="2"/>
      <c r="B87" s="3"/>
      <c r="C87" s="13"/>
      <c r="D87" s="4"/>
      <c r="E87" s="4"/>
      <c r="F87" s="4"/>
      <c r="G87" s="4"/>
      <c r="H87" s="61"/>
      <c r="I87" s="4"/>
      <c r="J87" s="4"/>
      <c r="K87" s="4"/>
      <c r="L87" s="5"/>
      <c r="M87" s="4"/>
      <c r="N87" s="4"/>
      <c r="O87" s="4"/>
      <c r="P87" s="4"/>
      <c r="Q87" s="4"/>
      <c r="R87" s="4"/>
      <c r="S87" s="29"/>
      <c r="T87" s="29"/>
    </row>
    <row r="88" spans="1:31" s="23" customFormat="1">
      <c r="A88" s="1">
        <f>A86+7</f>
        <v>45088</v>
      </c>
      <c r="B88" s="18">
        <f>D86+I86-P86</f>
        <v>14926.613087231097</v>
      </c>
      <c r="C88" s="69">
        <f>(B88*required_return)</f>
        <v>447.79839261693292</v>
      </c>
      <c r="D88" s="15">
        <f>B88+C88</f>
        <v>15374.41147984803</v>
      </c>
      <c r="E88" s="15">
        <f>B88/2200</f>
        <v>6.7848241305595893</v>
      </c>
      <c r="F88" s="15">
        <f>E88</f>
        <v>6.7848241305595893</v>
      </c>
      <c r="G88" s="93">
        <f>(D88-B88)/F88</f>
        <v>65.999999999999972</v>
      </c>
      <c r="H88" s="62">
        <f>Z35</f>
        <v>8.5298829372072102</v>
      </c>
      <c r="I88" s="22"/>
      <c r="J88" s="22"/>
      <c r="K88" s="15">
        <f>D88+I88-J88</f>
        <v>15374.41147984803</v>
      </c>
      <c r="L88" s="82">
        <f>(0.7*B88)</f>
        <v>10448.629161061766</v>
      </c>
      <c r="M88" s="95">
        <f>E88*50/B88</f>
        <v>2.2727272727272724E-2</v>
      </c>
      <c r="N88" s="81"/>
      <c r="O88" s="84"/>
      <c r="P88" s="21"/>
      <c r="Q88" s="19"/>
      <c r="R88" s="15">
        <f>R86+C88+I86</f>
        <v>15374.41147984803</v>
      </c>
      <c r="S88" s="28">
        <f>(R88-(B3+SUM(I3:I86)))/(B3+SUM(I3:I86))</f>
        <v>6.687205739924015</v>
      </c>
      <c r="T88" s="28">
        <f>D88/B88-1</f>
        <v>3.0000000000000027E-2</v>
      </c>
      <c r="U88" s="44"/>
      <c r="V88"/>
      <c r="W88"/>
      <c r="X88"/>
      <c r="Y88"/>
      <c r="Z88" s="64"/>
      <c r="AA88"/>
      <c r="AB88"/>
      <c r="AC88"/>
      <c r="AD88"/>
      <c r="AE88"/>
    </row>
    <row r="89" spans="1:31" s="23" customFormat="1">
      <c r="A89" s="1">
        <f>A88+7</f>
        <v>45095</v>
      </c>
      <c r="B89" s="18">
        <f>D88+I88-P88</f>
        <v>15374.41147984803</v>
      </c>
      <c r="C89" s="69">
        <f>(B89*required_return)</f>
        <v>461.23234439544086</v>
      </c>
      <c r="D89" s="19">
        <f>B89+C89</f>
        <v>15835.643824243471</v>
      </c>
      <c r="E89" s="15">
        <f>B89/2200</f>
        <v>6.9883688544763771</v>
      </c>
      <c r="F89" s="15">
        <f>E89</f>
        <v>6.9883688544763771</v>
      </c>
      <c r="G89" s="92">
        <f t="shared" ref="G89:G91" si="65">(D89-B89)/F89</f>
        <v>66.000000000000014</v>
      </c>
      <c r="H89" s="62">
        <f t="shared" ref="H89:H91" si="66">Z36</f>
        <v>9.0063770840675712</v>
      </c>
      <c r="I89" s="22"/>
      <c r="J89" s="22"/>
      <c r="K89" s="19">
        <f>D89+I89-J89</f>
        <v>15835.643824243471</v>
      </c>
      <c r="L89" s="82">
        <f>(0.7*B89)</f>
        <v>10762.088035893619</v>
      </c>
      <c r="M89" s="95">
        <f>E89*50/B89</f>
        <v>2.2727272727272728E-2</v>
      </c>
      <c r="N89" s="81"/>
      <c r="O89" s="84"/>
      <c r="P89" s="21"/>
      <c r="Q89" s="19"/>
      <c r="R89" s="15">
        <f>R88+C89+I88</f>
        <v>15835.643824243471</v>
      </c>
      <c r="S89" s="28">
        <f>(R89-(B3+SUM(I3:I88)))/(B3+SUM(I3:I88))</f>
        <v>6.9178219121217355</v>
      </c>
      <c r="T89" s="28">
        <f t="shared" ref="T89:T91" si="67">D89/B89-1</f>
        <v>3.0000000000000027E-2</v>
      </c>
      <c r="U89" s="44"/>
      <c r="V89"/>
      <c r="W89"/>
      <c r="X89"/>
      <c r="Y89"/>
      <c r="Z89" s="64"/>
      <c r="AA89"/>
      <c r="AB89"/>
      <c r="AC89"/>
      <c r="AD89"/>
      <c r="AE89"/>
    </row>
    <row r="90" spans="1:31" s="23" customFormat="1">
      <c r="A90" s="1">
        <f>A89+7</f>
        <v>45102</v>
      </c>
      <c r="B90" s="18">
        <f>D89+I89-P89</f>
        <v>15835.643824243471</v>
      </c>
      <c r="C90" s="69">
        <f>(B90*required_return)</f>
        <v>475.06931472730412</v>
      </c>
      <c r="D90" s="19">
        <f>B90+C90</f>
        <v>16310.713138970776</v>
      </c>
      <c r="E90" s="15">
        <f>B90/2200</f>
        <v>7.198019920110668</v>
      </c>
      <c r="F90" s="15">
        <f>E90</f>
        <v>7.198019920110668</v>
      </c>
      <c r="G90" s="92">
        <f t="shared" si="65"/>
        <v>66.000000000000128</v>
      </c>
      <c r="H90" s="62">
        <f t="shared" si="66"/>
        <v>9.5066959382709495</v>
      </c>
      <c r="I90" s="22"/>
      <c r="J90" s="22"/>
      <c r="K90" s="19">
        <f>D90+I90-J90</f>
        <v>16310.713138970776</v>
      </c>
      <c r="L90" s="82">
        <f>(0.7*B90)</f>
        <v>11084.950676970429</v>
      </c>
      <c r="M90" s="95">
        <f t="shared" ref="M90:M91" si="68">E90*50/B90</f>
        <v>2.2727272727272724E-2</v>
      </c>
      <c r="N90" s="81"/>
      <c r="O90" s="84"/>
      <c r="P90" s="21"/>
      <c r="Q90" s="19"/>
      <c r="R90" s="15">
        <f>R89+C90+I89</f>
        <v>16310.713138970776</v>
      </c>
      <c r="S90" s="28">
        <f>(R90-(B3+SUM(I3:I89)))/(B3+SUM(I3:I89))</f>
        <v>7.155356569485388</v>
      </c>
      <c r="T90" s="28">
        <f t="shared" si="67"/>
        <v>3.0000000000000027E-2</v>
      </c>
      <c r="U90" s="44"/>
      <c r="V90"/>
      <c r="W90"/>
      <c r="X90"/>
      <c r="Y90"/>
      <c r="Z90" s="64"/>
      <c r="AA90"/>
      <c r="AB90"/>
      <c r="AC90"/>
      <c r="AD90"/>
      <c r="AE90"/>
    </row>
    <row r="91" spans="1:31" s="23" customFormat="1" ht="15" thickBot="1">
      <c r="A91" s="6">
        <f>A90+7</f>
        <v>45109</v>
      </c>
      <c r="B91" s="18">
        <f>D90+I90-P90</f>
        <v>16310.713138970776</v>
      </c>
      <c r="C91" s="69">
        <f>(B91*required_return)</f>
        <v>489.32139416912327</v>
      </c>
      <c r="D91" s="19">
        <f>B91+C91</f>
        <v>16800.0345331399</v>
      </c>
      <c r="E91" s="15">
        <f>B91/2200</f>
        <v>7.4139605177139893</v>
      </c>
      <c r="F91" s="15">
        <f>E91</f>
        <v>7.4139605177139893</v>
      </c>
      <c r="G91" s="92">
        <f t="shared" si="65"/>
        <v>66.000000000000185</v>
      </c>
      <c r="H91" s="62">
        <f t="shared" si="66"/>
        <v>10.032030735184497</v>
      </c>
      <c r="I91" s="24"/>
      <c r="J91" s="24"/>
      <c r="K91" s="19">
        <f>D91+I91-J91</f>
        <v>16800.0345331399</v>
      </c>
      <c r="L91" s="82">
        <f>(0.7*B91)</f>
        <v>11417.499197279541</v>
      </c>
      <c r="M91" s="95">
        <f t="shared" si="68"/>
        <v>2.2727272727272728E-2</v>
      </c>
      <c r="N91" s="81"/>
      <c r="O91" s="85"/>
      <c r="P91" s="21"/>
      <c r="Q91" s="19"/>
      <c r="R91" s="15">
        <f>R90+C91+I90</f>
        <v>16800.0345331399</v>
      </c>
      <c r="S91" s="28">
        <f>(R91-(B3+SUM(I3:I90)))/(B3+SUM(I3:I90))</f>
        <v>7.4000172665699502</v>
      </c>
      <c r="T91" s="28">
        <f t="shared" si="67"/>
        <v>3.0000000000000027E-2</v>
      </c>
      <c r="U91" s="44"/>
      <c r="V91"/>
      <c r="W91"/>
      <c r="X91"/>
      <c r="Y91"/>
      <c r="Z91" s="64"/>
      <c r="AA91"/>
      <c r="AB91"/>
      <c r="AC91"/>
      <c r="AD91"/>
      <c r="AE91"/>
    </row>
    <row r="92" spans="1:31" ht="15" thickBot="1">
      <c r="A92" s="2"/>
      <c r="B92" s="3"/>
      <c r="C92" s="13"/>
      <c r="D92" s="4"/>
      <c r="E92" s="4"/>
      <c r="F92" s="4"/>
      <c r="G92" s="4"/>
      <c r="H92" s="61"/>
      <c r="I92" s="4"/>
      <c r="J92" s="4"/>
      <c r="K92" s="4"/>
      <c r="L92" s="5"/>
      <c r="M92" s="4"/>
      <c r="N92" s="4"/>
      <c r="O92" s="4"/>
      <c r="P92" s="4"/>
      <c r="Q92" s="4"/>
      <c r="R92" s="4"/>
      <c r="S92" s="29"/>
      <c r="T92" s="29"/>
    </row>
    <row r="93" spans="1:31" s="23" customFormat="1">
      <c r="A93" s="1">
        <f>A91+7</f>
        <v>45116</v>
      </c>
      <c r="B93" s="18">
        <f>D91+I91-P91</f>
        <v>16800.0345331399</v>
      </c>
      <c r="C93" s="69">
        <f>(B93*required_return)</f>
        <v>504.00103599419697</v>
      </c>
      <c r="D93" s="15">
        <f>B93+C93</f>
        <v>17304.035569134096</v>
      </c>
      <c r="E93" s="15">
        <f>B93/2200</f>
        <v>7.6363793332454089</v>
      </c>
      <c r="F93" s="15">
        <f>E93</f>
        <v>7.6363793332454089</v>
      </c>
      <c r="G93" s="93">
        <f>(D93-B93)/F93</f>
        <v>65.999999999999773</v>
      </c>
      <c r="H93" s="62">
        <f>Z39</f>
        <v>10.583632271943721</v>
      </c>
      <c r="I93" s="22"/>
      <c r="J93" s="22"/>
      <c r="K93" s="15">
        <f>D93+I93-J93</f>
        <v>17304.035569134096</v>
      </c>
      <c r="L93" s="82">
        <f>(0.7*B93)</f>
        <v>11760.024173197929</v>
      </c>
      <c r="M93" s="95">
        <f>E93*50/B93</f>
        <v>2.2727272727272724E-2</v>
      </c>
      <c r="N93" s="81"/>
      <c r="O93" s="84"/>
      <c r="P93" s="21"/>
      <c r="Q93" s="19"/>
      <c r="R93" s="15">
        <f>R91+C93+I91</f>
        <v>17304.035569134096</v>
      </c>
      <c r="S93" s="28">
        <f>(R93-(B3+SUM(I3:I91)))/(B3+SUM(I3:I91))</f>
        <v>7.6520177845670476</v>
      </c>
      <c r="T93" s="28">
        <f>D93/B93-1</f>
        <v>2.9999999999999805E-2</v>
      </c>
      <c r="U93" s="44"/>
      <c r="V93"/>
      <c r="W93"/>
      <c r="X93"/>
      <c r="Y93"/>
      <c r="Z93" s="64"/>
      <c r="AA93"/>
      <c r="AB93"/>
      <c r="AC93"/>
      <c r="AD93"/>
      <c r="AE93"/>
    </row>
    <row r="94" spans="1:31" s="23" customFormat="1">
      <c r="A94" s="1">
        <f>A93+7</f>
        <v>45123</v>
      </c>
      <c r="B94" s="18">
        <f>D93+I93-P93</f>
        <v>17304.035569134096</v>
      </c>
      <c r="C94" s="69">
        <f>(B94*required_return)</f>
        <v>519.1210670740229</v>
      </c>
      <c r="D94" s="19">
        <f>B94+C94</f>
        <v>17823.156636208118</v>
      </c>
      <c r="E94" s="15">
        <f>B94/2200</f>
        <v>7.8654707132427708</v>
      </c>
      <c r="F94" s="15">
        <f>E94</f>
        <v>7.8654707132427708</v>
      </c>
      <c r="G94" s="92">
        <f t="shared" ref="G94:G96" si="69">(D94-B94)/F94</f>
        <v>65.999999999999886</v>
      </c>
      <c r="H94" s="62">
        <f t="shared" ref="H94:H96" si="70">Z40</f>
        <v>11.162813885540906</v>
      </c>
      <c r="I94" s="22"/>
      <c r="J94" s="22"/>
      <c r="K94" s="19">
        <f>D94+I94-J94</f>
        <v>17823.156636208118</v>
      </c>
      <c r="L94" s="82">
        <f>(0.7*B94)</f>
        <v>12112.824898393867</v>
      </c>
      <c r="M94" s="95">
        <f>E94*50/B94</f>
        <v>2.2727272727272728E-2</v>
      </c>
      <c r="N94" s="81"/>
      <c r="O94" s="84"/>
      <c r="P94" s="21"/>
      <c r="Q94" s="19"/>
      <c r="R94" s="15">
        <f>R93+C94+I93</f>
        <v>17823.156636208118</v>
      </c>
      <c r="S94" s="28">
        <f>(R94-(B3+SUM(I3:I93)))/(B3+SUM(I3:I93))</f>
        <v>7.9115783181040591</v>
      </c>
      <c r="T94" s="28">
        <f t="shared" ref="T94:T96" si="71">D94/B94-1</f>
        <v>3.0000000000000027E-2</v>
      </c>
      <c r="U94" s="44"/>
      <c r="V94"/>
      <c r="W94"/>
      <c r="X94"/>
      <c r="Y94"/>
      <c r="Z94" s="64"/>
      <c r="AA94"/>
      <c r="AB94"/>
      <c r="AC94"/>
      <c r="AD94"/>
      <c r="AE94"/>
    </row>
    <row r="95" spans="1:31" s="23" customFormat="1">
      <c r="A95" s="1">
        <f>A94+7</f>
        <v>45130</v>
      </c>
      <c r="B95" s="18">
        <f>D94+I94-P94</f>
        <v>17823.156636208118</v>
      </c>
      <c r="C95" s="69">
        <f>(B95*required_return)</f>
        <v>534.69469908624353</v>
      </c>
      <c r="D95" s="19">
        <f>B95+C95</f>
        <v>18357.851335294363</v>
      </c>
      <c r="E95" s="15">
        <f>B95/2200</f>
        <v>8.1014348346400542</v>
      </c>
      <c r="F95" s="15">
        <f>E95</f>
        <v>8.1014348346400542</v>
      </c>
      <c r="G95" s="92">
        <f t="shared" si="69"/>
        <v>66.000000000000199</v>
      </c>
      <c r="H95" s="62">
        <f t="shared" si="70"/>
        <v>11.770954579817952</v>
      </c>
      <c r="I95" s="22"/>
      <c r="J95" s="22"/>
      <c r="K95" s="19">
        <f>D95+I95-J95</f>
        <v>18357.851335294363</v>
      </c>
      <c r="L95" s="82">
        <f>(0.7*B95)</f>
        <v>12476.209645345682</v>
      </c>
      <c r="M95" s="95">
        <f t="shared" ref="M95:M96" si="72">E95*50/B95</f>
        <v>2.2727272727272728E-2</v>
      </c>
      <c r="N95" s="81"/>
      <c r="O95" s="84"/>
      <c r="P95" s="21"/>
      <c r="Q95" s="19"/>
      <c r="R95" s="15">
        <f>R94+C95+I94</f>
        <v>18357.851335294363</v>
      </c>
      <c r="S95" s="28">
        <f>(R95-(B3+SUM(I3:I94)))/(B3+SUM(I3:I94))</f>
        <v>8.1789256676471815</v>
      </c>
      <c r="T95" s="28">
        <f t="shared" si="71"/>
        <v>3.0000000000000027E-2</v>
      </c>
      <c r="U95" s="44"/>
      <c r="V95"/>
      <c r="W95"/>
      <c r="X95"/>
      <c r="Y95"/>
      <c r="Z95" s="64"/>
      <c r="AA95"/>
      <c r="AB95"/>
      <c r="AC95"/>
      <c r="AD95"/>
      <c r="AE95"/>
    </row>
    <row r="96" spans="1:31" s="23" customFormat="1" ht="15" thickBot="1">
      <c r="A96" s="6">
        <f>A95+7</f>
        <v>45137</v>
      </c>
      <c r="B96" s="18">
        <f>D95+I95-P95</f>
        <v>18357.851335294363</v>
      </c>
      <c r="C96" s="69">
        <f>(B96*required_return)</f>
        <v>550.73554005883091</v>
      </c>
      <c r="D96" s="19">
        <f>B96+C96</f>
        <v>18908.586875353194</v>
      </c>
      <c r="E96" s="15">
        <f>B96/2200</f>
        <v>8.3444778796792551</v>
      </c>
      <c r="F96" s="15">
        <f>E96</f>
        <v>8.3444778796792551</v>
      </c>
      <c r="G96" s="92">
        <f t="shared" si="69"/>
        <v>66.000000000000043</v>
      </c>
      <c r="H96" s="62">
        <f t="shared" si="70"/>
        <v>12.409502308808849</v>
      </c>
      <c r="I96" s="24"/>
      <c r="J96" s="24"/>
      <c r="K96" s="19">
        <f>D96+I96-J96</f>
        <v>18908.586875353194</v>
      </c>
      <c r="L96" s="82">
        <f>(0.7*B96)</f>
        <v>12850.495934706054</v>
      </c>
      <c r="M96" s="95">
        <f t="shared" si="72"/>
        <v>2.2727272727272724E-2</v>
      </c>
      <c r="N96" s="81"/>
      <c r="O96" s="85"/>
      <c r="P96" s="21"/>
      <c r="Q96" s="19"/>
      <c r="R96" s="15">
        <f>R95+C96+I95</f>
        <v>18908.586875353194</v>
      </c>
      <c r="S96" s="28">
        <f>(R96-(B3+SUM(I3:I95)))/(B3+SUM(I3:I95))</f>
        <v>8.454293437676597</v>
      </c>
      <c r="T96" s="28">
        <f t="shared" si="71"/>
        <v>3.0000000000000027E-2</v>
      </c>
      <c r="U96" s="44"/>
      <c r="V96"/>
      <c r="W96"/>
      <c r="X96"/>
      <c r="Y96"/>
      <c r="Z96" s="64"/>
      <c r="AA96"/>
      <c r="AB96"/>
      <c r="AC96"/>
      <c r="AD96"/>
      <c r="AE96"/>
    </row>
    <row r="97" spans="1:31" ht="15" thickBot="1">
      <c r="A97" s="116"/>
      <c r="B97" s="117"/>
      <c r="C97" s="118"/>
      <c r="D97" s="119"/>
      <c r="E97" s="107"/>
      <c r="F97" s="119"/>
      <c r="G97" s="119"/>
      <c r="H97" s="120" t="s">
        <v>53</v>
      </c>
      <c r="I97" s="119" t="s">
        <v>54</v>
      </c>
      <c r="J97" s="119" t="s">
        <v>55</v>
      </c>
      <c r="K97" s="119"/>
      <c r="L97" s="121"/>
      <c r="M97" s="119"/>
      <c r="N97" s="119"/>
      <c r="O97" s="119"/>
      <c r="P97" s="119"/>
      <c r="Q97" s="119"/>
      <c r="R97" s="119"/>
      <c r="S97" s="122"/>
      <c r="T97" s="122"/>
    </row>
    <row r="98" spans="1:31" s="23" customFormat="1">
      <c r="A98" s="1">
        <f>A96+7</f>
        <v>45144</v>
      </c>
      <c r="B98" s="18">
        <f>D96+I96-P96</f>
        <v>18908.586875353194</v>
      </c>
      <c r="C98" s="69">
        <f>(B98*required_return)</f>
        <v>567.25760626059582</v>
      </c>
      <c r="D98" s="15">
        <f>B98+C98</f>
        <v>19475.844481613789</v>
      </c>
      <c r="E98" s="15">
        <f>B98/5000</f>
        <v>3.781717375070639</v>
      </c>
      <c r="F98" s="15">
        <f>E98</f>
        <v>3.781717375070639</v>
      </c>
      <c r="G98" s="93">
        <f>(D98-B98)/F98</f>
        <v>149.99999999999974</v>
      </c>
      <c r="H98" s="62">
        <f>Z43</f>
        <v>13.079977424249291</v>
      </c>
      <c r="I98" s="22"/>
      <c r="J98" s="22"/>
      <c r="K98" s="15">
        <f>D98+I98-J98</f>
        <v>19475.844481613789</v>
      </c>
      <c r="L98" s="82">
        <f>(0.7*B98)</f>
        <v>13236.010812747236</v>
      </c>
      <c r="M98" s="95">
        <f>E98*50/B98</f>
        <v>0.01</v>
      </c>
      <c r="N98" s="81"/>
      <c r="O98" s="84"/>
      <c r="P98" s="21"/>
      <c r="Q98" s="19"/>
      <c r="R98" s="15">
        <f>R96+C98+I96</f>
        <v>19475.844481613789</v>
      </c>
      <c r="S98" s="28">
        <f>(R98-(B3+SUM(I3:I96)))/(B3+SUM(I3:I96))</f>
        <v>8.7379222408068937</v>
      </c>
      <c r="T98" s="28">
        <f>D98/B98-1</f>
        <v>3.0000000000000027E-2</v>
      </c>
      <c r="U98" s="44"/>
      <c r="V98"/>
      <c r="W98"/>
      <c r="X98"/>
      <c r="Y98"/>
      <c r="Z98" s="64"/>
      <c r="AA98"/>
      <c r="AB98"/>
      <c r="AC98"/>
      <c r="AD98"/>
      <c r="AE98"/>
    </row>
    <row r="99" spans="1:31" s="23" customFormat="1">
      <c r="A99" s="1">
        <f>A98+7</f>
        <v>45151</v>
      </c>
      <c r="B99" s="18">
        <f>D98+I98-P98</f>
        <v>19475.844481613789</v>
      </c>
      <c r="C99" s="69">
        <f>(B99*required_return)</f>
        <v>584.27533444841367</v>
      </c>
      <c r="D99" s="19">
        <f>B99+C99</f>
        <v>20060.119816062204</v>
      </c>
      <c r="E99" s="15">
        <f>B99/5000</f>
        <v>3.8951688963227578</v>
      </c>
      <c r="F99" s="15">
        <f>E99</f>
        <v>3.8951688963227578</v>
      </c>
      <c r="G99" s="92">
        <f t="shared" ref="G99:G101" si="73">(D99-B99)/F99</f>
        <v>150.00000000000043</v>
      </c>
      <c r="H99" s="62">
        <f t="shared" ref="H99:H101" si="74">Z44</f>
        <v>13.783976295461756</v>
      </c>
      <c r="I99" s="22"/>
      <c r="J99" s="22"/>
      <c r="K99" s="19">
        <f>D99+I99-J99</f>
        <v>20060.119816062204</v>
      </c>
      <c r="L99" s="82">
        <f>(0.7*B99)</f>
        <v>13633.091137129652</v>
      </c>
      <c r="M99" s="95">
        <f>E99*50/B99</f>
        <v>0.01</v>
      </c>
      <c r="N99" s="81"/>
      <c r="O99" s="84"/>
      <c r="P99" s="21"/>
      <c r="Q99" s="19"/>
      <c r="R99" s="15">
        <f>R98+C99+I98</f>
        <v>20060.119816062204</v>
      </c>
      <c r="S99" s="28">
        <f>(R99-(B3+SUM(I3:I98)))/(B3+SUM(I3:I98))</f>
        <v>9.0300599080311024</v>
      </c>
      <c r="T99" s="28">
        <f t="shared" ref="T99:T101" si="75">D99/B99-1</f>
        <v>3.0000000000000027E-2</v>
      </c>
      <c r="U99" s="44"/>
      <c r="V99"/>
      <c r="W99"/>
      <c r="X99"/>
      <c r="Y99"/>
      <c r="Z99" s="64"/>
      <c r="AA99"/>
      <c r="AB99"/>
      <c r="AC99"/>
      <c r="AD99"/>
      <c r="AE99"/>
    </row>
    <row r="100" spans="1:31" s="23" customFormat="1">
      <c r="A100" s="1">
        <f>A99+7</f>
        <v>45158</v>
      </c>
      <c r="B100" s="18">
        <f>D99+I99-P99</f>
        <v>20060.119816062204</v>
      </c>
      <c r="C100" s="69">
        <f>(B100*required_return)</f>
        <v>601.80359448186607</v>
      </c>
      <c r="D100" s="19">
        <f>B100+C100</f>
        <v>20661.92341054407</v>
      </c>
      <c r="E100" s="15">
        <f>B100/5000</f>
        <v>4.0120239632124406</v>
      </c>
      <c r="F100" s="15">
        <f>E100</f>
        <v>4.0120239632124406</v>
      </c>
      <c r="G100" s="92">
        <f t="shared" si="73"/>
        <v>149.99999999999991</v>
      </c>
      <c r="H100" s="62">
        <f t="shared" si="74"/>
        <v>14.523175110234844</v>
      </c>
      <c r="I100" s="22"/>
      <c r="J100" s="22"/>
      <c r="K100" s="19">
        <f>D100+I100-J100</f>
        <v>20661.92341054407</v>
      </c>
      <c r="L100" s="82">
        <f>(0.7*B100)</f>
        <v>14042.083871243542</v>
      </c>
      <c r="M100" s="95">
        <f t="shared" ref="M100:M101" si="76">E100*50/B100</f>
        <v>0.01</v>
      </c>
      <c r="N100" s="81"/>
      <c r="O100" s="84"/>
      <c r="P100" s="21"/>
      <c r="Q100" s="19"/>
      <c r="R100" s="15">
        <f>R99+C100+I99</f>
        <v>20661.92341054407</v>
      </c>
      <c r="S100" s="28">
        <f>(R100-(B3+SUM(I3:I99)))/(B3+SUM(I3:I99))</f>
        <v>9.3309617052720348</v>
      </c>
      <c r="T100" s="28">
        <f t="shared" si="75"/>
        <v>3.0000000000000027E-2</v>
      </c>
      <c r="U100" s="44"/>
      <c r="V100"/>
      <c r="W100"/>
      <c r="X100"/>
      <c r="Y100"/>
      <c r="Z100" s="64"/>
      <c r="AA100"/>
      <c r="AB100"/>
      <c r="AC100"/>
      <c r="AD100"/>
      <c r="AE100"/>
    </row>
    <row r="101" spans="1:31" s="23" customFormat="1" ht="15" thickBot="1">
      <c r="A101" s="6">
        <f>A100+7</f>
        <v>45165</v>
      </c>
      <c r="B101" s="18">
        <f>D100+I100-P100</f>
        <v>20661.92341054407</v>
      </c>
      <c r="C101" s="69">
        <f>(B101*required_return)</f>
        <v>619.85770231632205</v>
      </c>
      <c r="D101" s="19">
        <f>B101+C101</f>
        <v>21281.781112860393</v>
      </c>
      <c r="E101" s="15">
        <f>B101/5000</f>
        <v>4.1323846821088139</v>
      </c>
      <c r="F101" s="15">
        <f>E101</f>
        <v>4.1323846821088139</v>
      </c>
      <c r="G101" s="92">
        <f t="shared" si="73"/>
        <v>150.00000000000031</v>
      </c>
      <c r="H101" s="62">
        <f t="shared" si="74"/>
        <v>15.299333865746586</v>
      </c>
      <c r="I101" s="24"/>
      <c r="J101" s="24"/>
      <c r="K101" s="19">
        <f>D101+I101-J101</f>
        <v>21281.781112860393</v>
      </c>
      <c r="L101" s="82">
        <f>(0.7*B101)</f>
        <v>14463.346387380849</v>
      </c>
      <c r="M101" s="95">
        <f t="shared" si="76"/>
        <v>9.9999999999999985E-3</v>
      </c>
      <c r="N101" s="81"/>
      <c r="O101" s="85"/>
      <c r="P101" s="21"/>
      <c r="Q101" s="19"/>
      <c r="R101" s="15">
        <f>R100+C101+I100</f>
        <v>21281.781112860393</v>
      </c>
      <c r="S101" s="28">
        <f>(R101-(B3+SUM(I3:I100)))/(B3+SUM(I3:I100))</f>
        <v>9.6408905564301968</v>
      </c>
      <c r="T101" s="28">
        <f t="shared" si="75"/>
        <v>3.0000000000000027E-2</v>
      </c>
      <c r="U101" s="44"/>
      <c r="V101"/>
      <c r="W101"/>
      <c r="X101"/>
      <c r="Y101"/>
      <c r="Z101" s="64"/>
      <c r="AA101"/>
      <c r="AB101"/>
      <c r="AC101"/>
      <c r="AD101"/>
      <c r="AE101"/>
    </row>
    <row r="102" spans="1:31" ht="15" thickBot="1">
      <c r="A102" s="2"/>
      <c r="B102" s="3"/>
      <c r="C102" s="4"/>
      <c r="D102" s="4"/>
      <c r="E102" s="4"/>
      <c r="F102" s="4"/>
      <c r="G102" s="4"/>
      <c r="H102" s="61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29"/>
      <c r="T102" s="29"/>
    </row>
    <row r="103" spans="1:31" s="23" customFormat="1">
      <c r="A103" s="1">
        <f>A101+7</f>
        <v>45172</v>
      </c>
      <c r="B103" s="18">
        <f>D101+I101-P101</f>
        <v>21281.781112860393</v>
      </c>
      <c r="C103" s="69">
        <f>(B103*required_return)</f>
        <v>638.45343338581176</v>
      </c>
      <c r="D103" s="15">
        <f>B103+C103</f>
        <v>21920.234546246204</v>
      </c>
      <c r="E103" s="15">
        <f>B103/5000</f>
        <v>4.2563562225720784</v>
      </c>
      <c r="F103" s="15">
        <f>E103</f>
        <v>4.2563562225720784</v>
      </c>
      <c r="G103" s="93">
        <f>(D103-B103)/F103</f>
        <v>149.9999999999996</v>
      </c>
      <c r="H103" s="62">
        <f>Z47</f>
        <v>16.114300559033918</v>
      </c>
      <c r="I103" s="22"/>
      <c r="J103" s="22"/>
      <c r="K103" s="15">
        <f>D103+I103-J103</f>
        <v>21920.234546246204</v>
      </c>
      <c r="L103" s="82">
        <f>(0.7*B103)</f>
        <v>14897.246779002275</v>
      </c>
      <c r="M103" s="95">
        <f>E103*50/B103</f>
        <v>0.01</v>
      </c>
      <c r="N103" s="81"/>
      <c r="O103" s="20"/>
      <c r="P103" s="21"/>
      <c r="Q103" s="19"/>
      <c r="R103" s="15">
        <f>R101+C103+I101</f>
        <v>21920.234546246204</v>
      </c>
      <c r="S103" s="28">
        <f>(R103-(B3+SUM(I3:I101)))/(B3+SUM(I3:I101))</f>
        <v>9.9601172731231014</v>
      </c>
      <c r="T103" s="28">
        <f>D103/B103-1</f>
        <v>3.0000000000000027E-2</v>
      </c>
      <c r="U103" s="44"/>
      <c r="V103"/>
      <c r="W103"/>
      <c r="X103"/>
      <c r="Y103"/>
      <c r="Z103" s="64"/>
      <c r="AA103"/>
      <c r="AB103"/>
      <c r="AC103"/>
      <c r="AD103"/>
      <c r="AE103"/>
    </row>
    <row r="104" spans="1:31" s="23" customFormat="1">
      <c r="A104" s="1">
        <f>A103+7</f>
        <v>45179</v>
      </c>
      <c r="B104" s="18">
        <f>D103+I103-P103</f>
        <v>21920.234546246204</v>
      </c>
      <c r="C104" s="69">
        <f>(B104*required_return)</f>
        <v>657.60703638738607</v>
      </c>
      <c r="D104" s="19">
        <f>B104+C104</f>
        <v>22577.841582633591</v>
      </c>
      <c r="E104" s="15">
        <f>B104/5000</f>
        <v>4.3840469092492409</v>
      </c>
      <c r="F104" s="15">
        <f>E104</f>
        <v>4.3840469092492409</v>
      </c>
      <c r="G104" s="92">
        <f t="shared" ref="G104:G106" si="77">(D104-B104)/F104</f>
        <v>150.00000000000037</v>
      </c>
      <c r="H104" s="62">
        <f t="shared" ref="H104:H106" si="78">Z48</f>
        <v>16.970015586985614</v>
      </c>
      <c r="I104" s="22"/>
      <c r="J104" s="22"/>
      <c r="K104" s="19">
        <f>D104+I104-J104</f>
        <v>22577.841582633591</v>
      </c>
      <c r="L104" s="82">
        <f>(0.7*B104)</f>
        <v>15344.164182372342</v>
      </c>
      <c r="M104" s="95">
        <f>E104*50/B104</f>
        <v>0.01</v>
      </c>
      <c r="N104" s="81"/>
      <c r="O104" s="20"/>
      <c r="P104" s="21"/>
      <c r="Q104" s="19"/>
      <c r="R104" s="15">
        <f>R103+C104+I103</f>
        <v>22577.841582633591</v>
      </c>
      <c r="S104" s="28">
        <f>(R104-(B3+SUM(I3:I103)))/(B3+SUM(I3:I103))</f>
        <v>10.288920791316796</v>
      </c>
      <c r="T104" s="28">
        <f t="shared" ref="T104:T106" si="79">D104/B104-1</f>
        <v>3.0000000000000027E-2</v>
      </c>
      <c r="U104" s="44"/>
      <c r="V104"/>
      <c r="W104"/>
      <c r="X104"/>
      <c r="Y104"/>
      <c r="Z104" s="64"/>
      <c r="AA104"/>
      <c r="AB104"/>
      <c r="AC104"/>
      <c r="AD104"/>
      <c r="AE104"/>
    </row>
    <row r="105" spans="1:31" s="23" customFormat="1">
      <c r="A105" s="1">
        <f>A104+7</f>
        <v>45186</v>
      </c>
      <c r="B105" s="18">
        <f>D104+I104-P104</f>
        <v>22577.841582633591</v>
      </c>
      <c r="C105" s="69">
        <f>(B105*required_return)</f>
        <v>677.33524747900776</v>
      </c>
      <c r="D105" s="19">
        <f>B105+C105</f>
        <v>23255.176830112599</v>
      </c>
      <c r="E105" s="15">
        <f>B105/5000</f>
        <v>4.5155683165267186</v>
      </c>
      <c r="F105" s="15">
        <f>E105</f>
        <v>4.5155683165267186</v>
      </c>
      <c r="G105" s="92">
        <f t="shared" si="77"/>
        <v>150.00000000000006</v>
      </c>
      <c r="H105" s="62">
        <f t="shared" si="78"/>
        <v>17.868516366334894</v>
      </c>
      <c r="I105" s="22"/>
      <c r="J105" s="22"/>
      <c r="K105" s="19">
        <f>D105+I105-J105</f>
        <v>23255.176830112599</v>
      </c>
      <c r="L105" s="82">
        <f>(0.7*B105)</f>
        <v>15804.489107843512</v>
      </c>
      <c r="M105" s="95">
        <f t="shared" ref="M105:M106" si="80">E105*50/B105</f>
        <v>0.01</v>
      </c>
      <c r="N105" s="81"/>
      <c r="O105" s="20"/>
      <c r="P105" s="21"/>
      <c r="Q105" s="19"/>
      <c r="R105" s="15">
        <f>R104+C105+I104</f>
        <v>23255.176830112599</v>
      </c>
      <c r="S105" s="28">
        <f>(R105-(B3+SUM(I3:I104)))/(B3+SUM(I3:I104))</f>
        <v>10.6275884150563</v>
      </c>
      <c r="T105" s="28">
        <f t="shared" si="79"/>
        <v>3.0000000000000027E-2</v>
      </c>
      <c r="U105" s="44"/>
      <c r="V105"/>
      <c r="W105"/>
      <c r="X105"/>
      <c r="Y105"/>
      <c r="Z105" s="64"/>
      <c r="AA105"/>
      <c r="AB105"/>
      <c r="AC105"/>
      <c r="AD105"/>
      <c r="AE105"/>
    </row>
    <row r="106" spans="1:31" s="23" customFormat="1" ht="15" thickBot="1">
      <c r="A106" s="1">
        <f>A105+7</f>
        <v>45193</v>
      </c>
      <c r="B106" s="18">
        <f>D105+I105-P105</f>
        <v>23255.176830112599</v>
      </c>
      <c r="C106" s="69">
        <f>(B106*required_return)</f>
        <v>697.65530490337801</v>
      </c>
      <c r="D106" s="19">
        <f>B106+C106</f>
        <v>23952.832135015979</v>
      </c>
      <c r="E106" s="15">
        <f>B106/5000</f>
        <v>4.6510353660225201</v>
      </c>
      <c r="F106" s="15">
        <f>E106</f>
        <v>4.6510353660225201</v>
      </c>
      <c r="G106" s="92">
        <f t="shared" si="77"/>
        <v>150.00000000000026</v>
      </c>
      <c r="H106" s="62">
        <f t="shared" si="78"/>
        <v>18.811942184651638</v>
      </c>
      <c r="I106" s="22"/>
      <c r="J106" s="22"/>
      <c r="K106" s="19">
        <f>D106+I106-J106</f>
        <v>23952.832135015979</v>
      </c>
      <c r="L106" s="82">
        <f>(0.7*B106)</f>
        <v>16278.623781078819</v>
      </c>
      <c r="M106" s="95">
        <f t="shared" si="80"/>
        <v>0.01</v>
      </c>
      <c r="N106" s="81"/>
      <c r="O106" s="26"/>
      <c r="P106" s="21"/>
      <c r="Q106" s="19"/>
      <c r="R106" s="15">
        <f>R105+C106+I105</f>
        <v>23952.832135015979</v>
      </c>
      <c r="S106" s="28">
        <f>(R106-(B3+SUM(I3:I105)))/(B3+SUM(I3:I105))</f>
        <v>10.976416067507989</v>
      </c>
      <c r="T106" s="28">
        <f t="shared" si="79"/>
        <v>3.0000000000000027E-2</v>
      </c>
      <c r="U106" s="44"/>
      <c r="V106"/>
      <c r="W106"/>
      <c r="X106"/>
      <c r="Y106"/>
      <c r="Z106" s="64"/>
      <c r="AA106"/>
      <c r="AB106"/>
      <c r="AC106"/>
      <c r="AD106"/>
      <c r="AE106"/>
    </row>
    <row r="107" spans="1:31" ht="15" thickBot="1">
      <c r="A107" s="2"/>
      <c r="B107" s="3"/>
      <c r="C107" s="13"/>
      <c r="D107" s="4"/>
      <c r="E107" s="4"/>
      <c r="F107" s="4"/>
      <c r="G107" s="4"/>
      <c r="H107" s="61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29"/>
      <c r="T107" s="29"/>
    </row>
    <row r="108" spans="1:31" s="23" customFormat="1">
      <c r="A108" s="1">
        <f>A106+7</f>
        <v>45200</v>
      </c>
      <c r="B108" s="18">
        <f>D106+I106-P106</f>
        <v>23952.832135015979</v>
      </c>
      <c r="C108" s="69">
        <f>(B108*required_return)</f>
        <v>718.58496405047936</v>
      </c>
      <c r="D108" s="15">
        <f>B108+C108</f>
        <v>24671.417099066457</v>
      </c>
      <c r="E108" s="15">
        <f>B108/5000</f>
        <v>4.7905664270031956</v>
      </c>
      <c r="F108" s="15">
        <f>E108</f>
        <v>4.7905664270031956</v>
      </c>
      <c r="G108" s="93">
        <f>(D108-B108)/F108</f>
        <v>149.9999999999998</v>
      </c>
      <c r="H108" s="62">
        <f>Z51</f>
        <v>19.80253929388422</v>
      </c>
      <c r="I108" s="22"/>
      <c r="J108" s="22"/>
      <c r="K108" s="15">
        <f>D108+I108-J108</f>
        <v>24671.417099066457</v>
      </c>
      <c r="L108" s="82">
        <f>(0.7*B108)</f>
        <v>16766.982494511183</v>
      </c>
      <c r="M108" s="95">
        <f>E108*50/B108</f>
        <v>0.01</v>
      </c>
      <c r="N108" s="81"/>
      <c r="O108" s="84"/>
      <c r="P108" s="21"/>
      <c r="Q108" s="19"/>
      <c r="R108" s="15">
        <f>R106+C108+I106</f>
        <v>24671.417099066457</v>
      </c>
      <c r="S108" s="28">
        <f>(R108-(B3+SUM(I3:I106)))/(B3+SUM(I3:I106))</f>
        <v>11.335708549533228</v>
      </c>
      <c r="T108" s="28">
        <f>D108/B108-1</f>
        <v>3.0000000000000027E-2</v>
      </c>
      <c r="U108" s="44"/>
      <c r="V108"/>
      <c r="W108"/>
      <c r="X108"/>
      <c r="Y108"/>
      <c r="Z108" s="64"/>
      <c r="AA108"/>
      <c r="AB108"/>
      <c r="AC108"/>
      <c r="AD108"/>
      <c r="AE108"/>
    </row>
    <row r="109" spans="1:31" s="23" customFormat="1">
      <c r="A109" s="1">
        <f>A108+7</f>
        <v>45207</v>
      </c>
      <c r="B109" s="18">
        <f>D108+I108-P108</f>
        <v>24671.417099066457</v>
      </c>
      <c r="C109" s="69">
        <f>(B109*required_return)</f>
        <v>740.14251297199371</v>
      </c>
      <c r="D109" s="19">
        <f>B109+C109</f>
        <v>25411.559612038451</v>
      </c>
      <c r="E109" s="15">
        <f>B109/5000</f>
        <v>4.9342834198132914</v>
      </c>
      <c r="F109" s="15">
        <f>E109</f>
        <v>4.9342834198132914</v>
      </c>
      <c r="G109" s="92">
        <f t="shared" ref="G109:G111" si="81">(D109-B109)/F109</f>
        <v>150</v>
      </c>
      <c r="H109" s="62">
        <f t="shared" ref="H109:H111" si="82">Z52</f>
        <v>20.842666258578429</v>
      </c>
      <c r="I109" s="22"/>
      <c r="J109" s="22"/>
      <c r="K109" s="19">
        <f>D109+I109-J109</f>
        <v>25411.559612038451</v>
      </c>
      <c r="L109" s="82">
        <f>(0.7*B109)</f>
        <v>17269.99196934652</v>
      </c>
      <c r="M109" s="95">
        <f>E109*50/B109</f>
        <v>0.01</v>
      </c>
      <c r="N109" s="81"/>
      <c r="O109" s="84"/>
      <c r="P109" s="21"/>
      <c r="Q109" s="19"/>
      <c r="R109" s="15">
        <f>R108+C109+I108</f>
        <v>25411.559612038451</v>
      </c>
      <c r="S109" s="28">
        <f>(R109-(B3+SUM(I3:I108)))/(B3+SUM(I3:I108))</f>
        <v>11.705779806019226</v>
      </c>
      <c r="T109" s="28">
        <f t="shared" ref="T109:T111" si="83">D109/B109-1</f>
        <v>3.0000000000000027E-2</v>
      </c>
      <c r="U109" s="44"/>
      <c r="V109"/>
      <c r="W109"/>
      <c r="X109"/>
      <c r="Y109"/>
      <c r="Z109" s="64"/>
      <c r="AA109"/>
      <c r="AB109"/>
      <c r="AC109"/>
      <c r="AD109"/>
      <c r="AE109"/>
    </row>
    <row r="110" spans="1:31" s="23" customFormat="1">
      <c r="A110" s="1">
        <f>A109+7</f>
        <v>45214</v>
      </c>
      <c r="B110" s="18">
        <f>D109+I109-P109</f>
        <v>25411.559612038451</v>
      </c>
      <c r="C110" s="69">
        <f>(B110*required_return)</f>
        <v>762.34678836115347</v>
      </c>
      <c r="D110" s="19">
        <f>B110+C110</f>
        <v>26173.906400399603</v>
      </c>
      <c r="E110" s="15">
        <f>B110/5000</f>
        <v>5.0823119224076905</v>
      </c>
      <c r="F110" s="15">
        <f>E110</f>
        <v>5.0823119224076905</v>
      </c>
      <c r="G110" s="92">
        <f t="shared" si="81"/>
        <v>149.99999999999969</v>
      </c>
      <c r="H110" s="62">
        <f t="shared" si="82"/>
        <v>21.934799571507348</v>
      </c>
      <c r="I110" s="22"/>
      <c r="J110" s="22"/>
      <c r="K110" s="19">
        <f>D110+I110-J110</f>
        <v>26173.906400399603</v>
      </c>
      <c r="L110" s="82">
        <f>(0.7*B110)</f>
        <v>17788.091728426913</v>
      </c>
      <c r="M110" s="95">
        <f t="shared" ref="M110:M111" si="84">E110*50/B110</f>
        <v>0.01</v>
      </c>
      <c r="N110" s="81"/>
      <c r="O110" s="84"/>
      <c r="P110" s="21"/>
      <c r="Q110" s="19"/>
      <c r="R110" s="15">
        <f>R109+C110+I109</f>
        <v>26173.906400399603</v>
      </c>
      <c r="S110" s="28">
        <f>(R110-(B3+SUM(I3:I109)))/(B3+SUM(I3:I109))</f>
        <v>12.086953200199801</v>
      </c>
      <c r="T110" s="28">
        <f t="shared" si="83"/>
        <v>3.0000000000000027E-2</v>
      </c>
      <c r="U110" s="44"/>
      <c r="V110"/>
      <c r="W110"/>
      <c r="X110"/>
      <c r="Y110"/>
      <c r="Z110" s="64"/>
      <c r="AA110"/>
      <c r="AB110"/>
      <c r="AC110"/>
      <c r="AD110"/>
      <c r="AE110"/>
    </row>
    <row r="111" spans="1:31" s="23" customFormat="1" ht="15" thickBot="1">
      <c r="A111" s="6">
        <f>A110+7</f>
        <v>45221</v>
      </c>
      <c r="B111" s="18">
        <f>D110+I110-P110</f>
        <v>26173.906400399603</v>
      </c>
      <c r="C111" s="69">
        <f>(B111*required_return)</f>
        <v>785.217192011988</v>
      </c>
      <c r="D111" s="19">
        <f>B111+C111</f>
        <v>26959.12359241159</v>
      </c>
      <c r="E111" s="15">
        <f>B111/5000</f>
        <v>5.2347812800799209</v>
      </c>
      <c r="F111" s="15">
        <f>E111</f>
        <v>5.2347812800799209</v>
      </c>
      <c r="G111" s="92">
        <f t="shared" si="81"/>
        <v>149.99999999999983</v>
      </c>
      <c r="H111" s="62">
        <f t="shared" si="82"/>
        <v>23.081539550082713</v>
      </c>
      <c r="I111" s="24"/>
      <c r="J111" s="24"/>
      <c r="K111" s="19">
        <f>D111+I111-J111</f>
        <v>26959.12359241159</v>
      </c>
      <c r="L111" s="82">
        <f>(0.7*B111)</f>
        <v>18321.73448027972</v>
      </c>
      <c r="M111" s="95">
        <f t="shared" si="84"/>
        <v>0.01</v>
      </c>
      <c r="N111" s="81"/>
      <c r="O111" s="85"/>
      <c r="P111" s="21"/>
      <c r="Q111" s="19"/>
      <c r="R111" s="15">
        <f>R110+C111+I110</f>
        <v>26959.12359241159</v>
      </c>
      <c r="S111" s="28">
        <f>(R111-(B3+SUM(I3:I110)))/(B3+SUM(I3:I110))</f>
        <v>12.479561796205795</v>
      </c>
      <c r="T111" s="28">
        <f t="shared" si="83"/>
        <v>3.0000000000000027E-2</v>
      </c>
      <c r="U111" s="44"/>
      <c r="V111"/>
      <c r="W111"/>
      <c r="X111"/>
      <c r="Y111"/>
      <c r="Z111" s="64"/>
      <c r="AA111"/>
      <c r="AB111"/>
      <c r="AC111"/>
      <c r="AD111"/>
      <c r="AE111"/>
    </row>
    <row r="112" spans="1:31" ht="15" thickBot="1">
      <c r="A112" s="2"/>
      <c r="B112" s="3"/>
      <c r="C112" s="13"/>
      <c r="D112" s="4"/>
      <c r="E112" s="4"/>
      <c r="F112" s="4"/>
      <c r="G112" s="4"/>
      <c r="H112" s="61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29"/>
      <c r="T112" s="29"/>
    </row>
    <row r="113" spans="1:31" s="23" customFormat="1">
      <c r="A113" s="1">
        <f>A111+7</f>
        <v>45228</v>
      </c>
      <c r="B113" s="18">
        <f>D111+I111-P111</f>
        <v>26959.12359241159</v>
      </c>
      <c r="C113" s="69">
        <f>(B113*required_return)</f>
        <v>808.77370777234762</v>
      </c>
      <c r="D113" s="15">
        <f>B113+C113</f>
        <v>27767.897300183937</v>
      </c>
      <c r="E113" s="15">
        <f>B113/5000</f>
        <v>5.3918247184823178</v>
      </c>
      <c r="F113" s="15">
        <f>E113</f>
        <v>5.3918247184823178</v>
      </c>
      <c r="G113" s="93">
        <f>(D113-B113)/F113</f>
        <v>149.99999999999983</v>
      </c>
      <c r="H113" s="62">
        <f>Z55</f>
        <v>24.28561652758685</v>
      </c>
      <c r="I113" s="22"/>
      <c r="J113" s="22"/>
      <c r="K113" s="15">
        <f>D113+I113-J113</f>
        <v>27767.897300183937</v>
      </c>
      <c r="L113" s="82">
        <f>(0.7*B113)</f>
        <v>18871.386514688111</v>
      </c>
      <c r="M113" s="95">
        <f>E113*50/B113</f>
        <v>0.01</v>
      </c>
      <c r="N113" s="81"/>
      <c r="O113" s="84"/>
      <c r="P113" s="21"/>
      <c r="Q113" s="19"/>
      <c r="R113" s="15">
        <f>R111+C113+I111</f>
        <v>27767.897300183937</v>
      </c>
      <c r="S113" s="28">
        <f>(R113-(B3+SUM(I3:I111)))/(B3+SUM(I3:I111))</f>
        <v>12.883948650091968</v>
      </c>
      <c r="T113" s="28">
        <f>D113/B113-1</f>
        <v>3.0000000000000027E-2</v>
      </c>
      <c r="U113" s="44"/>
      <c r="V113"/>
      <c r="W113"/>
      <c r="X113"/>
      <c r="Y113"/>
      <c r="Z113" s="64"/>
      <c r="AA113"/>
      <c r="AB113"/>
      <c r="AC113"/>
      <c r="AD113"/>
      <c r="AE113"/>
    </row>
    <row r="114" spans="1:31" s="23" customFormat="1">
      <c r="A114" s="1">
        <f>A113+7</f>
        <v>45235</v>
      </c>
      <c r="B114" s="18">
        <f>D113+I113-P113</f>
        <v>27767.897300183937</v>
      </c>
      <c r="C114" s="69">
        <f>(B114*required_return)</f>
        <v>833.03691900551803</v>
      </c>
      <c r="D114" s="19">
        <f>B114+C114</f>
        <v>28600.934219189454</v>
      </c>
      <c r="E114" s="15">
        <f>B114/5000</f>
        <v>5.5535794600367874</v>
      </c>
      <c r="F114" s="15">
        <f>E114</f>
        <v>5.5535794600367874</v>
      </c>
      <c r="G114" s="92">
        <f t="shared" ref="G114:G116" si="85">(D114-B114)/F114</f>
        <v>149.99999999999983</v>
      </c>
      <c r="H114" s="62">
        <f t="shared" ref="H114:H116" si="86">Z56</f>
        <v>25.549897353966195</v>
      </c>
      <c r="I114" s="22"/>
      <c r="J114" s="22"/>
      <c r="K114" s="19">
        <f>D114+I114-J114</f>
        <v>28600.934219189454</v>
      </c>
      <c r="L114" s="82">
        <f>(0.7*B114)</f>
        <v>19437.528110128755</v>
      </c>
      <c r="M114" s="95">
        <f>E114*50/B114</f>
        <v>0.01</v>
      </c>
      <c r="N114" s="81"/>
      <c r="O114" s="84"/>
      <c r="P114" s="21"/>
      <c r="Q114" s="19"/>
      <c r="R114" s="15">
        <f>R113+C114+I113</f>
        <v>28600.934219189454</v>
      </c>
      <c r="S114" s="28">
        <f>(R114-(B3+SUM(I3:I113)))/(B3+SUM(I3:I113))</f>
        <v>13.300467109594727</v>
      </c>
      <c r="T114" s="28">
        <f t="shared" ref="T114:T116" si="87">D114/B114-1</f>
        <v>3.0000000000000027E-2</v>
      </c>
      <c r="U114" s="44"/>
      <c r="V114"/>
      <c r="W114"/>
      <c r="X114"/>
      <c r="Y114"/>
      <c r="Z114" s="64"/>
      <c r="AA114"/>
      <c r="AB114"/>
      <c r="AC114"/>
      <c r="AD114"/>
      <c r="AE114"/>
    </row>
    <row r="115" spans="1:31" s="23" customFormat="1">
      <c r="A115" s="1">
        <f>A114+7</f>
        <v>45242</v>
      </c>
      <c r="B115" s="18">
        <f>D114+I114-P114</f>
        <v>28600.934219189454</v>
      </c>
      <c r="C115" s="69">
        <f>(B115*required_return)</f>
        <v>858.02802657568361</v>
      </c>
      <c r="D115" s="19">
        <f>B115+C115</f>
        <v>29458.962245765139</v>
      </c>
      <c r="E115" s="15">
        <f>B115/5000</f>
        <v>5.7201868438378911</v>
      </c>
      <c r="F115" s="15">
        <f>E115</f>
        <v>5.7201868438378911</v>
      </c>
      <c r="G115" s="92">
        <f t="shared" si="85"/>
        <v>150.00000000000017</v>
      </c>
      <c r="H115" s="62">
        <f t="shared" si="86"/>
        <v>26.877392221664504</v>
      </c>
      <c r="I115" s="22"/>
      <c r="J115" s="22"/>
      <c r="K115" s="19">
        <f>D115+I115-J115</f>
        <v>29458.962245765139</v>
      </c>
      <c r="L115" s="82">
        <f>(0.7*B115)</f>
        <v>20020.653953432615</v>
      </c>
      <c r="M115" s="95">
        <f t="shared" ref="M115:M116" si="88">E115*50/B115</f>
        <v>1.0000000000000002E-2</v>
      </c>
      <c r="N115" s="81"/>
      <c r="O115" s="84"/>
      <c r="P115" s="21"/>
      <c r="Q115" s="19"/>
      <c r="R115" s="15">
        <f>R114+C115+I114</f>
        <v>29458.962245765139</v>
      </c>
      <c r="S115" s="28">
        <f>(R115-(B3+SUM(I3:I114)))/(B3+SUM(I3:I114))</f>
        <v>13.72948112288257</v>
      </c>
      <c r="T115" s="28">
        <f t="shared" si="87"/>
        <v>3.0000000000000027E-2</v>
      </c>
      <c r="U115" s="44"/>
      <c r="V115"/>
      <c r="W115"/>
      <c r="X115"/>
      <c r="Y115"/>
      <c r="Z115" s="64"/>
      <c r="AA115"/>
      <c r="AB115"/>
      <c r="AC115"/>
      <c r="AD115"/>
      <c r="AE115"/>
    </row>
    <row r="116" spans="1:31" s="23" customFormat="1" ht="15" thickBot="1">
      <c r="A116" s="6">
        <f>A115+7</f>
        <v>45249</v>
      </c>
      <c r="B116" s="18">
        <f>D115+I115-P115</f>
        <v>29458.962245765139</v>
      </c>
      <c r="C116" s="69">
        <f>(B116*required_return)</f>
        <v>883.76886737295411</v>
      </c>
      <c r="D116" s="19">
        <f>B116+C116</f>
        <v>30342.731113138092</v>
      </c>
      <c r="E116" s="15">
        <f>B116/5000</f>
        <v>5.8917924491530274</v>
      </c>
      <c r="F116" s="15">
        <f>E116</f>
        <v>5.8917924491530274</v>
      </c>
      <c r="G116" s="92">
        <f t="shared" si="85"/>
        <v>149.99999999999991</v>
      </c>
      <c r="H116" s="62">
        <f t="shared" si="86"/>
        <v>28.271261832747729</v>
      </c>
      <c r="I116" s="24"/>
      <c r="J116" s="24"/>
      <c r="K116" s="19">
        <f>D116+I116-J116</f>
        <v>30342.731113138092</v>
      </c>
      <c r="L116" s="82">
        <f>(0.7*B116)</f>
        <v>20621.273572035596</v>
      </c>
      <c r="M116" s="95">
        <f t="shared" si="88"/>
        <v>0.01</v>
      </c>
      <c r="N116" s="81"/>
      <c r="O116" s="85"/>
      <c r="P116" s="21"/>
      <c r="Q116" s="19"/>
      <c r="R116" s="15">
        <f>R115+C116+I115</f>
        <v>30342.731113138092</v>
      </c>
      <c r="S116" s="28">
        <f>(R116-(B3+SUM(I3:I115)))/(B3+SUM(I3:I115))</f>
        <v>14.171365556569047</v>
      </c>
      <c r="T116" s="28">
        <f t="shared" si="87"/>
        <v>3.0000000000000027E-2</v>
      </c>
      <c r="U116" s="44"/>
      <c r="V116"/>
      <c r="W116"/>
      <c r="X116"/>
      <c r="Y116"/>
      <c r="Z116" s="64"/>
      <c r="AA116"/>
      <c r="AB116"/>
      <c r="AC116"/>
      <c r="AD116"/>
      <c r="AE116"/>
    </row>
    <row r="117" spans="1:31" ht="15" thickBot="1">
      <c r="A117" s="2"/>
      <c r="B117" s="3"/>
      <c r="C117" s="4"/>
      <c r="D117" s="4"/>
      <c r="E117" s="4"/>
      <c r="F117" s="4"/>
      <c r="G117" s="4"/>
      <c r="H117" s="61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29"/>
      <c r="T117" s="29"/>
    </row>
    <row r="118" spans="1:31" s="23" customFormat="1">
      <c r="A118" s="31">
        <f>A116+7</f>
        <v>45256</v>
      </c>
      <c r="B118" s="32">
        <f>D116+I116-P116</f>
        <v>30342.731113138092</v>
      </c>
      <c r="C118" s="69">
        <f>(B118*required_return)</f>
        <v>910.2819333941427</v>
      </c>
      <c r="D118" s="15">
        <f>B118+C118</f>
        <v>31253.013046532236</v>
      </c>
      <c r="E118" s="15">
        <f>B118/5000</f>
        <v>6.0685462226276181</v>
      </c>
      <c r="F118" s="15">
        <f>E118</f>
        <v>6.0685462226276181</v>
      </c>
      <c r="G118" s="93">
        <f>(D118-B118)/F118</f>
        <v>150.00000000000026</v>
      </c>
      <c r="H118" s="65">
        <f>Z59</f>
        <v>29.734824924385112</v>
      </c>
      <c r="I118" s="34"/>
      <c r="J118" s="34"/>
      <c r="K118" s="33">
        <f>D118+I118-J118</f>
        <v>31253.013046532236</v>
      </c>
      <c r="L118" s="87">
        <f>(0.7*B118)</f>
        <v>21239.911779196664</v>
      </c>
      <c r="M118" s="94">
        <f>E118*50/B118</f>
        <v>0.01</v>
      </c>
      <c r="N118" s="89"/>
      <c r="O118" s="86"/>
      <c r="P118" s="35"/>
      <c r="Q118" s="36"/>
      <c r="R118" s="33">
        <f>R116+C118+I116</f>
        <v>31253.013046532236</v>
      </c>
      <c r="S118" s="39">
        <f>(R118-(B3+SUM(I3:I116)))/(B3+SUM(I3:I116))</f>
        <v>14.626506523266118</v>
      </c>
      <c r="T118" s="28">
        <f>D118/B118-1</f>
        <v>3.0000000000000027E-2</v>
      </c>
      <c r="U118" s="44"/>
      <c r="V118"/>
      <c r="W118"/>
      <c r="X118"/>
      <c r="Y118"/>
      <c r="Z118" s="64"/>
      <c r="AA118"/>
      <c r="AB118"/>
      <c r="AC118"/>
      <c r="AD118"/>
      <c r="AE118"/>
    </row>
    <row r="119" spans="1:31" s="23" customFormat="1">
      <c r="A119" s="1">
        <f>A118+7</f>
        <v>45263</v>
      </c>
      <c r="B119" s="18">
        <f>D118+I118-P118</f>
        <v>31253.013046532236</v>
      </c>
      <c r="C119" s="69">
        <f>(B119*required_return)</f>
        <v>937.590391395967</v>
      </c>
      <c r="D119" s="19">
        <f>B119+C119</f>
        <v>32190.603437928203</v>
      </c>
      <c r="E119" s="15">
        <f>B119/5000</f>
        <v>6.2506026093064468</v>
      </c>
      <c r="F119" s="15">
        <f>E119</f>
        <v>6.2506026093064468</v>
      </c>
      <c r="G119" s="92">
        <f t="shared" ref="G119:G121" si="89">(D119-B119)/F119</f>
        <v>149.99999999999991</v>
      </c>
      <c r="H119" s="62">
        <f t="shared" ref="H119:H121" si="90">Z60</f>
        <v>31.27156617060437</v>
      </c>
      <c r="I119" s="22"/>
      <c r="J119" s="22"/>
      <c r="K119" s="19">
        <f>D119+I119-J119</f>
        <v>32190.603437928203</v>
      </c>
      <c r="L119" s="82">
        <f>(0.7*B119)</f>
        <v>21877.109132572565</v>
      </c>
      <c r="M119" s="95">
        <f>E119*50/B119</f>
        <v>9.9999999999999985E-3</v>
      </c>
      <c r="N119" s="81"/>
      <c r="O119" s="84"/>
      <c r="P119" s="21"/>
      <c r="Q119" s="19"/>
      <c r="R119" s="15">
        <f>R118+C119+I118</f>
        <v>32190.603437928203</v>
      </c>
      <c r="S119" s="28">
        <f>(R119-(B3+SUM(I3:I118)))/(B3+SUM(I3:I118))</f>
        <v>15.095301718964102</v>
      </c>
      <c r="T119" s="28">
        <f t="shared" ref="T119:T121" si="91">D119/B119-1</f>
        <v>3.0000000000000027E-2</v>
      </c>
      <c r="U119" s="44"/>
      <c r="V119"/>
      <c r="W119"/>
      <c r="X119"/>
      <c r="Y119"/>
      <c r="Z119" s="64"/>
      <c r="AA119"/>
      <c r="AB119"/>
      <c r="AC119"/>
      <c r="AD119"/>
      <c r="AE119"/>
    </row>
    <row r="120" spans="1:31" s="23" customFormat="1">
      <c r="A120" s="1">
        <f>A119+7</f>
        <v>45270</v>
      </c>
      <c r="B120" s="18">
        <f>D119+I119-P119</f>
        <v>32190.603437928203</v>
      </c>
      <c r="C120" s="69">
        <f>(B120*required_return)</f>
        <v>965.71810313784601</v>
      </c>
      <c r="D120" s="19">
        <f>B120+C120</f>
        <v>33156.321541066049</v>
      </c>
      <c r="E120" s="15">
        <f>B120/5000</f>
        <v>6.4381206875856405</v>
      </c>
      <c r="F120" s="15">
        <f>E120</f>
        <v>6.4381206875856405</v>
      </c>
      <c r="G120" s="92">
        <f t="shared" si="89"/>
        <v>149.99999999999997</v>
      </c>
      <c r="H120" s="62">
        <f t="shared" si="90"/>
        <v>32.885144479134588</v>
      </c>
      <c r="I120" s="22"/>
      <c r="J120" s="22"/>
      <c r="K120" s="19">
        <f>D120+I120-J120</f>
        <v>33156.321541066049</v>
      </c>
      <c r="L120" s="82">
        <f>(0.7*B120)</f>
        <v>22533.42240654974</v>
      </c>
      <c r="M120" s="95">
        <f t="shared" ref="M120:M121" si="92">E120*50/B120</f>
        <v>9.9999999999999985E-3</v>
      </c>
      <c r="N120" s="81"/>
      <c r="O120" s="84"/>
      <c r="P120" s="21"/>
      <c r="Q120" s="19"/>
      <c r="R120" s="15">
        <f>R119+C120+I119</f>
        <v>33156.321541066049</v>
      </c>
      <c r="S120" s="28">
        <f>(R120-(B3+SUM(I3:I119)))/(B3+SUM(I3:I119))</f>
        <v>15.578160770533025</v>
      </c>
      <c r="T120" s="28">
        <f t="shared" si="91"/>
        <v>3.0000000000000027E-2</v>
      </c>
      <c r="U120" s="44"/>
      <c r="V120"/>
      <c r="W120"/>
      <c r="X120"/>
      <c r="Y120"/>
      <c r="Z120" s="64"/>
      <c r="AA120"/>
      <c r="AB120"/>
      <c r="AC120"/>
      <c r="AD120"/>
      <c r="AE120"/>
    </row>
    <row r="121" spans="1:31" s="23" customFormat="1" ht="15" thickBot="1">
      <c r="A121" s="6">
        <f>A120+7</f>
        <v>45277</v>
      </c>
      <c r="B121" s="37">
        <f>D120+I120-P120</f>
        <v>33156.321541066049</v>
      </c>
      <c r="C121" s="69">
        <f>(B121*required_return)</f>
        <v>994.68964623198144</v>
      </c>
      <c r="D121" s="19">
        <f>B121+C121</f>
        <v>34151.011187298027</v>
      </c>
      <c r="E121" s="15">
        <f>B121/5000</f>
        <v>6.6312643082132094</v>
      </c>
      <c r="F121" s="15">
        <f>E121</f>
        <v>6.6312643082132094</v>
      </c>
      <c r="G121" s="92">
        <f t="shared" si="89"/>
        <v>149.99999999999952</v>
      </c>
      <c r="H121" s="63">
        <f t="shared" si="90"/>
        <v>34.579401703091314</v>
      </c>
      <c r="I121" s="24"/>
      <c r="J121" s="24"/>
      <c r="K121" s="38">
        <f>D121+I121-J121</f>
        <v>34151.011187298027</v>
      </c>
      <c r="L121" s="88">
        <f>(0.7*B121)</f>
        <v>23209.425078746233</v>
      </c>
      <c r="M121" s="96">
        <f t="shared" si="92"/>
        <v>9.9999999999999985E-3</v>
      </c>
      <c r="N121" s="90"/>
      <c r="O121" s="85"/>
      <c r="P121" s="25"/>
      <c r="Q121" s="38"/>
      <c r="R121" s="40">
        <f>R120+C121+I120</f>
        <v>34151.011187298027</v>
      </c>
      <c r="S121" s="41">
        <f>(R121-(B3+SUM(I3:I120)))/(B3+SUM(I3:I120))</f>
        <v>16.075505593649012</v>
      </c>
      <c r="T121" s="28">
        <f t="shared" si="91"/>
        <v>2.9999999999999805E-2</v>
      </c>
      <c r="U121" s="44"/>
      <c r="V121"/>
      <c r="W121"/>
      <c r="X121"/>
      <c r="Y121"/>
      <c r="Z121" s="64"/>
      <c r="AA121"/>
      <c r="AB121"/>
      <c r="AC121"/>
      <c r="AD121"/>
      <c r="AE121"/>
    </row>
    <row r="122" spans="1:31" ht="15" thickBot="1">
      <c r="A122" s="2"/>
      <c r="B122" s="3"/>
      <c r="C122" s="13"/>
      <c r="D122" s="4"/>
      <c r="E122" s="4"/>
      <c r="F122" s="4"/>
      <c r="G122" s="4"/>
      <c r="H122" s="61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29"/>
      <c r="T122" s="29"/>
    </row>
    <row r="123" spans="1:31">
      <c r="A123" s="1">
        <f>A121+7</f>
        <v>45284</v>
      </c>
      <c r="B123" s="18">
        <f>D121+I121-P121</f>
        <v>34151.011187298027</v>
      </c>
      <c r="C123" s="69">
        <f>(B123*required_return)</f>
        <v>1024.5303356189409</v>
      </c>
      <c r="D123" s="15">
        <f>B123+C123</f>
        <v>35175.541522916967</v>
      </c>
      <c r="E123" s="15">
        <f>B123/5000</f>
        <v>6.8302022374596056</v>
      </c>
      <c r="F123" s="15">
        <f>E123</f>
        <v>6.8302022374596056</v>
      </c>
      <c r="G123" s="93">
        <f>(D123-B123)/F123</f>
        <v>149.99999999999983</v>
      </c>
      <c r="H123" s="60"/>
      <c r="I123" s="20"/>
      <c r="J123" s="20"/>
      <c r="K123" s="15">
        <f>D123+I123-J123</f>
        <v>35175.541522916967</v>
      </c>
      <c r="L123" s="82">
        <f>(0.7*B123)</f>
        <v>23905.707831108619</v>
      </c>
      <c r="M123" s="95">
        <f>E123*50/B123</f>
        <v>0.01</v>
      </c>
      <c r="N123" s="81"/>
      <c r="O123" s="84"/>
      <c r="P123" s="21"/>
      <c r="Q123" s="19"/>
      <c r="R123" s="15">
        <f>R121+C123+I121</f>
        <v>35175.541522916967</v>
      </c>
      <c r="S123" s="28">
        <f>(R123-(B108+SUM(I108:I121)))/(B108+SUM(I108:I121))</f>
        <v>0.46853371345156392</v>
      </c>
      <c r="T123" s="28">
        <f>D123/B123-1</f>
        <v>3.0000000000000027E-2</v>
      </c>
    </row>
    <row r="124" spans="1:31">
      <c r="A124" s="1">
        <f>A123+7</f>
        <v>45291</v>
      </c>
      <c r="B124" s="18">
        <f>D123+I123-P123</f>
        <v>35175.541522916967</v>
      </c>
      <c r="C124" s="69">
        <f>(B124*required_return)</f>
        <v>1055.2662456875089</v>
      </c>
      <c r="D124" s="19">
        <f>B124+C124</f>
        <v>36230.807768604478</v>
      </c>
      <c r="E124" s="15">
        <f>B124/5000</f>
        <v>7.0351083045833933</v>
      </c>
      <c r="F124" s="15">
        <f>E124</f>
        <v>7.0351083045833933</v>
      </c>
      <c r="G124" s="92">
        <f t="shared" ref="G124:G126" si="93">(D124-B124)/F124</f>
        <v>150.00000000000034</v>
      </c>
      <c r="H124" s="60"/>
      <c r="I124" s="20"/>
      <c r="J124" s="20"/>
      <c r="K124" s="19">
        <f>D124+I124-J124</f>
        <v>36230.807768604478</v>
      </c>
      <c r="L124" s="82">
        <f>(0.7*B124)</f>
        <v>24622.879066041874</v>
      </c>
      <c r="M124" s="95">
        <f>E124*50/B124</f>
        <v>0.01</v>
      </c>
      <c r="N124" s="81"/>
      <c r="O124" s="84"/>
      <c r="P124" s="21"/>
      <c r="Q124" s="19"/>
      <c r="R124" s="15">
        <f>R123+C124+I123</f>
        <v>36230.807768604478</v>
      </c>
      <c r="S124" s="28">
        <f>(R124-(B108+SUM(I108:I123)))/(B108+SUM(I108:I123))</f>
        <v>0.5125897248551109</v>
      </c>
      <c r="T124" s="28">
        <f t="shared" ref="T124:T126" si="94">D124/B124-1</f>
        <v>3.0000000000000027E-2</v>
      </c>
    </row>
    <row r="125" spans="1:31">
      <c r="A125" s="1">
        <f>A124+7</f>
        <v>45298</v>
      </c>
      <c r="B125" s="18">
        <f>D124+I124-P124</f>
        <v>36230.807768604478</v>
      </c>
      <c r="C125" s="69">
        <f>(B125*required_return)</f>
        <v>1086.9242330581344</v>
      </c>
      <c r="D125" s="19">
        <f>B125+C125</f>
        <v>37317.732001662611</v>
      </c>
      <c r="E125" s="15">
        <f>B125/5000</f>
        <v>7.2461615537208957</v>
      </c>
      <c r="F125" s="15">
        <f>E125</f>
        <v>7.2461615537208957</v>
      </c>
      <c r="G125" s="92">
        <f t="shared" si="93"/>
        <v>149.9999999999998</v>
      </c>
      <c r="H125" s="60"/>
      <c r="I125" s="20"/>
      <c r="J125" s="20"/>
      <c r="K125" s="19">
        <f>D125+I125-J125</f>
        <v>37317.732001662611</v>
      </c>
      <c r="L125" s="82">
        <f>(0.7*B125)</f>
        <v>25361.565438023132</v>
      </c>
      <c r="M125" s="95">
        <f t="shared" ref="M125:M126" si="95">E125*50/B125</f>
        <v>0.01</v>
      </c>
      <c r="N125" s="81"/>
      <c r="O125" s="84"/>
      <c r="P125" s="21"/>
      <c r="Q125" s="19"/>
      <c r="R125" s="15">
        <f>R124+C125+I124</f>
        <v>37317.732001662611</v>
      </c>
      <c r="S125" s="28">
        <f>(R125-(B108+SUM(I108:I124)))/(B108+SUM(I108:I124))</f>
        <v>0.55796741660076421</v>
      </c>
      <c r="T125" s="28">
        <f t="shared" si="94"/>
        <v>3.0000000000000027E-2</v>
      </c>
    </row>
    <row r="126" spans="1:31" ht="15" thickBot="1">
      <c r="A126" s="1">
        <f>A125+7</f>
        <v>45305</v>
      </c>
      <c r="B126" s="18">
        <f>D125+I125-P125</f>
        <v>37317.732001662611</v>
      </c>
      <c r="C126" s="69">
        <f>(B126*required_return)</f>
        <v>1119.5319600498783</v>
      </c>
      <c r="D126" s="19">
        <f>B126+C126</f>
        <v>38437.263961712488</v>
      </c>
      <c r="E126" s="15">
        <f>B126/5000</f>
        <v>7.4635464003325218</v>
      </c>
      <c r="F126" s="15">
        <f>E126</f>
        <v>7.4635464003325218</v>
      </c>
      <c r="G126" s="92">
        <f t="shared" si="93"/>
        <v>149.99999999999983</v>
      </c>
      <c r="H126" s="60"/>
      <c r="I126" s="20"/>
      <c r="J126" s="20"/>
      <c r="K126" s="19">
        <f>D126+I126-J126</f>
        <v>38437.263961712488</v>
      </c>
      <c r="L126" s="82">
        <f>(0.7*B126)</f>
        <v>26122.412401163827</v>
      </c>
      <c r="M126" s="95">
        <f t="shared" si="95"/>
        <v>9.9999999999999985E-3</v>
      </c>
      <c r="N126" s="81"/>
      <c r="O126" s="84"/>
      <c r="P126" s="21"/>
      <c r="Q126" s="19"/>
      <c r="R126" s="15">
        <f>R125+C126+I125</f>
        <v>38437.263961712488</v>
      </c>
      <c r="S126" s="28">
        <f>(R126-(B108+SUM(I108:I125)))/(B108+SUM(I108:I125))</f>
        <v>0.60470643909878707</v>
      </c>
      <c r="T126" s="28">
        <f t="shared" si="94"/>
        <v>3.0000000000000027E-2</v>
      </c>
    </row>
    <row r="127" spans="1:31" ht="15" thickBot="1">
      <c r="A127" s="2"/>
      <c r="B127" s="3"/>
      <c r="C127" s="13"/>
      <c r="D127" s="4"/>
      <c r="E127" s="4"/>
      <c r="F127" s="4"/>
      <c r="G127" s="4"/>
      <c r="H127" s="61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29"/>
      <c r="T127" s="29"/>
    </row>
    <row r="128" spans="1:31">
      <c r="A128" s="1">
        <f>A126+7</f>
        <v>45312</v>
      </c>
      <c r="B128" s="18">
        <f>D126+I126-P126</f>
        <v>38437.263961712488</v>
      </c>
      <c r="C128" s="69">
        <f>(B128*required_return)</f>
        <v>1153.1179188513745</v>
      </c>
      <c r="D128" s="15">
        <f>B128+C128</f>
        <v>39590.381880563866</v>
      </c>
      <c r="E128" s="15">
        <f>B128/5000</f>
        <v>7.6874527923424978</v>
      </c>
      <c r="F128" s="15">
        <f>E128</f>
        <v>7.6874527923424978</v>
      </c>
      <c r="G128" s="93">
        <f>(D128-B128)/F128</f>
        <v>150.00000000000043</v>
      </c>
      <c r="H128" s="60"/>
      <c r="I128" s="20"/>
      <c r="J128" s="20"/>
      <c r="K128" s="15">
        <f>D128+I128-J128</f>
        <v>39590.381880563866</v>
      </c>
      <c r="L128" s="82">
        <f>(0.7*B128)</f>
        <v>26906.084773198741</v>
      </c>
      <c r="M128" s="95">
        <f>E128*50/B128</f>
        <v>0.01</v>
      </c>
      <c r="N128" s="81"/>
      <c r="O128" s="84"/>
      <c r="P128" s="21"/>
      <c r="Q128" s="19"/>
      <c r="R128" s="15">
        <f>R126+C128+I126</f>
        <v>39590.381880563866</v>
      </c>
      <c r="S128" s="28">
        <f>(R128-(B108+SUM(I108:I126)))/(B108+SUM(I108:I126))</f>
        <v>0.6528476322717508</v>
      </c>
      <c r="T128" s="28">
        <f>D128/B128-1</f>
        <v>3.0000000000000027E-2</v>
      </c>
    </row>
    <row r="129" spans="1:20">
      <c r="A129" s="1">
        <f>A128+7</f>
        <v>45319</v>
      </c>
      <c r="B129" s="18">
        <f>D128+I128-P128</f>
        <v>39590.381880563866</v>
      </c>
      <c r="C129" s="69">
        <f>(B129*required_return)</f>
        <v>1187.711456416916</v>
      </c>
      <c r="D129" s="19">
        <f>B129+C129</f>
        <v>40778.093336980783</v>
      </c>
      <c r="E129" s="15">
        <f>B129/5000</f>
        <v>7.918076376112773</v>
      </c>
      <c r="F129" s="15">
        <f>E129</f>
        <v>7.918076376112773</v>
      </c>
      <c r="G129" s="92">
        <f t="shared" ref="G129:G131" si="96">(D129-B129)/F129</f>
        <v>150.00000000000011</v>
      </c>
      <c r="H129" s="60"/>
      <c r="I129" s="20"/>
      <c r="J129" s="20"/>
      <c r="K129" s="19">
        <f>D129+I129-J129</f>
        <v>40778.093336980783</v>
      </c>
      <c r="L129" s="82">
        <f>(0.7*B129)</f>
        <v>27713.267316394704</v>
      </c>
      <c r="M129" s="95">
        <f>E129*50/B129</f>
        <v>0.01</v>
      </c>
      <c r="N129" s="81"/>
      <c r="O129" s="84"/>
      <c r="P129" s="21"/>
      <c r="Q129" s="19"/>
      <c r="R129" s="15">
        <f>R128+C129+I128</f>
        <v>40778.093336980783</v>
      </c>
      <c r="S129" s="28">
        <f>(R129-(B108+SUM(I108:I128)))/(B108+SUM(I108:I128))</f>
        <v>0.70243306123990334</v>
      </c>
      <c r="T129" s="28">
        <f t="shared" ref="T129:T131" si="97">D129/B129-1</f>
        <v>3.0000000000000027E-2</v>
      </c>
    </row>
    <row r="130" spans="1:20">
      <c r="A130" s="1">
        <f>A129+7</f>
        <v>45326</v>
      </c>
      <c r="B130" s="18">
        <f>D129+I129-P129</f>
        <v>40778.093336980783</v>
      </c>
      <c r="C130" s="69">
        <f>(B130*required_return)</f>
        <v>1223.3428001094235</v>
      </c>
      <c r="D130" s="19">
        <f>B130+C130</f>
        <v>42001.436137090204</v>
      </c>
      <c r="E130" s="15">
        <f>B130/5000</f>
        <v>8.1556186673961566</v>
      </c>
      <c r="F130" s="15">
        <f>E130</f>
        <v>8.1556186673961566</v>
      </c>
      <c r="G130" s="92">
        <f t="shared" si="96"/>
        <v>149.99999999999977</v>
      </c>
      <c r="H130" s="62"/>
      <c r="I130" s="22"/>
      <c r="J130" s="22"/>
      <c r="K130" s="19">
        <f>D130+I130-J130</f>
        <v>42001.436137090204</v>
      </c>
      <c r="L130" s="82">
        <f>(0.7*B130)</f>
        <v>28544.665335886548</v>
      </c>
      <c r="M130" s="95">
        <f t="shared" ref="M130:M131" si="98">E130*50/B130</f>
        <v>0.01</v>
      </c>
      <c r="N130" s="81"/>
      <c r="O130" s="84"/>
      <c r="P130" s="21"/>
      <c r="Q130" s="19"/>
      <c r="R130" s="15">
        <f>R129+C130+I129</f>
        <v>42001.436137090204</v>
      </c>
      <c r="S130" s="28">
        <f>(R130-(B108+SUM(I108:I129)))/(B108+SUM(I108:I129))</f>
        <v>0.75350605307710039</v>
      </c>
      <c r="T130" s="28">
        <f t="shared" si="97"/>
        <v>3.0000000000000027E-2</v>
      </c>
    </row>
    <row r="131" spans="1:20" ht="15" thickBot="1">
      <c r="A131" s="1">
        <f>A130+7</f>
        <v>45333</v>
      </c>
      <c r="B131" s="18">
        <f>D130+I130-P130</f>
        <v>42001.436137090204</v>
      </c>
      <c r="C131" s="69">
        <f>(B131*required_return)</f>
        <v>1260.0430841127061</v>
      </c>
      <c r="D131" s="19">
        <f>B131+C131</f>
        <v>43261.479221202913</v>
      </c>
      <c r="E131" s="15">
        <f>B131/5000</f>
        <v>8.4002872274180405</v>
      </c>
      <c r="F131" s="15">
        <f>E131</f>
        <v>8.4002872274180405</v>
      </c>
      <c r="G131" s="92">
        <f t="shared" si="96"/>
        <v>150.00000000000034</v>
      </c>
      <c r="H131" s="62"/>
      <c r="I131" s="22"/>
      <c r="J131" s="22"/>
      <c r="K131" s="19">
        <f>D131+I131-J131</f>
        <v>43261.479221202913</v>
      </c>
      <c r="L131" s="82">
        <f>(0.7*B131)</f>
        <v>29401.005295963139</v>
      </c>
      <c r="M131" s="95">
        <f t="shared" si="98"/>
        <v>9.9999999999999985E-3</v>
      </c>
      <c r="N131" s="81"/>
      <c r="O131" s="84"/>
      <c r="P131" s="21"/>
      <c r="Q131" s="19"/>
      <c r="R131" s="15">
        <f>R130+C131+I130</f>
        <v>43261.479221202913</v>
      </c>
      <c r="S131" s="28">
        <f>(R131-(B108+SUM(I108:I130)))/(B108+SUM(I108:I130))</f>
        <v>0.80611123466941348</v>
      </c>
      <c r="T131" s="28">
        <f t="shared" si="97"/>
        <v>3.0000000000000027E-2</v>
      </c>
    </row>
    <row r="132" spans="1:20" ht="15" thickBot="1">
      <c r="A132" s="2"/>
      <c r="B132" s="3"/>
      <c r="C132" s="13"/>
      <c r="D132" s="4"/>
      <c r="E132" s="4"/>
      <c r="F132" s="4"/>
      <c r="G132" s="4"/>
      <c r="H132" s="61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29"/>
      <c r="T132" s="29"/>
    </row>
    <row r="133" spans="1:20">
      <c r="A133" s="1">
        <f>A131+7</f>
        <v>45340</v>
      </c>
      <c r="B133" s="18">
        <f>D131+I131-P131</f>
        <v>43261.479221202913</v>
      </c>
      <c r="C133" s="69">
        <f>(B133*required_return)</f>
        <v>1297.8443766360874</v>
      </c>
      <c r="D133" s="15">
        <f>B133+C133</f>
        <v>44559.323597839</v>
      </c>
      <c r="E133" s="15">
        <f>B133/5000</f>
        <v>8.652295844240582</v>
      </c>
      <c r="F133" s="15">
        <f>E133</f>
        <v>8.652295844240582</v>
      </c>
      <c r="G133" s="93">
        <f>(D133-B133)/F133</f>
        <v>149.99999999999997</v>
      </c>
      <c r="H133" s="62"/>
      <c r="I133" s="22"/>
      <c r="J133" s="22"/>
      <c r="K133" s="15">
        <f>D133+I133-J133</f>
        <v>44559.323597839</v>
      </c>
      <c r="L133" s="82">
        <f>(0.7*B133)</f>
        <v>30283.035454842036</v>
      </c>
      <c r="M133" s="95">
        <f>E133*50/B133</f>
        <v>9.9999999999999985E-3</v>
      </c>
      <c r="N133" s="81"/>
      <c r="O133" s="84"/>
      <c r="P133" s="21"/>
      <c r="Q133" s="19"/>
      <c r="R133" s="15">
        <f>R131+C133+I131</f>
        <v>44559.323597839</v>
      </c>
      <c r="S133" s="28">
        <f>(R133-(B108+SUM(I108:I131)))/(B108+SUM(I108:I131))</f>
        <v>0.86029457170949586</v>
      </c>
      <c r="T133" s="28">
        <f>D133/B133-1</f>
        <v>3.0000000000000027E-2</v>
      </c>
    </row>
    <row r="134" spans="1:20">
      <c r="A134" s="1">
        <f>A133+7</f>
        <v>45347</v>
      </c>
      <c r="B134" s="18">
        <f>D133+I133-P133</f>
        <v>44559.323597839</v>
      </c>
      <c r="C134" s="69">
        <f>(B134*required_return)</f>
        <v>1336.7797079351699</v>
      </c>
      <c r="D134" s="19">
        <f>B134+C134</f>
        <v>45896.103305774173</v>
      </c>
      <c r="E134" s="15">
        <f>B134/5000</f>
        <v>8.9118647195678005</v>
      </c>
      <c r="F134" s="15">
        <f>E134</f>
        <v>8.9118647195678005</v>
      </c>
      <c r="G134" s="92">
        <f t="shared" ref="G134:G136" si="99">(D134-B134)/F134</f>
        <v>150.00000000000034</v>
      </c>
      <c r="H134" s="62"/>
      <c r="I134" s="22"/>
      <c r="J134" s="22"/>
      <c r="K134" s="19">
        <f>D134+I134-J134</f>
        <v>45896.103305774173</v>
      </c>
      <c r="L134" s="82">
        <f>(0.7*B134)</f>
        <v>31191.526518487299</v>
      </c>
      <c r="M134" s="95">
        <f>E134*50/B134</f>
        <v>0.01</v>
      </c>
      <c r="N134" s="81"/>
      <c r="O134" s="84"/>
      <c r="P134" s="21"/>
      <c r="Q134" s="19"/>
      <c r="R134" s="15">
        <f>R133+C134+I133</f>
        <v>45896.103305774173</v>
      </c>
      <c r="S134" s="28">
        <f>(R134-(B108+SUM(I108:I133)))/(B108+SUM(I108:I133))</f>
        <v>0.9161034088607809</v>
      </c>
      <c r="T134" s="28">
        <f t="shared" ref="T134:T136" si="100">D134/B134-1</f>
        <v>3.0000000000000027E-2</v>
      </c>
    </row>
    <row r="135" spans="1:20">
      <c r="A135" s="1">
        <f>A134+7</f>
        <v>45354</v>
      </c>
      <c r="B135" s="18">
        <f>D134+I134-P134</f>
        <v>45896.103305774173</v>
      </c>
      <c r="C135" s="69">
        <f>(B135*required_return)</f>
        <v>1376.8830991732252</v>
      </c>
      <c r="D135" s="19">
        <f>B135+C135</f>
        <v>47272.986404947398</v>
      </c>
      <c r="E135" s="15">
        <f>B135/5000</f>
        <v>9.1792206611548348</v>
      </c>
      <c r="F135" s="15">
        <f>E135</f>
        <v>9.1792206611548348</v>
      </c>
      <c r="G135" s="92">
        <f t="shared" si="99"/>
        <v>149.99999999999994</v>
      </c>
      <c r="H135" s="62"/>
      <c r="I135" s="22"/>
      <c r="J135" s="22"/>
      <c r="K135" s="19">
        <f>D135+I135-J135</f>
        <v>47272.986404947398</v>
      </c>
      <c r="L135" s="82">
        <f>(0.7*B135)</f>
        <v>32127.272314041918</v>
      </c>
      <c r="M135" s="95">
        <f t="shared" ref="M135:M136" si="101">E135*50/B135</f>
        <v>0.01</v>
      </c>
      <c r="N135" s="81"/>
      <c r="O135" s="84"/>
      <c r="P135" s="21"/>
      <c r="Q135" s="19"/>
      <c r="R135" s="15">
        <f>R134+C135+I134</f>
        <v>47272.986404947398</v>
      </c>
      <c r="S135" s="28">
        <f>(R135-(B108+SUM(I108:I134)))/(B108+SUM(I108:I134))</f>
        <v>0.97358651112660433</v>
      </c>
      <c r="T135" s="28">
        <f t="shared" si="100"/>
        <v>3.0000000000000027E-2</v>
      </c>
    </row>
    <row r="136" spans="1:20" ht="15" thickBot="1">
      <c r="A136" s="1">
        <f>A135+7</f>
        <v>45361</v>
      </c>
      <c r="B136" s="18">
        <f>D135+I135-P135</f>
        <v>47272.986404947398</v>
      </c>
      <c r="C136" s="69">
        <f>(B136*required_return)</f>
        <v>1418.189592148422</v>
      </c>
      <c r="D136" s="19">
        <f>B136+C136</f>
        <v>48691.175997095823</v>
      </c>
      <c r="E136" s="15">
        <f>B136/5000</f>
        <v>9.4545972809894803</v>
      </c>
      <c r="F136" s="15">
        <f>E136</f>
        <v>9.4545972809894803</v>
      </c>
      <c r="G136" s="92">
        <f t="shared" si="99"/>
        <v>150.00000000000028</v>
      </c>
      <c r="H136" s="62"/>
      <c r="I136" s="22"/>
      <c r="J136" s="22"/>
      <c r="K136" s="19">
        <f>D136+I136-J136</f>
        <v>48691.175997095823</v>
      </c>
      <c r="L136" s="82">
        <f>(0.7*B136)</f>
        <v>33091.09048346318</v>
      </c>
      <c r="M136" s="95">
        <f t="shared" si="101"/>
        <v>0.01</v>
      </c>
      <c r="N136" s="81"/>
      <c r="O136" s="84"/>
      <c r="P136" s="21"/>
      <c r="Q136" s="19"/>
      <c r="R136" s="15">
        <f>R135+C136+I135</f>
        <v>48691.175997095823</v>
      </c>
      <c r="S136" s="28">
        <f>(R136-(B108+SUM(I108:I135)))/(B108+SUM(I108:I135))</f>
        <v>1.0327941064604025</v>
      </c>
      <c r="T136" s="28">
        <f t="shared" si="100"/>
        <v>3.0000000000000027E-2</v>
      </c>
    </row>
    <row r="137" spans="1:20" ht="15" thickBot="1">
      <c r="A137" s="123"/>
      <c r="B137" s="124"/>
      <c r="C137" s="125"/>
      <c r="D137" s="126"/>
      <c r="E137" s="4"/>
      <c r="F137" s="126"/>
      <c r="G137" s="126"/>
      <c r="H137" s="127"/>
      <c r="I137" s="126"/>
      <c r="J137" s="126"/>
      <c r="K137" s="126"/>
      <c r="L137" s="128"/>
      <c r="M137" s="126"/>
      <c r="N137" s="126"/>
      <c r="O137" s="126"/>
      <c r="P137" s="126"/>
      <c r="Q137" s="126"/>
      <c r="R137" s="126"/>
      <c r="S137" s="129"/>
      <c r="T137" s="129"/>
    </row>
    <row r="138" spans="1:20">
      <c r="A138" s="1">
        <f>A136+7</f>
        <v>45368</v>
      </c>
      <c r="B138" s="18">
        <f>D136+I136-P136</f>
        <v>48691.175997095823</v>
      </c>
      <c r="C138" s="69">
        <f>(B138*required_return)</f>
        <v>1460.7352799128746</v>
      </c>
      <c r="D138" s="15">
        <f>B138+C138</f>
        <v>50151.911277008694</v>
      </c>
      <c r="E138" s="15">
        <f>B138/5000</f>
        <v>9.7382351994191652</v>
      </c>
      <c r="F138" s="15">
        <f>E138</f>
        <v>9.7382351994191652</v>
      </c>
      <c r="G138" s="93">
        <f>(D138-B138)/F138</f>
        <v>149.99999999999963</v>
      </c>
      <c r="H138" s="62"/>
      <c r="I138" s="22"/>
      <c r="J138" s="22"/>
      <c r="K138" s="15">
        <f>D138+I138-J138</f>
        <v>50151.911277008694</v>
      </c>
      <c r="L138" s="82">
        <f>(0.7*B138)</f>
        <v>34083.823197967075</v>
      </c>
      <c r="M138" s="95">
        <f>E138*50/B138</f>
        <v>0.01</v>
      </c>
      <c r="N138" s="81"/>
      <c r="O138" s="84"/>
      <c r="P138" s="21"/>
      <c r="Q138" s="19"/>
      <c r="R138" s="15">
        <f>R136+C138+I136</f>
        <v>50151.911277008694</v>
      </c>
      <c r="S138" s="28">
        <f>(R138-(B108+SUM(I108:I136)))/(B108+SUM(I108:I136))</f>
        <v>1.0937779296542145</v>
      </c>
      <c r="T138" s="28">
        <f>D138/B138-1</f>
        <v>3.0000000000000027E-2</v>
      </c>
    </row>
    <row r="139" spans="1:20">
      <c r="A139" s="1">
        <f>A138+7</f>
        <v>45375</v>
      </c>
      <c r="B139" s="18">
        <f>D138+I138-P138</f>
        <v>50151.911277008694</v>
      </c>
      <c r="C139" s="69">
        <f>(B139*required_return)</f>
        <v>1504.5573383102608</v>
      </c>
      <c r="D139" s="19">
        <f>B139+C139</f>
        <v>51656.468615318954</v>
      </c>
      <c r="E139" s="15">
        <f>B139/5000</f>
        <v>10.030382255401738</v>
      </c>
      <c r="F139" s="15">
        <f>E139</f>
        <v>10.030382255401738</v>
      </c>
      <c r="G139" s="92">
        <f t="shared" ref="G139:G141" si="102">(D139-B139)/F139</f>
        <v>149.99999999999994</v>
      </c>
      <c r="H139" s="62"/>
      <c r="I139" s="22"/>
      <c r="J139" s="22"/>
      <c r="K139" s="19">
        <f>D139+I139-J139</f>
        <v>51656.468615318954</v>
      </c>
      <c r="L139" s="82">
        <f>(0.7*B139)</f>
        <v>35106.337893906086</v>
      </c>
      <c r="M139" s="95">
        <f>E139*50/B139</f>
        <v>9.9999999999999985E-3</v>
      </c>
      <c r="N139" s="81"/>
      <c r="O139" s="84"/>
      <c r="P139" s="21"/>
      <c r="Q139" s="19"/>
      <c r="R139" s="15">
        <f>R138+C139+I138</f>
        <v>51656.468615318954</v>
      </c>
      <c r="S139" s="28">
        <f>(R139-(B108+SUM(I108:I138)))/(B108+SUM(I108:I138))</f>
        <v>1.156591267543841</v>
      </c>
      <c r="T139" s="28">
        <f t="shared" ref="T139:T141" si="103">D139/B139-1</f>
        <v>3.0000000000000027E-2</v>
      </c>
    </row>
    <row r="140" spans="1:20">
      <c r="A140" s="1">
        <f>A139+7</f>
        <v>45382</v>
      </c>
      <c r="B140" s="18">
        <f>D139+I139-P139</f>
        <v>51656.468615318954</v>
      </c>
      <c r="C140" s="69">
        <f>(B140*required_return)</f>
        <v>1549.6940584595686</v>
      </c>
      <c r="D140" s="19">
        <f>B140+C140</f>
        <v>53206.162673778526</v>
      </c>
      <c r="E140" s="15">
        <f>B140/5000</f>
        <v>10.331293723063791</v>
      </c>
      <c r="F140" s="15">
        <f>E140</f>
        <v>10.331293723063791</v>
      </c>
      <c r="G140" s="92">
        <f t="shared" si="102"/>
        <v>150.00000000000034</v>
      </c>
      <c r="H140" s="62"/>
      <c r="I140" s="22"/>
      <c r="J140" s="22"/>
      <c r="K140" s="19">
        <f>D140+I140-J140</f>
        <v>53206.162673778526</v>
      </c>
      <c r="L140" s="82">
        <f>(0.7*B140)</f>
        <v>36159.528030723268</v>
      </c>
      <c r="M140" s="95">
        <f t="shared" ref="M140:M141" si="104">E140*50/B140</f>
        <v>0.01</v>
      </c>
      <c r="N140" s="81"/>
      <c r="O140" s="84"/>
      <c r="P140" s="21"/>
      <c r="Q140" s="19"/>
      <c r="R140" s="15">
        <f>R139+C140+I139</f>
        <v>53206.162673778526</v>
      </c>
      <c r="S140" s="28">
        <f>(R140-(B108+SUM(I108:I139)))/(B108+SUM(I108:I139))</f>
        <v>1.2212890055701562</v>
      </c>
      <c r="T140" s="28">
        <f t="shared" si="103"/>
        <v>3.0000000000000027E-2</v>
      </c>
    </row>
    <row r="141" spans="1:20" ht="15" thickBot="1">
      <c r="A141" s="1">
        <f>A140+7</f>
        <v>45389</v>
      </c>
      <c r="B141" s="18">
        <f>D140+I140-P140</f>
        <v>53206.162673778526</v>
      </c>
      <c r="C141" s="69">
        <f>(B141*required_return)</f>
        <v>1596.1848802133557</v>
      </c>
      <c r="D141" s="19">
        <f>B141+C141</f>
        <v>54802.34755399188</v>
      </c>
      <c r="E141" s="15">
        <f>B141/5000</f>
        <v>10.641232534755705</v>
      </c>
      <c r="F141" s="15">
        <f>E141</f>
        <v>10.641232534755705</v>
      </c>
      <c r="G141" s="92">
        <f t="shared" si="102"/>
        <v>149.9999999999998</v>
      </c>
      <c r="H141" s="62"/>
      <c r="I141" s="22"/>
      <c r="J141" s="22"/>
      <c r="K141" s="19">
        <f>D141+I141-J141</f>
        <v>54802.34755399188</v>
      </c>
      <c r="L141" s="82">
        <f>(0.7*B141)</f>
        <v>37244.313871644968</v>
      </c>
      <c r="M141" s="95">
        <f t="shared" si="104"/>
        <v>9.9999999999999985E-3</v>
      </c>
      <c r="N141" s="81"/>
      <c r="O141" s="84"/>
      <c r="P141" s="21"/>
      <c r="Q141" s="19"/>
      <c r="R141" s="15">
        <f>R140+C141+I140</f>
        <v>54802.34755399188</v>
      </c>
      <c r="S141" s="28">
        <f>(R141-(B108+SUM(I108:I140)))/(B108+SUM(I108:I140))</f>
        <v>1.2879276757372609</v>
      </c>
      <c r="T141" s="28">
        <f t="shared" si="103"/>
        <v>3.0000000000000027E-2</v>
      </c>
    </row>
    <row r="142" spans="1:20" ht="15" thickBot="1">
      <c r="A142" s="2"/>
      <c r="B142" s="3"/>
      <c r="C142" s="13"/>
      <c r="D142" s="4"/>
      <c r="E142" s="4"/>
      <c r="F142" s="4"/>
      <c r="G142" s="4"/>
      <c r="H142" s="61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29"/>
      <c r="T142" s="29"/>
    </row>
    <row r="143" spans="1:20">
      <c r="A143" s="1">
        <f>A141+7</f>
        <v>45396</v>
      </c>
      <c r="B143" s="18">
        <f>D141+I141-P141</f>
        <v>54802.34755399188</v>
      </c>
      <c r="C143" s="69">
        <f>(B143*required_return)</f>
        <v>1644.0704266197563</v>
      </c>
      <c r="D143" s="15">
        <f>B143+C143</f>
        <v>56446.417980611637</v>
      </c>
      <c r="E143" s="15">
        <f>B143/5000</f>
        <v>10.960469510798376</v>
      </c>
      <c r="F143" s="15">
        <f>E143</f>
        <v>10.960469510798376</v>
      </c>
      <c r="G143" s="93">
        <f>(D143-B143)/F143</f>
        <v>150.00000000000009</v>
      </c>
      <c r="H143" s="62"/>
      <c r="I143" s="22"/>
      <c r="J143" s="22"/>
      <c r="K143" s="15">
        <f>D143+I143-J143</f>
        <v>56446.417980611637</v>
      </c>
      <c r="L143" s="82">
        <f>(0.7*B143)</f>
        <v>38361.643287794315</v>
      </c>
      <c r="M143" s="95">
        <f>E143*50/B143</f>
        <v>9.9999999999999985E-3</v>
      </c>
      <c r="N143" s="81"/>
      <c r="O143" s="84"/>
      <c r="P143" s="21"/>
      <c r="Q143" s="19"/>
      <c r="R143" s="15">
        <f>R141+C143+I141</f>
        <v>56446.417980611637</v>
      </c>
      <c r="S143" s="28">
        <f>(R143-(B108+SUM(I108:I141)))/(B108+SUM(I108:I141))</f>
        <v>1.3565655060093786</v>
      </c>
      <c r="T143" s="28">
        <f>D143/B143-1</f>
        <v>3.0000000000000027E-2</v>
      </c>
    </row>
    <row r="144" spans="1:20">
      <c r="A144" s="1">
        <f>A143+7</f>
        <v>45403</v>
      </c>
      <c r="B144" s="18">
        <f>D143+I143-P143</f>
        <v>56446.417980611637</v>
      </c>
      <c r="C144" s="69">
        <f>(B144*required_return)</f>
        <v>1693.3925394183491</v>
      </c>
      <c r="D144" s="19">
        <f>B144+C144</f>
        <v>58139.810520029983</v>
      </c>
      <c r="E144" s="15">
        <f>B144/5000</f>
        <v>11.289283596122328</v>
      </c>
      <c r="F144" s="15">
        <f>E144</f>
        <v>11.289283596122328</v>
      </c>
      <c r="G144" s="92">
        <f t="shared" ref="G144:G146" si="105">(D144-B144)/F144</f>
        <v>149.99999999999974</v>
      </c>
      <c r="H144" s="62"/>
      <c r="I144" s="22"/>
      <c r="J144" s="22"/>
      <c r="K144" s="19">
        <f>D144+I144-J144</f>
        <v>58139.810520029983</v>
      </c>
      <c r="L144" s="82">
        <f>(0.7*B144)</f>
        <v>39512.492586428147</v>
      </c>
      <c r="M144" s="95">
        <f>E144*50/B144</f>
        <v>0.01</v>
      </c>
      <c r="N144" s="81"/>
      <c r="O144" s="84"/>
      <c r="P144" s="21"/>
      <c r="Q144" s="19"/>
      <c r="R144" s="15">
        <f>R143+C144+I143</f>
        <v>58139.810520029983</v>
      </c>
      <c r="S144" s="28">
        <f>(R144-(B108+SUM(I108:I143)))/(B108+SUM(I108:I143))</f>
        <v>1.4272624711896602</v>
      </c>
      <c r="T144" s="28">
        <f t="shared" ref="T144:T146" si="106">D144/B144-1</f>
        <v>3.0000000000000027E-2</v>
      </c>
    </row>
    <row r="145" spans="1:20">
      <c r="A145" s="1">
        <f>A144+7</f>
        <v>45410</v>
      </c>
      <c r="B145" s="18">
        <f>D144+I144-P144</f>
        <v>58139.810520029983</v>
      </c>
      <c r="C145" s="69">
        <f>(B145*required_return)</f>
        <v>1744.1943156008995</v>
      </c>
      <c r="D145" s="19">
        <f>B145+C145</f>
        <v>59884.004835630883</v>
      </c>
      <c r="E145" s="15">
        <f>B145/5000</f>
        <v>11.627962104005997</v>
      </c>
      <c r="F145" s="15">
        <f>E145</f>
        <v>11.627962104005997</v>
      </c>
      <c r="G145" s="92">
        <f t="shared" si="105"/>
        <v>150.00000000000006</v>
      </c>
      <c r="H145" s="62"/>
      <c r="I145" s="22"/>
      <c r="J145" s="22"/>
      <c r="K145" s="19">
        <f>D145+I145-J145</f>
        <v>59884.004835630883</v>
      </c>
      <c r="L145" s="82">
        <f>(0.7*B145)</f>
        <v>40697.867364020989</v>
      </c>
      <c r="M145" s="95">
        <f t="shared" ref="M145:M146" si="107">E145*50/B145</f>
        <v>0.01</v>
      </c>
      <c r="N145" s="81"/>
      <c r="O145" s="84"/>
      <c r="P145" s="21"/>
      <c r="Q145" s="19"/>
      <c r="R145" s="15">
        <f>R144+C145+I144</f>
        <v>59884.004835630883</v>
      </c>
      <c r="S145" s="28">
        <f>(R145-(B108+SUM(I108:I144)))/(B108+SUM(I108:I144))</f>
        <v>1.5000803453253497</v>
      </c>
      <c r="T145" s="28">
        <f t="shared" si="106"/>
        <v>3.0000000000000027E-2</v>
      </c>
    </row>
    <row r="146" spans="1:20" ht="15" thickBot="1">
      <c r="A146" s="1">
        <f>A145+7</f>
        <v>45417</v>
      </c>
      <c r="B146" s="18">
        <f>D145+I145-P145</f>
        <v>59884.004835630883</v>
      </c>
      <c r="C146" s="69">
        <f>(B146*required_return)</f>
        <v>1796.5201450689265</v>
      </c>
      <c r="D146" s="19">
        <f>B146+C146</f>
        <v>61680.524980699811</v>
      </c>
      <c r="E146" s="15">
        <f>B146/5000</f>
        <v>11.976800967126177</v>
      </c>
      <c r="F146" s="15">
        <f>E146</f>
        <v>11.976800967126177</v>
      </c>
      <c r="G146" s="92">
        <f t="shared" si="105"/>
        <v>150.00000000000006</v>
      </c>
      <c r="H146" s="62"/>
      <c r="I146" s="22"/>
      <c r="J146" s="22"/>
      <c r="K146" s="19">
        <f>D146+I146-J146</f>
        <v>61680.524980699811</v>
      </c>
      <c r="L146" s="82">
        <f>(0.7*B146)</f>
        <v>41918.803384941617</v>
      </c>
      <c r="M146" s="95">
        <f t="shared" si="107"/>
        <v>0.01</v>
      </c>
      <c r="N146" s="81"/>
      <c r="O146" s="84"/>
      <c r="P146" s="21"/>
      <c r="Q146" s="19"/>
      <c r="R146" s="15">
        <f>R145+C146+I145</f>
        <v>61680.524980699811</v>
      </c>
      <c r="S146" s="28">
        <f>(R146-(B108+SUM(I108:I145)))/(B108+SUM(I108:I145))</f>
        <v>1.5750827556851106</v>
      </c>
      <c r="T146" s="28">
        <f t="shared" si="106"/>
        <v>3.0000000000000027E-2</v>
      </c>
    </row>
    <row r="147" spans="1:20" ht="15" thickBot="1">
      <c r="A147" s="2"/>
      <c r="B147" s="3"/>
      <c r="C147" s="13"/>
      <c r="D147" s="4"/>
      <c r="E147" s="4"/>
      <c r="F147" s="4"/>
      <c r="G147" s="4"/>
      <c r="H147" s="61"/>
      <c r="I147" s="4"/>
      <c r="J147" s="4"/>
      <c r="K147" s="4"/>
      <c r="L147" s="5"/>
      <c r="M147" s="4"/>
      <c r="N147" s="4"/>
      <c r="O147" s="4"/>
      <c r="P147" s="4"/>
      <c r="Q147" s="4"/>
      <c r="R147" s="4"/>
      <c r="S147" s="29"/>
      <c r="T147" s="29"/>
    </row>
    <row r="148" spans="1:20">
      <c r="A148" s="1">
        <f>A146+7</f>
        <v>45424</v>
      </c>
      <c r="B148" s="18">
        <f>D146+I146-P146</f>
        <v>61680.524980699811</v>
      </c>
      <c r="C148" s="69">
        <f>(B148*required_return)</f>
        <v>1850.4157494209942</v>
      </c>
      <c r="D148" s="15">
        <f>B148+C148</f>
        <v>63530.940730120805</v>
      </c>
      <c r="E148" s="15">
        <f>B148/5000</f>
        <v>12.336104996139962</v>
      </c>
      <c r="F148" s="15">
        <f>E148</f>
        <v>12.336104996139962</v>
      </c>
      <c r="G148" s="93">
        <f>(D148-B148)/F148</f>
        <v>149.99999999999997</v>
      </c>
      <c r="H148" s="62"/>
      <c r="I148" s="22"/>
      <c r="J148" s="22"/>
      <c r="K148" s="15">
        <f>D148+I148-J148</f>
        <v>63530.940730120805</v>
      </c>
      <c r="L148" s="82">
        <f>(0.7*B148)</f>
        <v>43176.367486489864</v>
      </c>
      <c r="M148" s="95">
        <f>E148*50/B148</f>
        <v>9.9999999999999985E-3</v>
      </c>
      <c r="N148" s="81"/>
      <c r="O148" s="84"/>
      <c r="P148" s="21"/>
      <c r="Q148" s="19"/>
      <c r="R148" s="15">
        <f>R146+C148+I146</f>
        <v>63530.940730120805</v>
      </c>
      <c r="S148" s="28">
        <f>(R148-(B108+SUM(I108:I146)))/(B108+SUM(I108:I146))</f>
        <v>1.6523352383556638</v>
      </c>
      <c r="T148" s="28">
        <f>D148/B148-1</f>
        <v>3.0000000000000027E-2</v>
      </c>
    </row>
    <row r="149" spans="1:20">
      <c r="A149" s="1">
        <f>A148+7</f>
        <v>45431</v>
      </c>
      <c r="B149" s="18">
        <f>D148+I148-P148</f>
        <v>63530.940730120805</v>
      </c>
      <c r="C149" s="69">
        <f>(B149*required_return)</f>
        <v>1905.928221903624</v>
      </c>
      <c r="D149" s="19">
        <f>B149+C149</f>
        <v>65436.86895202443</v>
      </c>
      <c r="E149" s="15">
        <f>B149/5000</f>
        <v>12.706188146024161</v>
      </c>
      <c r="F149" s="15">
        <f>E149</f>
        <v>12.706188146024161</v>
      </c>
      <c r="G149" s="92">
        <f t="shared" ref="G149:G151" si="108">(D149-B149)/F149</f>
        <v>150.00000000000006</v>
      </c>
      <c r="H149" s="62"/>
      <c r="I149" s="22"/>
      <c r="J149" s="22"/>
      <c r="K149" s="19">
        <f>D149+I149-J149</f>
        <v>65436.86895202443</v>
      </c>
      <c r="L149" s="82">
        <f>(0.7*B149)</f>
        <v>44471.658511084563</v>
      </c>
      <c r="M149" s="95">
        <f>E149*50/B149</f>
        <v>0.01</v>
      </c>
      <c r="N149" s="81"/>
      <c r="O149" s="84"/>
      <c r="P149" s="21"/>
      <c r="Q149" s="19"/>
      <c r="R149" s="15">
        <f>R148+C149+I148</f>
        <v>65436.86895202443</v>
      </c>
      <c r="S149" s="28">
        <f>(R149-(B108+SUM(I108:I148)))/(B108+SUM(I108:I148))</f>
        <v>1.7319052955063337</v>
      </c>
      <c r="T149" s="28">
        <f t="shared" ref="T149:T151" si="109">D149/B149-1</f>
        <v>3.0000000000000027E-2</v>
      </c>
    </row>
    <row r="150" spans="1:20">
      <c r="A150" s="1">
        <f>A149+7</f>
        <v>45438</v>
      </c>
      <c r="B150" s="18">
        <f>D149+I149-P149</f>
        <v>65436.86895202443</v>
      </c>
      <c r="C150" s="69">
        <f>(B150*required_return)</f>
        <v>1963.1060685607329</v>
      </c>
      <c r="D150" s="19">
        <f>B150+C150</f>
        <v>67399.97502058516</v>
      </c>
      <c r="E150" s="15">
        <f>B150/5000</f>
        <v>13.087373790404886</v>
      </c>
      <c r="F150" s="15">
        <f>E150</f>
        <v>13.087373790404886</v>
      </c>
      <c r="G150" s="92">
        <f t="shared" si="108"/>
        <v>149.99999999999977</v>
      </c>
      <c r="H150" s="62"/>
      <c r="I150" s="22"/>
      <c r="J150" s="22"/>
      <c r="K150" s="19">
        <f>D150+I150-J150</f>
        <v>67399.97502058516</v>
      </c>
      <c r="L150" s="82">
        <f>(0.7*B150)</f>
        <v>45805.808266417102</v>
      </c>
      <c r="M150" s="95">
        <f t="shared" ref="M150:M151" si="110">E150*50/B150</f>
        <v>0.01</v>
      </c>
      <c r="N150" s="81"/>
      <c r="O150" s="84"/>
      <c r="P150" s="21"/>
      <c r="Q150" s="19"/>
      <c r="R150" s="15">
        <f>R149+C150+I149</f>
        <v>67399.97502058516</v>
      </c>
      <c r="S150" s="28">
        <f>(R150-(B108+SUM(I108:I149)))/(B108+SUM(I108:I149))</f>
        <v>1.8138624543715234</v>
      </c>
      <c r="T150" s="28">
        <f t="shared" si="109"/>
        <v>3.0000000000000027E-2</v>
      </c>
    </row>
    <row r="151" spans="1:20" ht="15" thickBot="1">
      <c r="A151" s="1">
        <f>A150+7</f>
        <v>45445</v>
      </c>
      <c r="B151" s="18">
        <f>D150+I150-P150</f>
        <v>67399.97502058516</v>
      </c>
      <c r="C151" s="69">
        <f>(B151*required_return)</f>
        <v>2021.9992506175547</v>
      </c>
      <c r="D151" s="19">
        <f>B151+C151</f>
        <v>69421.974271202707</v>
      </c>
      <c r="E151" s="15">
        <f>B151/5000</f>
        <v>13.479995004117033</v>
      </c>
      <c r="F151" s="15">
        <f>E151</f>
        <v>13.479995004117033</v>
      </c>
      <c r="G151" s="92">
        <f t="shared" si="108"/>
        <v>149.99999999999946</v>
      </c>
      <c r="H151" s="63"/>
      <c r="I151" s="24"/>
      <c r="J151" s="24"/>
      <c r="K151" s="19">
        <f>D151+I151-J151</f>
        <v>69421.974271202707</v>
      </c>
      <c r="L151" s="82">
        <f>(0.7*B151)</f>
        <v>47179.98251440961</v>
      </c>
      <c r="M151" s="95">
        <f t="shared" si="110"/>
        <v>1.0000000000000002E-2</v>
      </c>
      <c r="N151" s="81"/>
      <c r="O151" s="84"/>
      <c r="P151" s="21"/>
      <c r="Q151" s="19"/>
      <c r="R151" s="15">
        <f>R150+C151+I150</f>
        <v>69421.974271202707</v>
      </c>
      <c r="S151" s="28">
        <f>(R151-(B108+SUM(I108:I150)))/(B108+SUM(I108:I150))</f>
        <v>1.8982783280026687</v>
      </c>
      <c r="T151" s="28">
        <f t="shared" si="109"/>
        <v>2.9999999999999805E-2</v>
      </c>
    </row>
    <row r="152" spans="1:20" ht="15" thickBot="1">
      <c r="A152" s="2"/>
      <c r="B152" s="3"/>
      <c r="C152" s="13"/>
      <c r="D152" s="4"/>
      <c r="E152" s="4"/>
      <c r="F152" s="4"/>
      <c r="G152" s="4"/>
      <c r="H152" s="61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29"/>
      <c r="T152" s="29"/>
    </row>
    <row r="153" spans="1:20">
      <c r="A153" s="1">
        <f>A151+7</f>
        <v>45452</v>
      </c>
      <c r="B153" s="18">
        <f>D151+I151-P151</f>
        <v>69421.974271202707</v>
      </c>
      <c r="C153" s="69">
        <f>(B153*required_return)</f>
        <v>2082.6592281360813</v>
      </c>
      <c r="D153" s="15">
        <f>B153+C153</f>
        <v>71504.633499338786</v>
      </c>
      <c r="E153" s="15">
        <f>B153/5000</f>
        <v>13.884394854240542</v>
      </c>
      <c r="F153" s="15">
        <f>E153</f>
        <v>13.884394854240542</v>
      </c>
      <c r="G153" s="93">
        <f>(D153-B153)/F153</f>
        <v>149.99999999999983</v>
      </c>
      <c r="H153" s="62"/>
      <c r="I153" s="22"/>
      <c r="J153" s="22"/>
      <c r="K153" s="15">
        <f>D153+I153-J153</f>
        <v>71504.633499338786</v>
      </c>
      <c r="L153" s="82">
        <f>(0.7*B153)</f>
        <v>48595.381989841895</v>
      </c>
      <c r="M153" s="95">
        <f>E153*50/B153</f>
        <v>0.01</v>
      </c>
      <c r="N153" s="81"/>
      <c r="O153" s="84"/>
      <c r="P153" s="21"/>
      <c r="Q153" s="19"/>
      <c r="R153" s="15">
        <f>R151+C153+I151</f>
        <v>71504.633499338786</v>
      </c>
      <c r="S153" s="28">
        <f>(R153-(B108+SUM(I108:I151)))/(B108+SUM(I108:I151))</f>
        <v>1.9852266778427488</v>
      </c>
      <c r="T153" s="28">
        <f>D153/B153-1</f>
        <v>3.0000000000000027E-2</v>
      </c>
    </row>
    <row r="154" spans="1:20">
      <c r="A154" s="1">
        <f>A153+7</f>
        <v>45459</v>
      </c>
      <c r="B154" s="18">
        <f>D153+I153-P153</f>
        <v>71504.633499338786</v>
      </c>
      <c r="C154" s="69">
        <f>(B154*required_return)</f>
        <v>2145.1390049801635</v>
      </c>
      <c r="D154" s="19">
        <f>B154+C154</f>
        <v>73649.772504318957</v>
      </c>
      <c r="E154" s="15">
        <f>B154/5000</f>
        <v>14.300926699867757</v>
      </c>
      <c r="F154" s="15">
        <f>E154</f>
        <v>14.300926699867757</v>
      </c>
      <c r="G154" s="92">
        <f t="shared" ref="G154:G156" si="111">(D154-B154)/F154</f>
        <v>150.00000000000048</v>
      </c>
      <c r="H154" s="62"/>
      <c r="I154" s="22"/>
      <c r="J154" s="22"/>
      <c r="K154" s="19">
        <f>D154+I154-J154</f>
        <v>73649.772504318957</v>
      </c>
      <c r="L154" s="82">
        <f>(0.7*B154)</f>
        <v>50053.243449537149</v>
      </c>
      <c r="M154" s="95">
        <f>E154*50/B154</f>
        <v>0.01</v>
      </c>
      <c r="N154" s="81"/>
      <c r="O154" s="84"/>
      <c r="P154" s="21"/>
      <c r="Q154" s="19"/>
      <c r="R154" s="15">
        <f>R153+C154+I153</f>
        <v>73649.772504318957</v>
      </c>
      <c r="S154" s="28">
        <f>(R154-(B108+SUM(I108:I153)))/(B108+SUM(I108:I153))</f>
        <v>2.0747834781780314</v>
      </c>
      <c r="T154" s="28">
        <f t="shared" ref="T154:T156" si="112">D154/B154-1</f>
        <v>3.0000000000000027E-2</v>
      </c>
    </row>
    <row r="155" spans="1:20">
      <c r="A155" s="1">
        <f>A154+7</f>
        <v>45466</v>
      </c>
      <c r="B155" s="18">
        <f>D154+I154-P154</f>
        <v>73649.772504318957</v>
      </c>
      <c r="C155" s="69">
        <f>(B155*required_return)</f>
        <v>2209.4931751295685</v>
      </c>
      <c r="D155" s="19">
        <f>B155+C155</f>
        <v>75859.265679448523</v>
      </c>
      <c r="E155" s="15">
        <f>B155/5000</f>
        <v>14.729954500863791</v>
      </c>
      <c r="F155" s="15">
        <f>E155</f>
        <v>14.729954500863791</v>
      </c>
      <c r="G155" s="92">
        <f t="shared" si="111"/>
        <v>149.99999999999983</v>
      </c>
      <c r="H155" s="62"/>
      <c r="I155" s="22"/>
      <c r="J155" s="22"/>
      <c r="K155" s="19">
        <f>D155+I155-J155</f>
        <v>75859.265679448523</v>
      </c>
      <c r="L155" s="82">
        <f>(0.7*B155)</f>
        <v>51554.840753023265</v>
      </c>
      <c r="M155" s="95">
        <f t="shared" ref="M155:M156" si="113">E155*50/B155</f>
        <v>0.01</v>
      </c>
      <c r="N155" s="81"/>
      <c r="O155" s="84"/>
      <c r="P155" s="21"/>
      <c r="Q155" s="19"/>
      <c r="R155" s="15">
        <f>R154+C155+I154</f>
        <v>75859.265679448523</v>
      </c>
      <c r="S155" s="28">
        <f>(R155-(B108+SUM(I108:I154)))/(B108+SUM(I108:I154))</f>
        <v>2.1670269825233723</v>
      </c>
      <c r="T155" s="28">
        <f t="shared" si="112"/>
        <v>3.0000000000000027E-2</v>
      </c>
    </row>
    <row r="156" spans="1:20" ht="15" thickBot="1">
      <c r="A156" s="1">
        <f>A155+7</f>
        <v>45473</v>
      </c>
      <c r="B156" s="18">
        <f>D155+I155-P155</f>
        <v>75859.265679448523</v>
      </c>
      <c r="C156" s="69">
        <f>(B156*required_return)</f>
        <v>2275.7779703834558</v>
      </c>
      <c r="D156" s="19">
        <f>B156+C156</f>
        <v>78135.043649831976</v>
      </c>
      <c r="E156" s="15">
        <f>B156/5000</f>
        <v>15.171853135889705</v>
      </c>
      <c r="F156" s="15">
        <f>E156</f>
        <v>15.171853135889705</v>
      </c>
      <c r="G156" s="92">
        <f t="shared" si="111"/>
        <v>149.99999999999983</v>
      </c>
      <c r="H156" s="62"/>
      <c r="I156" s="24"/>
      <c r="J156" s="24"/>
      <c r="K156" s="19">
        <f>D156+I156-J156</f>
        <v>78135.043649831976</v>
      </c>
      <c r="L156" s="82">
        <f>(0.7*B156)</f>
        <v>53101.485975613963</v>
      </c>
      <c r="M156" s="95">
        <f t="shared" si="113"/>
        <v>0.01</v>
      </c>
      <c r="N156" s="81"/>
      <c r="O156" s="85"/>
      <c r="P156" s="21"/>
      <c r="Q156" s="19"/>
      <c r="R156" s="15">
        <f>R155+C156+I155</f>
        <v>78135.043649831976</v>
      </c>
      <c r="S156" s="28">
        <f>(R156-(B108+SUM(I108:I155)))/(B108+SUM(I108:I155))</f>
        <v>2.2620377919990733</v>
      </c>
      <c r="T156" s="28">
        <f t="shared" si="112"/>
        <v>3.0000000000000027E-2</v>
      </c>
    </row>
    <row r="157" spans="1:20" ht="15" thickBot="1">
      <c r="A157" s="2"/>
      <c r="B157" s="3"/>
      <c r="C157" s="13"/>
      <c r="D157" s="4"/>
      <c r="E157" s="4"/>
      <c r="F157" s="4"/>
      <c r="G157" s="4"/>
      <c r="H157" s="61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29"/>
      <c r="T157" s="29"/>
    </row>
    <row r="158" spans="1:20">
      <c r="A158" s="1">
        <f>A156+7</f>
        <v>45480</v>
      </c>
      <c r="B158" s="18">
        <f>D156+I156-P156</f>
        <v>78135.043649831976</v>
      </c>
      <c r="C158" s="69">
        <f>(B158*required_return)</f>
        <v>2344.0513094949592</v>
      </c>
      <c r="D158" s="15">
        <f>B158+C158</f>
        <v>80479.094959326932</v>
      </c>
      <c r="E158" s="15">
        <f>B158/5000</f>
        <v>15.627008729966395</v>
      </c>
      <c r="F158" s="15">
        <f>E158</f>
        <v>15.627008729966395</v>
      </c>
      <c r="G158" s="93">
        <f>(D158-B158)/F158</f>
        <v>149.99999999999983</v>
      </c>
      <c r="H158" s="62"/>
      <c r="I158" s="22"/>
      <c r="J158" s="22"/>
      <c r="K158" s="15">
        <f>D158+I158-J158</f>
        <v>80479.094959326932</v>
      </c>
      <c r="L158" s="82">
        <f>(0.7*B158)</f>
        <v>54694.530554882382</v>
      </c>
      <c r="M158" s="95">
        <f>E158*50/B158</f>
        <v>0.01</v>
      </c>
      <c r="N158" s="81"/>
      <c r="O158" s="84"/>
      <c r="P158" s="21"/>
      <c r="Q158" s="19"/>
      <c r="R158" s="15">
        <f>R156+C158+I156</f>
        <v>80479.094959326932</v>
      </c>
      <c r="S158" s="28">
        <f>(R158-(B108+SUM(I108:I156)))/(B108+SUM(I108:I156))</f>
        <v>2.3598989257590453</v>
      </c>
      <c r="T158" s="28">
        <f>D158/B158-1</f>
        <v>3.0000000000000027E-2</v>
      </c>
    </row>
    <row r="159" spans="1:20">
      <c r="A159" s="1">
        <f>A158+7</f>
        <v>45487</v>
      </c>
      <c r="B159" s="18">
        <f>D158+I158-P158</f>
        <v>80479.094959326932</v>
      </c>
      <c r="C159" s="69">
        <f>(B159*required_return)</f>
        <v>2414.372848779808</v>
      </c>
      <c r="D159" s="19">
        <f>B159+C159</f>
        <v>82893.46780810674</v>
      </c>
      <c r="E159" s="15">
        <f>B159/5000</f>
        <v>16.095818991865386</v>
      </c>
      <c r="F159" s="15">
        <f>E159</f>
        <v>16.095818991865386</v>
      </c>
      <c r="G159" s="92">
        <f t="shared" ref="G159:G161" si="114">(D159-B159)/F159</f>
        <v>149.99999999999994</v>
      </c>
      <c r="H159" s="62"/>
      <c r="I159" s="22"/>
      <c r="J159" s="22"/>
      <c r="K159" s="19">
        <f>D159+I159-J159</f>
        <v>82893.46780810674</v>
      </c>
      <c r="L159" s="82">
        <f>(0.7*B159)</f>
        <v>56335.366471528847</v>
      </c>
      <c r="M159" s="95">
        <f>E159*50/B159</f>
        <v>9.9999999999999985E-3</v>
      </c>
      <c r="N159" s="81"/>
      <c r="O159" s="84"/>
      <c r="P159" s="21"/>
      <c r="Q159" s="19"/>
      <c r="R159" s="15">
        <f>R158+C159+I158</f>
        <v>82893.46780810674</v>
      </c>
      <c r="S159" s="28">
        <f>(R159-(B108+SUM(I108:I158)))/(B108+SUM(I108:I158))</f>
        <v>2.4606958935318168</v>
      </c>
      <c r="T159" s="28">
        <f t="shared" ref="T159:T161" si="115">D159/B159-1</f>
        <v>3.0000000000000027E-2</v>
      </c>
    </row>
    <row r="160" spans="1:20">
      <c r="A160" s="1">
        <f>A159+7</f>
        <v>45494</v>
      </c>
      <c r="B160" s="18">
        <f>D159+I159-P159</f>
        <v>82893.46780810674</v>
      </c>
      <c r="C160" s="69">
        <f>(B160*required_return)</f>
        <v>2486.8040342432023</v>
      </c>
      <c r="D160" s="19">
        <f>B160+C160</f>
        <v>85380.271842349946</v>
      </c>
      <c r="E160" s="15">
        <f>B160/5000</f>
        <v>16.578693561621346</v>
      </c>
      <c r="F160" s="15">
        <f>E160</f>
        <v>16.578693561621346</v>
      </c>
      <c r="G160" s="92">
        <f t="shared" si="114"/>
        <v>150.00000000000028</v>
      </c>
      <c r="H160" s="62"/>
      <c r="I160" s="22"/>
      <c r="J160" s="22"/>
      <c r="K160" s="19">
        <f>D160+I160-J160</f>
        <v>85380.271842349946</v>
      </c>
      <c r="L160" s="82">
        <f>(0.7*B160)</f>
        <v>58025.427465674715</v>
      </c>
      <c r="M160" s="95">
        <f t="shared" ref="M160:M161" si="116">E160*50/B160</f>
        <v>9.9999999999999985E-3</v>
      </c>
      <c r="N160" s="81"/>
      <c r="O160" s="84"/>
      <c r="P160" s="21"/>
      <c r="Q160" s="19"/>
      <c r="R160" s="15">
        <f>R159+C160+I159</f>
        <v>85380.271842349946</v>
      </c>
      <c r="S160" s="28">
        <f>(R160-(B108+SUM(I108:I159)))/(B108+SUM(I108:I159))</f>
        <v>2.5645167703377716</v>
      </c>
      <c r="T160" s="28">
        <f t="shared" si="115"/>
        <v>3.0000000000000027E-2</v>
      </c>
    </row>
    <row r="161" spans="1:20" ht="15" thickBot="1">
      <c r="A161" s="1">
        <f>A160+7</f>
        <v>45501</v>
      </c>
      <c r="B161" s="18">
        <f>D160+I160-P160</f>
        <v>85380.271842349946</v>
      </c>
      <c r="C161" s="69">
        <f>(B161*required_return)</f>
        <v>2561.4081552704984</v>
      </c>
      <c r="D161" s="19">
        <f>B161+C161</f>
        <v>87941.679997620449</v>
      </c>
      <c r="E161" s="15">
        <f>B161/5000</f>
        <v>17.07605436846999</v>
      </c>
      <c r="F161" s="15">
        <f>E161</f>
        <v>17.07605436846999</v>
      </c>
      <c r="G161" s="92">
        <f t="shared" si="114"/>
        <v>150.00000000000026</v>
      </c>
      <c r="H161" s="62"/>
      <c r="I161" s="24"/>
      <c r="J161" s="24"/>
      <c r="K161" s="19">
        <f>D161+I161-J161</f>
        <v>87941.679997620449</v>
      </c>
      <c r="L161" s="82">
        <f>(0.7*B161)</f>
        <v>59766.190289644961</v>
      </c>
      <c r="M161" s="95">
        <f t="shared" si="116"/>
        <v>0.01</v>
      </c>
      <c r="N161" s="81"/>
      <c r="O161" s="85"/>
      <c r="P161" s="21"/>
      <c r="Q161" s="19"/>
      <c r="R161" s="15">
        <f>R160+C161+I160</f>
        <v>87941.679997620449</v>
      </c>
      <c r="S161" s="28">
        <f>(R161-(B108+SUM(I108:I160)))/(B108+SUM(I108:I160))</f>
        <v>2.6714522734479047</v>
      </c>
      <c r="T161" s="28">
        <f t="shared" si="115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61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29"/>
      <c r="T162" s="29"/>
    </row>
    <row r="163" spans="1:20">
      <c r="A163" s="1">
        <f>A161+7</f>
        <v>45508</v>
      </c>
      <c r="B163" s="18">
        <f>D161+I161-P161</f>
        <v>87941.679997620449</v>
      </c>
      <c r="C163" s="69">
        <f>(B163*required_return)</f>
        <v>2638.2503999286132</v>
      </c>
      <c r="D163" s="15">
        <f>B163+C163</f>
        <v>90579.930397549062</v>
      </c>
      <c r="E163" s="15">
        <f>B163/5000</f>
        <v>17.588335999524091</v>
      </c>
      <c r="F163" s="15">
        <f>E163</f>
        <v>17.588335999524091</v>
      </c>
      <c r="G163" s="93">
        <f>(D163-B163)/F163</f>
        <v>149.99999999999994</v>
      </c>
      <c r="H163" s="62"/>
      <c r="I163" s="22"/>
      <c r="J163" s="22"/>
      <c r="K163" s="15">
        <f>D163+I163-J163</f>
        <v>90579.930397549062</v>
      </c>
      <c r="L163" s="82">
        <f>(0.7*B163)</f>
        <v>61559.175998334307</v>
      </c>
      <c r="M163" s="95">
        <f>E163*50/B163</f>
        <v>0.01</v>
      </c>
      <c r="N163" s="81"/>
      <c r="O163" s="84"/>
      <c r="P163" s="21"/>
      <c r="Q163" s="19"/>
      <c r="R163" s="15">
        <f>R161+C163+I161</f>
        <v>90579.930397549062</v>
      </c>
      <c r="S163" s="28">
        <f>(R163-(B108+SUM(I108:I161)))/(B108+SUM(I108:I161))</f>
        <v>2.7815958416513418</v>
      </c>
      <c r="T163" s="28">
        <f>D163/B163-1</f>
        <v>3.0000000000000027E-2</v>
      </c>
    </row>
    <row r="164" spans="1:20">
      <c r="A164" s="1">
        <f>A163+7</f>
        <v>45515</v>
      </c>
      <c r="B164" s="18">
        <f>D163+I163-P163</f>
        <v>90579.930397549062</v>
      </c>
      <c r="C164" s="69">
        <f>(B164*required_return)</f>
        <v>2717.3979119264718</v>
      </c>
      <c r="D164" s="19">
        <f>B164+C164</f>
        <v>93297.328309475532</v>
      </c>
      <c r="E164" s="15">
        <f>B164/5000</f>
        <v>18.115986079509813</v>
      </c>
      <c r="F164" s="15">
        <f>E164</f>
        <v>18.115986079509813</v>
      </c>
      <c r="G164" s="92">
        <f t="shared" ref="G164:G166" si="117">(D164-B164)/F164</f>
        <v>149.99999999999986</v>
      </c>
      <c r="H164" s="62"/>
      <c r="I164" s="22"/>
      <c r="J164" s="22"/>
      <c r="K164" s="19">
        <f>D164+I164-J164</f>
        <v>93297.328309475532</v>
      </c>
      <c r="L164" s="82">
        <f>(0.7*B164)</f>
        <v>63405.951278284338</v>
      </c>
      <c r="M164" s="95">
        <f>E164*50/B164</f>
        <v>0.01</v>
      </c>
      <c r="N164" s="81"/>
      <c r="O164" s="84"/>
      <c r="P164" s="21"/>
      <c r="Q164" s="19"/>
      <c r="R164" s="15">
        <f>R163+C164+I163</f>
        <v>93297.328309475532</v>
      </c>
      <c r="S164" s="28">
        <f>(R164-(B108+SUM(I108:I163)))/(B108+SUM(I108:I163))</f>
        <v>2.895043716900882</v>
      </c>
      <c r="T164" s="28">
        <f t="shared" ref="T164:T166" si="118">D164/B164-1</f>
        <v>3.0000000000000027E-2</v>
      </c>
    </row>
    <row r="165" spans="1:20">
      <c r="A165" s="1">
        <f>A164+7</f>
        <v>45522</v>
      </c>
      <c r="B165" s="18">
        <f>D164+I164-P164</f>
        <v>93297.328309475532</v>
      </c>
      <c r="C165" s="69">
        <f>(B165*required_return)</f>
        <v>2798.9198492842656</v>
      </c>
      <c r="D165" s="19">
        <f>B165+C165</f>
        <v>96096.248158759801</v>
      </c>
      <c r="E165" s="15">
        <f>B165/5000</f>
        <v>18.659465661895105</v>
      </c>
      <c r="F165" s="15">
        <f>E165</f>
        <v>18.659465661895105</v>
      </c>
      <c r="G165" s="92">
        <f t="shared" si="117"/>
        <v>150.00000000000023</v>
      </c>
      <c r="H165" s="62"/>
      <c r="I165" s="22"/>
      <c r="J165" s="22"/>
      <c r="K165" s="19">
        <f>D165+I165-J165</f>
        <v>96096.248158759801</v>
      </c>
      <c r="L165" s="82">
        <f>(0.7*B165)</f>
        <v>65308.129816632871</v>
      </c>
      <c r="M165" s="95">
        <f t="shared" ref="M165:M166" si="119">E165*50/B165</f>
        <v>0.01</v>
      </c>
      <c r="N165" s="81"/>
      <c r="O165" s="84"/>
      <c r="P165" s="21"/>
      <c r="Q165" s="19"/>
      <c r="R165" s="15">
        <f>R164+C165+I164</f>
        <v>96096.248158759801</v>
      </c>
      <c r="S165" s="28">
        <f>(R165-(B108+SUM(I108:I164)))/(B108+SUM(I108:I164))</f>
        <v>3.0118950284079089</v>
      </c>
      <c r="T165" s="28">
        <f t="shared" si="118"/>
        <v>3.0000000000000027E-2</v>
      </c>
    </row>
    <row r="166" spans="1:20" ht="15" thickBot="1">
      <c r="A166" s="1">
        <f>A165+7</f>
        <v>45529</v>
      </c>
      <c r="B166" s="18">
        <f>D165+I165-P165</f>
        <v>96096.248158759801</v>
      </c>
      <c r="C166" s="69">
        <f>(B166*required_return)</f>
        <v>2882.8874447627941</v>
      </c>
      <c r="D166" s="19">
        <f>B166+C166</f>
        <v>98979.135603522591</v>
      </c>
      <c r="E166" s="15">
        <f>B166/5000</f>
        <v>19.219249631751961</v>
      </c>
      <c r="F166" s="15">
        <f>E166</f>
        <v>19.219249631751961</v>
      </c>
      <c r="G166" s="92">
        <f t="shared" si="117"/>
        <v>149.99999999999977</v>
      </c>
      <c r="H166" s="62"/>
      <c r="I166" s="24"/>
      <c r="J166" s="24"/>
      <c r="K166" s="19">
        <f>D166+I166-J166</f>
        <v>98979.135603522591</v>
      </c>
      <c r="L166" s="82">
        <f>(0.7*B166)</f>
        <v>67267.373711131862</v>
      </c>
      <c r="M166" s="95">
        <f t="shared" si="119"/>
        <v>0.01</v>
      </c>
      <c r="N166" s="81"/>
      <c r="O166" s="85"/>
      <c r="P166" s="21"/>
      <c r="Q166" s="19"/>
      <c r="R166" s="15">
        <f>R165+C166+I165</f>
        <v>98979.135603522591</v>
      </c>
      <c r="S166" s="28">
        <f>(R166-(B108+SUM(I108:I165)))/(B108+SUM(I108:I165))</f>
        <v>3.1322518792601457</v>
      </c>
      <c r="T166" s="28">
        <f t="shared" si="118"/>
        <v>3.0000000000000027E-2</v>
      </c>
    </row>
    <row r="167" spans="1:20" ht="15" thickBot="1">
      <c r="A167" s="2"/>
      <c r="B167" s="3"/>
      <c r="C167" s="13"/>
      <c r="D167" s="4"/>
      <c r="E167" s="4"/>
      <c r="F167" s="4"/>
      <c r="G167" s="4"/>
      <c r="H167" s="61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29"/>
      <c r="T167" s="29"/>
    </row>
    <row r="168" spans="1:20">
      <c r="A168" s="1">
        <f>A166+7</f>
        <v>45536</v>
      </c>
      <c r="B168" s="18">
        <f>D166+I166-P166</f>
        <v>98979.135603522591</v>
      </c>
      <c r="C168" s="69">
        <f>(B168*required_return)</f>
        <v>2969.3740681056775</v>
      </c>
      <c r="D168" s="15">
        <f>B168+C168</f>
        <v>101948.50967162827</v>
      </c>
      <c r="E168" s="15">
        <f>B168/5000</f>
        <v>19.795827120704519</v>
      </c>
      <c r="F168" s="15">
        <f>E168</f>
        <v>19.795827120704519</v>
      </c>
      <c r="G168" s="93">
        <f>(D168-B168)/F168</f>
        <v>150.00000000000014</v>
      </c>
      <c r="H168" s="62"/>
      <c r="I168" s="22"/>
      <c r="J168" s="22"/>
      <c r="K168" s="15">
        <f>D168+I168-J168</f>
        <v>101948.50967162827</v>
      </c>
      <c r="L168" s="82">
        <f>(0.7*B168)</f>
        <v>69285.394922465814</v>
      </c>
      <c r="M168" s="95">
        <f>E168*50/B168</f>
        <v>0.01</v>
      </c>
      <c r="N168" s="81"/>
      <c r="O168" s="84"/>
      <c r="P168" s="21"/>
      <c r="Q168" s="19"/>
      <c r="R168" s="15">
        <f>R166+C168+I166</f>
        <v>101948.50967162827</v>
      </c>
      <c r="S168" s="28">
        <f>(R168-(B108+SUM(I108:I166)))/(B108+SUM(I108:I166))</f>
        <v>3.2562194356379504</v>
      </c>
      <c r="T168" s="28">
        <f>D168/B168-1</f>
        <v>3.0000000000000027E-2</v>
      </c>
    </row>
    <row r="169" spans="1:20">
      <c r="A169" s="1">
        <f>A168+7</f>
        <v>45543</v>
      </c>
      <c r="B169" s="18">
        <f>D168+I168-P168</f>
        <v>101948.50967162827</v>
      </c>
      <c r="C169" s="69">
        <f>(B169*required_return)</f>
        <v>3058.4552901488482</v>
      </c>
      <c r="D169" s="19">
        <f>B169+C169</f>
        <v>105006.96496177712</v>
      </c>
      <c r="E169" s="15">
        <f>B169/5000</f>
        <v>20.389701934325654</v>
      </c>
      <c r="F169" s="15">
        <f>E169</f>
        <v>20.389701934325654</v>
      </c>
      <c r="G169" s="92">
        <f t="shared" ref="G169:G171" si="120">(D169-B169)/F169</f>
        <v>150.00000000000009</v>
      </c>
      <c r="H169" s="62"/>
      <c r="I169" s="22"/>
      <c r="J169" s="22"/>
      <c r="K169" s="19">
        <f>D169+I169-J169</f>
        <v>105006.96496177712</v>
      </c>
      <c r="L169" s="82">
        <f>(0.7*B169)</f>
        <v>71363.95677013979</v>
      </c>
      <c r="M169" s="95">
        <f>E169*50/B169</f>
        <v>0.01</v>
      </c>
      <c r="N169" s="81"/>
      <c r="O169" s="84"/>
      <c r="P169" s="21"/>
      <c r="Q169" s="19"/>
      <c r="R169" s="15">
        <f>R168+C169+I168</f>
        <v>105006.96496177712</v>
      </c>
      <c r="S169" s="28">
        <f>(R169-(B108+SUM(I108:I168)))/(B108+SUM(I108:I168))</f>
        <v>3.3839060187070888</v>
      </c>
      <c r="T169" s="28">
        <f t="shared" ref="T169:T171" si="121">D169/B169-1</f>
        <v>3.0000000000000027E-2</v>
      </c>
    </row>
    <row r="170" spans="1:20">
      <c r="A170" s="1">
        <f>A169+7</f>
        <v>45550</v>
      </c>
      <c r="B170" s="18">
        <f>D169+I169-P169</f>
        <v>105006.96496177712</v>
      </c>
      <c r="C170" s="69">
        <f>(B170*required_return)</f>
        <v>3150.2089488533134</v>
      </c>
      <c r="D170" s="19">
        <f>B170+C170</f>
        <v>108157.17391063043</v>
      </c>
      <c r="E170" s="15">
        <f>B170/5000</f>
        <v>21.001392992355424</v>
      </c>
      <c r="F170" s="15">
        <f>E170</f>
        <v>21.001392992355424</v>
      </c>
      <c r="G170" s="92">
        <f t="shared" si="120"/>
        <v>149.9999999999998</v>
      </c>
      <c r="H170" s="62"/>
      <c r="I170" s="22"/>
      <c r="J170" s="22"/>
      <c r="K170" s="19">
        <f>D170+I170-J170</f>
        <v>108157.17391063043</v>
      </c>
      <c r="L170" s="82">
        <f>(0.7*B170)</f>
        <v>73504.875473243985</v>
      </c>
      <c r="M170" s="95">
        <f t="shared" ref="M170:M171" si="122">E170*50/B170</f>
        <v>9.9999999999999985E-3</v>
      </c>
      <c r="N170" s="81"/>
      <c r="O170" s="84"/>
      <c r="P170" s="21"/>
      <c r="Q170" s="19"/>
      <c r="R170" s="15">
        <f>R169+C170+I169</f>
        <v>108157.17391063043</v>
      </c>
      <c r="S170" s="28">
        <f>(R170-(B108+SUM(I108:I169)))/(B108+SUM(I108:I169))</f>
        <v>3.5154231992683012</v>
      </c>
      <c r="T170" s="28">
        <f t="shared" si="121"/>
        <v>3.0000000000000027E-2</v>
      </c>
    </row>
    <row r="171" spans="1:20" ht="15" thickBot="1">
      <c r="A171" s="6">
        <f>A170+7</f>
        <v>45557</v>
      </c>
      <c r="B171" s="18">
        <f>D170+I170-P170</f>
        <v>108157.17391063043</v>
      </c>
      <c r="C171" s="69">
        <f>(B171*required_return)</f>
        <v>3244.7152173189129</v>
      </c>
      <c r="D171" s="19">
        <f>B171+C171</f>
        <v>111401.88912794934</v>
      </c>
      <c r="E171" s="15">
        <f>B171/5000</f>
        <v>21.631434782126085</v>
      </c>
      <c r="F171" s="15">
        <f>E171</f>
        <v>21.631434782126085</v>
      </c>
      <c r="G171" s="92">
        <f t="shared" si="120"/>
        <v>149.99999999999986</v>
      </c>
      <c r="H171" s="62"/>
      <c r="I171" s="24"/>
      <c r="J171" s="24"/>
      <c r="K171" s="19">
        <f>D171+I171-J171</f>
        <v>111401.88912794934</v>
      </c>
      <c r="L171" s="82">
        <f>(0.7*B171)</f>
        <v>75710.02173744129</v>
      </c>
      <c r="M171" s="95">
        <f t="shared" si="122"/>
        <v>9.9999999999999985E-3</v>
      </c>
      <c r="N171" s="81"/>
      <c r="O171" s="85"/>
      <c r="P171" s="21"/>
      <c r="Q171" s="19"/>
      <c r="R171" s="15">
        <f>R170+C171+I170</f>
        <v>111401.88912794934</v>
      </c>
      <c r="S171" s="28">
        <f>(R171-(B108+SUM(I108:I170)))/(B108+SUM(I108:I170))</f>
        <v>3.6508858952463501</v>
      </c>
      <c r="T171" s="28">
        <f t="shared" si="121"/>
        <v>3.0000000000000027E-2</v>
      </c>
    </row>
    <row r="172" spans="1:20" ht="15" thickBot="1">
      <c r="A172" s="2"/>
      <c r="B172" s="3"/>
      <c r="C172" s="13"/>
      <c r="D172" s="4"/>
      <c r="E172" s="4"/>
      <c r="F172" s="4"/>
      <c r="G172" s="4"/>
      <c r="H172" s="61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29"/>
      <c r="T172" s="29"/>
    </row>
    <row r="173" spans="1:20">
      <c r="A173" s="1">
        <f>A171+7</f>
        <v>45564</v>
      </c>
      <c r="B173" s="18">
        <f>D171+I171-P171</f>
        <v>111401.88912794934</v>
      </c>
      <c r="C173" s="69">
        <f>(B173*required_return)</f>
        <v>3342.05667383848</v>
      </c>
      <c r="D173" s="15">
        <f>B173+C173</f>
        <v>114743.94580178782</v>
      </c>
      <c r="E173" s="15">
        <f>B173/5000</f>
        <v>22.280377825589866</v>
      </c>
      <c r="F173" s="15">
        <f>E173</f>
        <v>22.280377825589866</v>
      </c>
      <c r="G173" s="93">
        <f>(D173-B173)/F173</f>
        <v>150.00000000000003</v>
      </c>
      <c r="H173" s="62"/>
      <c r="I173" s="22"/>
      <c r="J173" s="22"/>
      <c r="K173" s="15">
        <f>D173+I173-J173</f>
        <v>114743.94580178782</v>
      </c>
      <c r="L173" s="82">
        <f>(0.7*B173)</f>
        <v>77981.322389564535</v>
      </c>
      <c r="M173" s="95">
        <f>E173*50/B173</f>
        <v>0.01</v>
      </c>
      <c r="N173" s="81"/>
      <c r="O173" s="84"/>
      <c r="P173" s="21"/>
      <c r="Q173" s="19"/>
      <c r="R173" s="15">
        <f>R171+C173+I171</f>
        <v>114743.94580178782</v>
      </c>
      <c r="S173" s="28">
        <f>(R173-(B108+SUM(I108:I171)))/(B108+SUM(I108:I171))</f>
        <v>3.7904124721037409</v>
      </c>
      <c r="T173" s="28">
        <f>D173/B173-1</f>
        <v>3.0000000000000027E-2</v>
      </c>
    </row>
    <row r="174" spans="1:20">
      <c r="A174" s="1">
        <f>A173+7</f>
        <v>45571</v>
      </c>
      <c r="B174" s="18">
        <f>D173+I173-P173</f>
        <v>114743.94580178782</v>
      </c>
      <c r="C174" s="69">
        <f>(B174*required_return)</f>
        <v>3442.3183740536347</v>
      </c>
      <c r="D174" s="19">
        <f>B174+C174</f>
        <v>118186.26417584145</v>
      </c>
      <c r="E174" s="15">
        <f>B174/5000</f>
        <v>22.948789160357563</v>
      </c>
      <c r="F174" s="15">
        <f>E174</f>
        <v>22.948789160357563</v>
      </c>
      <c r="G174" s="92">
        <f t="shared" ref="G174:G176" si="123">(D174-B174)/F174</f>
        <v>149.99999999999994</v>
      </c>
      <c r="H174" s="62"/>
      <c r="I174" s="22"/>
      <c r="J174" s="22"/>
      <c r="K174" s="19">
        <f>D174+I174-J174</f>
        <v>118186.26417584145</v>
      </c>
      <c r="L174" s="82">
        <f>(0.7*B174)</f>
        <v>80320.762061251473</v>
      </c>
      <c r="M174" s="95">
        <f>E174*50/B174</f>
        <v>0.01</v>
      </c>
      <c r="N174" s="81"/>
      <c r="O174" s="84"/>
      <c r="P174" s="21"/>
      <c r="Q174" s="19"/>
      <c r="R174" s="15">
        <f>R173+C174+I173</f>
        <v>118186.26417584145</v>
      </c>
      <c r="S174" s="28">
        <f>(R174-(B108+SUM(I108:I173)))/(B108+SUM(I108:I173))</f>
        <v>3.9341248462668528</v>
      </c>
      <c r="T174" s="28">
        <f t="shared" ref="T174:T176" si="124">D174/B174-1</f>
        <v>3.0000000000000027E-2</v>
      </c>
    </row>
    <row r="175" spans="1:20">
      <c r="A175" s="1">
        <f>A174+7</f>
        <v>45578</v>
      </c>
      <c r="B175" s="18">
        <f>D174+I174-P174</f>
        <v>118186.26417584145</v>
      </c>
      <c r="C175" s="69">
        <f>(B175*required_return)</f>
        <v>3545.5879252752434</v>
      </c>
      <c r="D175" s="19">
        <f>B175+C175</f>
        <v>121731.8521011167</v>
      </c>
      <c r="E175" s="15">
        <f>B175/5000</f>
        <v>23.63725283516829</v>
      </c>
      <c r="F175" s="15">
        <f>E175</f>
        <v>23.63725283516829</v>
      </c>
      <c r="G175" s="92">
        <f t="shared" si="123"/>
        <v>150.00000000000026</v>
      </c>
      <c r="H175" s="62"/>
      <c r="I175" s="22"/>
      <c r="J175" s="22"/>
      <c r="K175" s="19">
        <f>D175+I175-J175</f>
        <v>121731.8521011167</v>
      </c>
      <c r="L175" s="82">
        <f>(0.7*B175)</f>
        <v>82730.384923089019</v>
      </c>
      <c r="M175" s="95">
        <f t="shared" ref="M175:M176" si="125">E175*50/B175</f>
        <v>0.01</v>
      </c>
      <c r="N175" s="81"/>
      <c r="O175" s="84"/>
      <c r="P175" s="21"/>
      <c r="Q175" s="19"/>
      <c r="R175" s="15">
        <f>R174+C175+I174</f>
        <v>121731.8521011167</v>
      </c>
      <c r="S175" s="28">
        <f>(R175-(B108+SUM(I108:I174)))/(B108+SUM(I108:I174))</f>
        <v>4.0821485916548585</v>
      </c>
      <c r="T175" s="28">
        <f t="shared" si="124"/>
        <v>3.0000000000000027E-2</v>
      </c>
    </row>
    <row r="176" spans="1:20" ht="15" thickBot="1">
      <c r="A176" s="6">
        <f>A175+7</f>
        <v>45585</v>
      </c>
      <c r="B176" s="18">
        <f>D175+I175-P175</f>
        <v>121731.8521011167</v>
      </c>
      <c r="C176" s="69">
        <f>(B176*required_return)</f>
        <v>3651.9555630335008</v>
      </c>
      <c r="D176" s="19">
        <f>B176+C176</f>
        <v>125383.8076641502</v>
      </c>
      <c r="E176" s="15">
        <f>B176/5000</f>
        <v>24.346370420223341</v>
      </c>
      <c r="F176" s="15">
        <f>E176</f>
        <v>24.346370420223341</v>
      </c>
      <c r="G176" s="92">
        <f t="shared" si="123"/>
        <v>149.99999999999972</v>
      </c>
      <c r="H176" s="62"/>
      <c r="I176" s="24"/>
      <c r="J176" s="24"/>
      <c r="K176" s="19">
        <f>D176+I176-J176</f>
        <v>125383.8076641502</v>
      </c>
      <c r="L176" s="82">
        <f>(0.7*B176)</f>
        <v>85212.296470781686</v>
      </c>
      <c r="M176" s="95">
        <f t="shared" si="125"/>
        <v>0.01</v>
      </c>
      <c r="N176" s="81"/>
      <c r="O176" s="85"/>
      <c r="P176" s="21"/>
      <c r="Q176" s="19"/>
      <c r="R176" s="15">
        <f>R175+C176+I175</f>
        <v>125383.8076641502</v>
      </c>
      <c r="S176" s="28">
        <f>(R176-(B108+SUM(I108:I175)))/(B108+SUM(I108:I175))</f>
        <v>4.234613049404504</v>
      </c>
      <c r="T176" s="28">
        <f t="shared" si="124"/>
        <v>3.0000000000000027E-2</v>
      </c>
    </row>
    <row r="177" spans="1:20" ht="15" thickBot="1">
      <c r="A177" s="2"/>
      <c r="B177" s="3"/>
      <c r="C177" s="13"/>
      <c r="D177" s="4"/>
      <c r="E177" s="4"/>
      <c r="F177" s="4"/>
      <c r="G177" s="4"/>
      <c r="H177" s="61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29"/>
      <c r="T177" s="29"/>
    </row>
    <row r="178" spans="1:20">
      <c r="A178" s="1">
        <f>A176+7</f>
        <v>45592</v>
      </c>
      <c r="B178" s="18">
        <f>D176+I176-P176</f>
        <v>125383.8076641502</v>
      </c>
      <c r="C178" s="69">
        <f>(B178*required_return)</f>
        <v>3761.5142299245058</v>
      </c>
      <c r="D178" s="15">
        <f>B178+C178</f>
        <v>129145.3218940747</v>
      </c>
      <c r="E178" s="15">
        <f>B178/5000</f>
        <v>25.076761532830041</v>
      </c>
      <c r="F178" s="15">
        <f>E178</f>
        <v>25.076761532830041</v>
      </c>
      <c r="G178" s="93">
        <f>(D178-B178)/F178</f>
        <v>149.99999999999997</v>
      </c>
      <c r="H178" s="62"/>
      <c r="I178" s="22"/>
      <c r="J178" s="22"/>
      <c r="K178" s="15">
        <f>D178+I178-J178</f>
        <v>129145.3218940747</v>
      </c>
      <c r="L178" s="82">
        <f>(0.7*B178)</f>
        <v>87768.66536490513</v>
      </c>
      <c r="M178" s="95">
        <f>E178*50/B178</f>
        <v>0.01</v>
      </c>
      <c r="N178" s="81"/>
      <c r="O178" s="84"/>
      <c r="P178" s="35"/>
      <c r="Q178" s="36"/>
      <c r="R178" s="15">
        <f>R176+C178+I176</f>
        <v>129145.3218940747</v>
      </c>
      <c r="S178" s="28">
        <f>(R178-(B108+SUM(I108:I176)))/(B108+SUM(I108:I176))</f>
        <v>4.3916514408866396</v>
      </c>
      <c r="T178" s="28">
        <f>D178/B178-1</f>
        <v>3.0000000000000027E-2</v>
      </c>
    </row>
    <row r="179" spans="1:20">
      <c r="A179" s="1">
        <f>A178+7</f>
        <v>45599</v>
      </c>
      <c r="B179" s="18">
        <f>D178+I178-P178</f>
        <v>129145.3218940747</v>
      </c>
      <c r="C179" s="69">
        <f>(B179*required_return)</f>
        <v>3874.359656822241</v>
      </c>
      <c r="D179" s="19">
        <f>B179+C179</f>
        <v>133019.68155089693</v>
      </c>
      <c r="E179" s="15">
        <f>B179/5000</f>
        <v>25.829064378814941</v>
      </c>
      <c r="F179" s="15">
        <f>E179</f>
        <v>25.829064378814941</v>
      </c>
      <c r="G179" s="92">
        <f t="shared" ref="G179:G181" si="126">(D179-B179)/F179</f>
        <v>149.99999999999946</v>
      </c>
      <c r="H179" s="62"/>
      <c r="I179" s="22"/>
      <c r="J179" s="22"/>
      <c r="K179" s="19">
        <f>D179+I179-J179</f>
        <v>133019.68155089693</v>
      </c>
      <c r="L179" s="82">
        <f>(0.7*B179)</f>
        <v>90401.725325852283</v>
      </c>
      <c r="M179" s="95">
        <f>E179*50/B179</f>
        <v>0.01</v>
      </c>
      <c r="N179" s="81"/>
      <c r="O179" s="84"/>
      <c r="P179" s="21"/>
      <c r="Q179" s="19"/>
      <c r="R179" s="15">
        <f>R178+C179+I178</f>
        <v>133019.68155089693</v>
      </c>
      <c r="S179" s="28">
        <f>(R179-(B108+SUM(I108:I178)))/(B108+SUM(I108:I178))</f>
        <v>4.5534009841132379</v>
      </c>
      <c r="T179" s="28">
        <f t="shared" ref="T179:T181" si="127">D179/B179-1</f>
        <v>2.9999999999999805E-2</v>
      </c>
    </row>
    <row r="180" spans="1:20">
      <c r="A180" s="1">
        <f>A179+7</f>
        <v>45606</v>
      </c>
      <c r="B180" s="18">
        <f>D179+I179-P179</f>
        <v>133019.68155089693</v>
      </c>
      <c r="C180" s="69">
        <f>(B180*required_return)</f>
        <v>3990.5904465269077</v>
      </c>
      <c r="D180" s="19">
        <f>B180+C180</f>
        <v>137010.27199742384</v>
      </c>
      <c r="E180" s="15">
        <f>B180/5000</f>
        <v>26.603936310179385</v>
      </c>
      <c r="F180" s="15">
        <f>E180</f>
        <v>26.603936310179385</v>
      </c>
      <c r="G180" s="92">
        <f t="shared" si="126"/>
        <v>150.00000000000017</v>
      </c>
      <c r="H180" s="62"/>
      <c r="I180" s="22"/>
      <c r="J180" s="22"/>
      <c r="K180" s="19">
        <f>D180+I180-J180</f>
        <v>137010.27199742384</v>
      </c>
      <c r="L180" s="82">
        <f>(0.7*B180)</f>
        <v>93113.777085627851</v>
      </c>
      <c r="M180" s="95">
        <f t="shared" ref="M180:M181" si="128">E180*50/B180</f>
        <v>9.9999999999999985E-3</v>
      </c>
      <c r="N180" s="81"/>
      <c r="O180" s="84"/>
      <c r="P180" s="21"/>
      <c r="Q180" s="19"/>
      <c r="R180" s="15">
        <f>R179+C180+I179</f>
        <v>137010.27199742384</v>
      </c>
      <c r="S180" s="28">
        <f>(R180-(B108+SUM(I108:I179)))/(B108+SUM(I108:I179))</f>
        <v>4.7200030136366351</v>
      </c>
      <c r="T180" s="28">
        <f t="shared" si="127"/>
        <v>3.0000000000000027E-2</v>
      </c>
    </row>
    <row r="181" spans="1:20" ht="15" thickBot="1">
      <c r="A181" s="6">
        <f>A180+7</f>
        <v>45613</v>
      </c>
      <c r="B181" s="18">
        <f>D180+I180-P180</f>
        <v>137010.27199742384</v>
      </c>
      <c r="C181" s="69">
        <f>(B181*required_return)</f>
        <v>4110.3081599227153</v>
      </c>
      <c r="D181" s="19">
        <f>B181+C181</f>
        <v>141120.58015734656</v>
      </c>
      <c r="E181" s="15">
        <f>B181/5000</f>
        <v>27.402054399484769</v>
      </c>
      <c r="F181" s="15">
        <f>E181</f>
        <v>27.402054399484769</v>
      </c>
      <c r="G181" s="92">
        <f t="shared" si="126"/>
        <v>150</v>
      </c>
      <c r="H181" s="62"/>
      <c r="I181" s="24"/>
      <c r="J181" s="24"/>
      <c r="K181" s="19">
        <f>D181+I181-J181</f>
        <v>141120.58015734656</v>
      </c>
      <c r="L181" s="82">
        <f>(0.7*B181)</f>
        <v>95907.19039819669</v>
      </c>
      <c r="M181" s="95">
        <f t="shared" si="128"/>
        <v>0.01</v>
      </c>
      <c r="N181" s="81"/>
      <c r="O181" s="85"/>
      <c r="P181" s="25"/>
      <c r="Q181" s="38"/>
      <c r="R181" s="15">
        <f>R180+C181+I180</f>
        <v>141120.58015734656</v>
      </c>
      <c r="S181" s="28">
        <f>(R181-(B108+SUM(I108:I180)))/(B108+SUM(I108:I180))</f>
        <v>4.8916031040457346</v>
      </c>
      <c r="T181" s="28">
        <f t="shared" si="127"/>
        <v>3.0000000000000027E-2</v>
      </c>
    </row>
    <row r="182" spans="1:20" ht="15" thickBot="1">
      <c r="A182" s="2"/>
      <c r="B182" s="3"/>
      <c r="C182" s="13"/>
      <c r="D182" s="4"/>
      <c r="E182" s="4"/>
      <c r="F182" s="4"/>
      <c r="G182" s="4"/>
      <c r="H182" s="61"/>
      <c r="I182" s="4"/>
      <c r="J182" s="4"/>
      <c r="K182" s="4"/>
      <c r="L182" s="5"/>
      <c r="M182" s="4"/>
      <c r="N182" s="4"/>
      <c r="O182" s="4"/>
      <c r="P182" s="4"/>
      <c r="Q182" s="4"/>
      <c r="R182" s="4"/>
      <c r="S182" s="29"/>
      <c r="T182" s="29"/>
    </row>
    <row r="183" spans="1:20">
      <c r="A183" s="1">
        <f>A181+7</f>
        <v>45620</v>
      </c>
      <c r="B183" s="18">
        <f>D181+I181-P181</f>
        <v>141120.58015734656</v>
      </c>
      <c r="C183" s="69">
        <f>(B183*required_return)</f>
        <v>4233.6174047203967</v>
      </c>
      <c r="D183" s="15">
        <f>B183+C183</f>
        <v>145354.19756206695</v>
      </c>
      <c r="E183" s="15">
        <f>B183/5000</f>
        <v>28.224116031469311</v>
      </c>
      <c r="F183" s="15">
        <f>E183</f>
        <v>28.224116031469311</v>
      </c>
      <c r="G183" s="93">
        <f>(D183-B183)/F183</f>
        <v>150</v>
      </c>
      <c r="H183" s="62"/>
      <c r="I183" s="22"/>
      <c r="J183" s="22"/>
      <c r="K183" s="15">
        <f>D183+I183-J183</f>
        <v>145354.19756206695</v>
      </c>
      <c r="L183" s="82">
        <f>(0.7*B183)</f>
        <v>98784.40611014259</v>
      </c>
      <c r="M183" s="95">
        <f>E183*50/B183</f>
        <v>0.01</v>
      </c>
      <c r="N183" s="81"/>
      <c r="O183" s="84"/>
      <c r="P183" s="21"/>
      <c r="Q183" s="19"/>
      <c r="R183" s="15">
        <f>R181+C183+I181</f>
        <v>145354.19756206695</v>
      </c>
      <c r="S183" s="28">
        <f>(R183-(B108+SUM(I108:I181)))/(B108+SUM(I108:I181))</f>
        <v>5.0683511971671065</v>
      </c>
      <c r="T183" s="28">
        <f>D183/B183-1</f>
        <v>3.0000000000000027E-2</v>
      </c>
    </row>
    <row r="184" spans="1:20">
      <c r="A184" s="1">
        <f>A183+7</f>
        <v>45627</v>
      </c>
      <c r="B184" s="18">
        <f>D183+I183-P183</f>
        <v>145354.19756206695</v>
      </c>
      <c r="C184" s="69">
        <f>(B184*required_return)</f>
        <v>4360.6259268620088</v>
      </c>
      <c r="D184" s="19">
        <f>B184+C184</f>
        <v>149714.82348892896</v>
      </c>
      <c r="E184" s="15">
        <f>B184/5000</f>
        <v>29.070839512413389</v>
      </c>
      <c r="F184" s="15">
        <f>E184</f>
        <v>29.070839512413389</v>
      </c>
      <c r="G184" s="92">
        <f t="shared" ref="G184:G186" si="129">(D184-B184)/F184</f>
        <v>149.99999999999989</v>
      </c>
      <c r="H184" s="62"/>
      <c r="I184" s="22"/>
      <c r="J184" s="22"/>
      <c r="K184" s="19">
        <f>D184+I184-J184</f>
        <v>149714.82348892896</v>
      </c>
      <c r="L184" s="82">
        <f>(0.7*B184)</f>
        <v>101747.93829344686</v>
      </c>
      <c r="M184" s="95">
        <f>E184*50/B184</f>
        <v>0.01</v>
      </c>
      <c r="N184" s="81"/>
      <c r="O184" s="84"/>
      <c r="P184" s="21"/>
      <c r="Q184" s="19"/>
      <c r="R184" s="15">
        <f>R183+C184+I183</f>
        <v>149714.82348892896</v>
      </c>
      <c r="S184" s="28">
        <f>(R184-(B108+SUM(I108:I183)))/(B108+SUM(I108:I183))</f>
        <v>5.2504017330821195</v>
      </c>
      <c r="T184" s="28">
        <f t="shared" ref="T184:T186" si="130">D184/B184-1</f>
        <v>3.0000000000000027E-2</v>
      </c>
    </row>
    <row r="185" spans="1:20">
      <c r="A185" s="1">
        <f>A184+7</f>
        <v>45634</v>
      </c>
      <c r="B185" s="18">
        <f>D184+I184-P184</f>
        <v>149714.82348892896</v>
      </c>
      <c r="C185" s="69">
        <f>(B185*required_return)</f>
        <v>4491.4447046678688</v>
      </c>
      <c r="D185" s="19">
        <f>B185+C185</f>
        <v>154206.26819359683</v>
      </c>
      <c r="E185" s="15">
        <f>B185/5000</f>
        <v>29.942964697785794</v>
      </c>
      <c r="F185" s="15">
        <f>E185</f>
        <v>29.942964697785794</v>
      </c>
      <c r="G185" s="92">
        <f t="shared" si="129"/>
        <v>150</v>
      </c>
      <c r="H185" s="62"/>
      <c r="I185" s="22"/>
      <c r="J185" s="22"/>
      <c r="K185" s="19">
        <f>D185+I185-J185</f>
        <v>154206.26819359683</v>
      </c>
      <c r="L185" s="82">
        <f>(0.7*B185)</f>
        <v>104800.37644225027</v>
      </c>
      <c r="M185" s="95">
        <f t="shared" ref="M185:M186" si="131">E185*50/B185</f>
        <v>0.01</v>
      </c>
      <c r="N185" s="81"/>
      <c r="O185" s="84"/>
      <c r="P185" s="21"/>
      <c r="Q185" s="19"/>
      <c r="R185" s="15">
        <f>R184+C185+I184</f>
        <v>154206.26819359683</v>
      </c>
      <c r="S185" s="28">
        <f>(R185-(B108+SUM(I108:I184)))/(B108+SUM(I108:I184))</f>
        <v>5.4379137850745831</v>
      </c>
      <c r="T185" s="28">
        <f t="shared" si="130"/>
        <v>3.0000000000000027E-2</v>
      </c>
    </row>
    <row r="186" spans="1:20" ht="15" thickBot="1">
      <c r="A186" s="6">
        <f>A185+7</f>
        <v>45641</v>
      </c>
      <c r="B186" s="18">
        <f>D185+I185-P185</f>
        <v>154206.26819359683</v>
      </c>
      <c r="C186" s="69">
        <f>(B186*required_return)</f>
        <v>4626.1880458079049</v>
      </c>
      <c r="D186" s="19">
        <f>B186+C186</f>
        <v>158832.45623940474</v>
      </c>
      <c r="E186" s="15">
        <f>B186/5000</f>
        <v>30.841253638719365</v>
      </c>
      <c r="F186" s="15">
        <f>E186</f>
        <v>30.841253638719365</v>
      </c>
      <c r="G186" s="92">
        <f t="shared" si="129"/>
        <v>150.00000000000017</v>
      </c>
      <c r="H186" s="62"/>
      <c r="I186" s="24"/>
      <c r="J186" s="24"/>
      <c r="K186" s="19">
        <f>D186+I186-J186</f>
        <v>158832.45623940474</v>
      </c>
      <c r="L186" s="82">
        <f>(0.7*B186)</f>
        <v>107944.38773551777</v>
      </c>
      <c r="M186" s="95">
        <f t="shared" si="131"/>
        <v>9.9999999999999985E-3</v>
      </c>
      <c r="N186" s="81"/>
      <c r="O186" s="85"/>
      <c r="P186" s="21"/>
      <c r="Q186" s="19"/>
      <c r="R186" s="15">
        <f>R185+C186+I185</f>
        <v>158832.45623940474</v>
      </c>
      <c r="S186" s="28">
        <f>(R186-(B108+SUM(I108:I185)))/(B108+SUM(I108:I185))</f>
        <v>5.631051198626821</v>
      </c>
      <c r="T186" s="28">
        <f t="shared" si="130"/>
        <v>3.0000000000000027E-2</v>
      </c>
    </row>
    <row r="187" spans="1:20" ht="15" thickBot="1">
      <c r="A187" s="2"/>
      <c r="B187" s="3"/>
      <c r="C187" s="13"/>
      <c r="D187" s="4"/>
      <c r="E187" s="4"/>
      <c r="F187" s="4"/>
      <c r="G187" s="4"/>
      <c r="H187" s="61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29"/>
      <c r="T187" s="29"/>
    </row>
    <row r="188" spans="1:20">
      <c r="A188" s="1">
        <f>A186+7</f>
        <v>45648</v>
      </c>
      <c r="B188" s="18">
        <f>D186+I186-P186</f>
        <v>158832.45623940474</v>
      </c>
      <c r="C188" s="69">
        <f>(B188*required_return)</f>
        <v>4764.9736871821424</v>
      </c>
      <c r="D188" s="15">
        <f>B188+C188</f>
        <v>163597.42992658689</v>
      </c>
      <c r="E188" s="15">
        <f>B188/5000</f>
        <v>31.766491247880946</v>
      </c>
      <c r="F188" s="15">
        <f>E188</f>
        <v>31.766491247880946</v>
      </c>
      <c r="G188" s="93">
        <f>(D188-B188)/F188</f>
        <v>150.00000000000031</v>
      </c>
      <c r="H188" s="62"/>
      <c r="I188" s="22"/>
      <c r="J188" s="22"/>
      <c r="K188" s="15">
        <f>D188+I188-J188</f>
        <v>163597.42992658689</v>
      </c>
      <c r="L188" s="82">
        <f>(0.7*B188)</f>
        <v>111182.71936758331</v>
      </c>
      <c r="M188" s="95">
        <f>E188*50/B188</f>
        <v>9.9999999999999985E-3</v>
      </c>
      <c r="N188" s="81"/>
      <c r="O188" s="84"/>
      <c r="P188" s="21"/>
      <c r="Q188" s="19"/>
      <c r="R188" s="15">
        <f>R186+C188+I186</f>
        <v>163597.42992658689</v>
      </c>
      <c r="S188" s="28">
        <f>(R188-(B108+SUM(I108:I186)))/(B108+SUM(I108:I186))</f>
        <v>5.8299827345856254</v>
      </c>
      <c r="T188" s="28">
        <f>D188/B188-1</f>
        <v>3.0000000000000027E-2</v>
      </c>
    </row>
    <row r="189" spans="1:20">
      <c r="A189" s="1">
        <f>A188+7</f>
        <v>45655</v>
      </c>
      <c r="B189" s="18">
        <f>D188+I188-P188</f>
        <v>163597.42992658689</v>
      </c>
      <c r="C189" s="69">
        <f>(B189*required_return)</f>
        <v>4907.9228977976063</v>
      </c>
      <c r="D189" s="19">
        <f>B189+C189</f>
        <v>168505.35282438449</v>
      </c>
      <c r="E189" s="15">
        <f>B189/5000</f>
        <v>32.719485985317377</v>
      </c>
      <c r="F189" s="15">
        <f>E189</f>
        <v>32.719485985317377</v>
      </c>
      <c r="G189" s="92">
        <f t="shared" ref="G189:G191" si="132">(D189-B189)/F189</f>
        <v>149.99999999999986</v>
      </c>
      <c r="H189" s="62"/>
      <c r="I189" s="22"/>
      <c r="J189" s="22"/>
      <c r="K189" s="19">
        <f>D189+I189-J189</f>
        <v>168505.35282438449</v>
      </c>
      <c r="L189" s="82">
        <f>(0.7*B189)</f>
        <v>114518.20094861081</v>
      </c>
      <c r="M189" s="95">
        <f>E189*50/B189</f>
        <v>0.01</v>
      </c>
      <c r="N189" s="81"/>
      <c r="O189" s="84"/>
      <c r="P189" s="21"/>
      <c r="Q189" s="19"/>
      <c r="R189" s="15">
        <f>R188+C189+I188</f>
        <v>168505.35282438449</v>
      </c>
      <c r="S189" s="28">
        <f>(R189-(B108+SUM(I108:I188)))/(B108+SUM(I108:I188))</f>
        <v>6.0348822166231946</v>
      </c>
      <c r="T189" s="28">
        <f t="shared" ref="T189:T191" si="133">D189/B189-1</f>
        <v>3.0000000000000027E-2</v>
      </c>
    </row>
    <row r="190" spans="1:20">
      <c r="A190" s="1">
        <f>A189+7</f>
        <v>45662</v>
      </c>
      <c r="B190" s="18">
        <f>D189+I189-P189</f>
        <v>168505.35282438449</v>
      </c>
      <c r="C190" s="69">
        <f>(B190*required_return)</f>
        <v>5055.160584731535</v>
      </c>
      <c r="D190" s="19">
        <f>B190+C190</f>
        <v>173560.51340911601</v>
      </c>
      <c r="E190" s="15">
        <f>B190/5000</f>
        <v>33.7010705648769</v>
      </c>
      <c r="F190" s="15">
        <f>E190</f>
        <v>33.7010705648769</v>
      </c>
      <c r="G190" s="92">
        <f t="shared" si="132"/>
        <v>149.99999999999963</v>
      </c>
      <c r="H190" s="62"/>
      <c r="I190" s="22"/>
      <c r="J190" s="22"/>
      <c r="K190" s="19">
        <f>D190+I190-J190</f>
        <v>173560.51340911601</v>
      </c>
      <c r="L190" s="82">
        <f>(0.7*B190)</f>
        <v>117953.74697706914</v>
      </c>
      <c r="M190" s="95">
        <f t="shared" ref="M190:M191" si="134">E190*50/B190</f>
        <v>0.01</v>
      </c>
      <c r="N190" s="81"/>
      <c r="O190" s="84"/>
      <c r="P190" s="21"/>
      <c r="Q190" s="19"/>
      <c r="R190" s="15">
        <f>R189+C190+I189</f>
        <v>173560.51340911601</v>
      </c>
      <c r="S190" s="28">
        <f>(R190-(B108+SUM(I108:I189)))/(B108+SUM(I108:I189))</f>
        <v>6.2459286831218899</v>
      </c>
      <c r="T190" s="28">
        <f t="shared" si="133"/>
        <v>3.0000000000000027E-2</v>
      </c>
    </row>
    <row r="191" spans="1:20" ht="15" thickBot="1">
      <c r="A191" s="6">
        <f>A190+7</f>
        <v>45669</v>
      </c>
      <c r="B191" s="18">
        <f>D190+I190-P190</f>
        <v>173560.51340911601</v>
      </c>
      <c r="C191" s="69">
        <f>(B191*required_return)</f>
        <v>5206.8154022734807</v>
      </c>
      <c r="D191" s="19">
        <f>B191+C191</f>
        <v>178767.32881138948</v>
      </c>
      <c r="E191" s="15">
        <f>B191/5000</f>
        <v>34.712102681823204</v>
      </c>
      <c r="F191" s="15">
        <f>E191</f>
        <v>34.712102681823204</v>
      </c>
      <c r="G191" s="92">
        <f t="shared" si="132"/>
        <v>149.9999999999996</v>
      </c>
      <c r="H191" s="62"/>
      <c r="I191" s="24"/>
      <c r="J191" s="24"/>
      <c r="K191" s="19">
        <f>D191+I191-J191</f>
        <v>178767.32881138948</v>
      </c>
      <c r="L191" s="82">
        <f>(0.7*B191)</f>
        <v>121492.3593863812</v>
      </c>
      <c r="M191" s="95">
        <f t="shared" si="134"/>
        <v>0.01</v>
      </c>
      <c r="N191" s="81"/>
      <c r="O191" s="85"/>
      <c r="P191" s="21"/>
      <c r="Q191" s="19"/>
      <c r="R191" s="15">
        <f>R190+C191+I190</f>
        <v>178767.32881138948</v>
      </c>
      <c r="S191" s="28">
        <f>(R191-(B108+SUM(I108:I190)))/(B108+SUM(I108:I190))</f>
        <v>6.4633065436155457</v>
      </c>
      <c r="T191" s="28">
        <f t="shared" si="133"/>
        <v>3.0000000000000027E-2</v>
      </c>
    </row>
    <row r="192" spans="1:20" ht="15" thickBot="1">
      <c r="A192" s="105"/>
      <c r="B192" s="106"/>
      <c r="C192" s="107"/>
      <c r="D192" s="107"/>
      <c r="E192" s="107"/>
      <c r="F192" s="107"/>
      <c r="G192" s="107"/>
      <c r="H192" s="108"/>
      <c r="I192" s="107"/>
      <c r="J192" s="107"/>
      <c r="K192" s="107"/>
      <c r="L192" s="109"/>
      <c r="M192" s="107"/>
      <c r="N192" s="107"/>
      <c r="O192" s="107"/>
      <c r="P192" s="107"/>
      <c r="Q192" s="107"/>
      <c r="R192" s="107"/>
      <c r="S192" s="110"/>
      <c r="T192" s="110"/>
    </row>
    <row r="193" spans="1:20">
      <c r="A193" s="1">
        <f>A191+7</f>
        <v>45676</v>
      </c>
      <c r="B193" s="18">
        <f>D191+I191-P191</f>
        <v>178767.32881138948</v>
      </c>
      <c r="C193" s="69">
        <f>(B193*required_return)</f>
        <v>5363.0198643416843</v>
      </c>
      <c r="D193" s="15">
        <f>B193+C193</f>
        <v>184130.34867573116</v>
      </c>
      <c r="E193" s="15">
        <f>B193/5000</f>
        <v>35.753465762277898</v>
      </c>
      <c r="F193" s="15">
        <f>E193</f>
        <v>35.753465762277898</v>
      </c>
      <c r="G193" s="93">
        <f>(D193-B193)/F193</f>
        <v>149.99999999999989</v>
      </c>
      <c r="H193" s="62"/>
      <c r="I193" s="22"/>
      <c r="J193" s="22"/>
      <c r="K193" s="15">
        <f>D193+I193-J193</f>
        <v>184130.34867573116</v>
      </c>
      <c r="L193" s="82">
        <f>(0.7*B193)</f>
        <v>125137.13016797263</v>
      </c>
      <c r="M193" s="95">
        <f>E193*50/B193</f>
        <v>0.01</v>
      </c>
      <c r="N193" s="81"/>
      <c r="O193" s="84"/>
      <c r="P193" s="21">
        <f>IF(D193&gt;B193,D193*0.013,0)</f>
        <v>2393.6945327845051</v>
      </c>
      <c r="Q193" s="19"/>
      <c r="R193" s="15">
        <f>R191+C193+I191</f>
        <v>184130.34867573116</v>
      </c>
      <c r="S193" s="28">
        <f>(R193-(B108+SUM(I108:I191)))/(B108+SUM(I108:I191))</f>
        <v>6.6872057399240123</v>
      </c>
      <c r="T193" s="28">
        <f>D193/B193-1</f>
        <v>3.0000000000000027E-2</v>
      </c>
    </row>
    <row r="194" spans="1:20">
      <c r="A194" s="1">
        <f>A193+7</f>
        <v>45683</v>
      </c>
      <c r="B194" s="18">
        <f>D193+I193-P193</f>
        <v>181736.65414294665</v>
      </c>
      <c r="C194" s="69">
        <f>(B194*required_return)</f>
        <v>5452.0996242883994</v>
      </c>
      <c r="D194" s="19">
        <f>B194+C194</f>
        <v>187188.75376723503</v>
      </c>
      <c r="E194" s="15">
        <f>B194/5000</f>
        <v>36.347330828589328</v>
      </c>
      <c r="F194" s="15">
        <f>E194</f>
        <v>36.347330828589328</v>
      </c>
      <c r="G194" s="92">
        <f t="shared" ref="G194:G196" si="135">(D194-B194)/F194</f>
        <v>149.9999999999996</v>
      </c>
      <c r="H194" s="62"/>
      <c r="I194" s="22"/>
      <c r="J194" s="22"/>
      <c r="K194" s="19">
        <f>D194+I194-J194</f>
        <v>187188.75376723503</v>
      </c>
      <c r="L194" s="82">
        <f>(0.7*B194)</f>
        <v>127215.65790006264</v>
      </c>
      <c r="M194" s="95">
        <f>E194*50/B194</f>
        <v>0.01</v>
      </c>
      <c r="N194" s="81"/>
      <c r="O194" s="84"/>
      <c r="P194" s="21">
        <f>IF(D194&gt;B194,D194*0.013,0)</f>
        <v>2433.4537989740552</v>
      </c>
      <c r="Q194" s="19"/>
      <c r="R194" s="15">
        <f>R193+C194+I193</f>
        <v>189582.44830001955</v>
      </c>
      <c r="S194" s="28">
        <f>(R194-(B108+SUM(I108:I193)))/(B108+SUM(I108:I193))</f>
        <v>6.9148239018831612</v>
      </c>
      <c r="T194" s="28">
        <f t="shared" ref="T194:T196" si="136">D194/B194-1</f>
        <v>3.0000000000000027E-2</v>
      </c>
    </row>
    <row r="195" spans="1:20">
      <c r="A195" s="1">
        <f>A194+7</f>
        <v>45690</v>
      </c>
      <c r="B195" s="18">
        <f>D194+I194-P194</f>
        <v>184755.29996826098</v>
      </c>
      <c r="C195" s="69">
        <f>(B195*required_return)</f>
        <v>5542.6589990478296</v>
      </c>
      <c r="D195" s="19">
        <f>B195+C195</f>
        <v>190297.9589673088</v>
      </c>
      <c r="E195" s="15">
        <f>B195/5000</f>
        <v>36.951059993652194</v>
      </c>
      <c r="F195" s="15">
        <f>E195</f>
        <v>36.951059993652194</v>
      </c>
      <c r="G195" s="92">
        <f t="shared" si="135"/>
        <v>149.99999999999986</v>
      </c>
      <c r="H195" s="62"/>
      <c r="I195" s="22"/>
      <c r="J195" s="22"/>
      <c r="K195" s="19">
        <f>D195+I195-J195</f>
        <v>190297.9589673088</v>
      </c>
      <c r="L195" s="82">
        <f>(0.7*B195)</f>
        <v>129328.70997778268</v>
      </c>
      <c r="M195" s="95">
        <f t="shared" ref="M195:M196" si="137">E195*50/B195</f>
        <v>9.9999999999999985E-3</v>
      </c>
      <c r="N195" s="81"/>
      <c r="O195" s="84"/>
      <c r="P195" s="21">
        <f>IF(D195&gt;B195,D195*0.013,0)</f>
        <v>2473.8734665750144</v>
      </c>
      <c r="Q195" s="19"/>
      <c r="R195" s="15">
        <f>R194+C195+I194</f>
        <v>195125.10729906737</v>
      </c>
      <c r="S195" s="28">
        <f>(R195-(B108+SUM(I108:I194)))/(B108+SUM(I108:I194))</f>
        <v>7.1462228015124527</v>
      </c>
      <c r="T195" s="28">
        <f t="shared" si="136"/>
        <v>3.0000000000000027E-2</v>
      </c>
    </row>
    <row r="196" spans="1:20" ht="15" thickBot="1">
      <c r="A196" s="6">
        <f>A195+7</f>
        <v>45697</v>
      </c>
      <c r="B196" s="18">
        <f>D195+I195-P195</f>
        <v>187824.08550073378</v>
      </c>
      <c r="C196" s="69">
        <f>(B196*required_return)</f>
        <v>5634.7225650220134</v>
      </c>
      <c r="D196" s="19">
        <f>B196+C196</f>
        <v>193458.80806575579</v>
      </c>
      <c r="E196" s="15">
        <f>B196/5000</f>
        <v>37.564817100146755</v>
      </c>
      <c r="F196" s="15">
        <f>E196</f>
        <v>37.564817100146755</v>
      </c>
      <c r="G196" s="92">
        <f t="shared" si="135"/>
        <v>149.9999999999998</v>
      </c>
      <c r="H196" s="62"/>
      <c r="I196" s="24"/>
      <c r="J196" s="24"/>
      <c r="K196" s="19">
        <f>D196+I196-J196</f>
        <v>193458.80806575579</v>
      </c>
      <c r="L196" s="82">
        <f>(0.7*B196)</f>
        <v>131476.85985051363</v>
      </c>
      <c r="M196" s="95">
        <f t="shared" si="137"/>
        <v>0.01</v>
      </c>
      <c r="N196" s="81"/>
      <c r="O196" s="85"/>
      <c r="P196" s="21">
        <f>IF(D196&gt;B196,D196*0.013,0)</f>
        <v>2514.964504854825</v>
      </c>
      <c r="Q196" s="19">
        <f>Q191+SUM(P193:P196)</f>
        <v>9815.9863031883997</v>
      </c>
      <c r="R196" s="15">
        <f>R195+C196+I195</f>
        <v>200759.82986408938</v>
      </c>
      <c r="S196" s="28">
        <f>(R196-(B108+SUM(I108:I195)))/(B108+SUM(I108:I195))</f>
        <v>7.3814652368645861</v>
      </c>
      <c r="T196" s="28">
        <f t="shared" si="136"/>
        <v>3.0000000000000027E-2</v>
      </c>
    </row>
    <row r="197" spans="1:20" ht="15" thickBot="1">
      <c r="A197" s="2"/>
      <c r="B197" s="3"/>
      <c r="C197" s="13"/>
      <c r="D197" s="4"/>
      <c r="E197" s="4"/>
      <c r="F197" s="4"/>
      <c r="G197" s="4"/>
      <c r="H197" s="61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29"/>
      <c r="T197" s="29"/>
    </row>
    <row r="198" spans="1:20">
      <c r="A198" s="1">
        <f>A196+7</f>
        <v>45704</v>
      </c>
      <c r="B198" s="18">
        <f>D196+I196-P196</f>
        <v>190943.84356090098</v>
      </c>
      <c r="C198" s="69">
        <f>(B198*required_return)</f>
        <v>5728.3153068270294</v>
      </c>
      <c r="D198" s="15">
        <f>B198+C198</f>
        <v>196672.15886772799</v>
      </c>
      <c r="E198" s="15">
        <f>B198/5000</f>
        <v>38.188768712180192</v>
      </c>
      <c r="F198" s="15">
        <f>E198</f>
        <v>38.188768712180192</v>
      </c>
      <c r="G198" s="93">
        <f>(D198-B198)/F198</f>
        <v>149.99999999999974</v>
      </c>
      <c r="H198" s="62"/>
      <c r="I198" s="22"/>
      <c r="J198" s="22"/>
      <c r="K198" s="15">
        <f>D198+I198-J198</f>
        <v>196672.15886772799</v>
      </c>
      <c r="L198" s="82">
        <f>(0.7*B198)</f>
        <v>133660.69049263067</v>
      </c>
      <c r="M198" s="95">
        <f>E198*50/B198</f>
        <v>9.9999999999999985E-3</v>
      </c>
      <c r="N198" s="81"/>
      <c r="O198" s="84"/>
      <c r="P198" s="21">
        <f>IF(D198&gt;B198,D198*0.013,0)</f>
        <v>2556.7380652804636</v>
      </c>
      <c r="Q198" s="19"/>
      <c r="R198" s="15">
        <f>R196+C198+I196</f>
        <v>206488.1451709164</v>
      </c>
      <c r="S198" s="28">
        <f>(R198-(B108+SUM(I108:I196)))/(B108+SUM(I108:I196))</f>
        <v>7.6206150490679185</v>
      </c>
      <c r="T198" s="28">
        <f>D198/B198-1</f>
        <v>3.0000000000000027E-2</v>
      </c>
    </row>
    <row r="199" spans="1:20">
      <c r="A199" s="1">
        <f>A198+7</f>
        <v>45711</v>
      </c>
      <c r="B199" s="18">
        <f>D198+I198-P198</f>
        <v>194115.42080244754</v>
      </c>
      <c r="C199" s="69">
        <f>(B199*required_return)</f>
        <v>5823.462624073426</v>
      </c>
      <c r="D199" s="19">
        <f>B199+C199</f>
        <v>199938.88342652097</v>
      </c>
      <c r="E199" s="15">
        <f>B199/5000</f>
        <v>38.823084160489508</v>
      </c>
      <c r="F199" s="15">
        <f>E199</f>
        <v>38.823084160489508</v>
      </c>
      <c r="G199" s="92">
        <f t="shared" ref="G199:G201" si="138">(D199-B199)/F199</f>
        <v>150.00000000000026</v>
      </c>
      <c r="H199" s="62"/>
      <c r="I199" s="22"/>
      <c r="J199" s="22"/>
      <c r="K199" s="19">
        <f>D199+I199-J199</f>
        <v>199938.88342652097</v>
      </c>
      <c r="L199" s="82">
        <f>(0.7*B199)</f>
        <v>135880.79456171326</v>
      </c>
      <c r="M199" s="95">
        <f>E199*50/B199</f>
        <v>0.01</v>
      </c>
      <c r="N199" s="81"/>
      <c r="O199" s="84"/>
      <c r="P199" s="21">
        <f>IF(D199&gt;B199,D199*0.013,0)</f>
        <v>2599.2054845447724</v>
      </c>
      <c r="Q199" s="19"/>
      <c r="R199" s="15">
        <f>R198+C199+I198</f>
        <v>212311.60779498983</v>
      </c>
      <c r="S199" s="28">
        <f>(R199-(B108+SUM(I108:I198)))/(B108+SUM(I108:I198))</f>
        <v>7.8637371396519491</v>
      </c>
      <c r="T199" s="28">
        <f t="shared" ref="T199:T201" si="139">D199/B199-1</f>
        <v>3.0000000000000027E-2</v>
      </c>
    </row>
    <row r="200" spans="1:20">
      <c r="A200" s="1">
        <f>A199+7</f>
        <v>45718</v>
      </c>
      <c r="B200" s="18">
        <f>D199+I199-P199</f>
        <v>197339.6779419762</v>
      </c>
      <c r="C200" s="69">
        <f>(B200*required_return)</f>
        <v>5920.1903382592855</v>
      </c>
      <c r="D200" s="19">
        <f>B200+C200</f>
        <v>203259.86828023547</v>
      </c>
      <c r="E200" s="15">
        <f>B200/5000</f>
        <v>39.467935588395243</v>
      </c>
      <c r="F200" s="15">
        <f>E200</f>
        <v>39.467935588395243</v>
      </c>
      <c r="G200" s="92">
        <f t="shared" si="138"/>
        <v>149.99999999999963</v>
      </c>
      <c r="H200" s="62"/>
      <c r="I200" s="22"/>
      <c r="J200" s="22"/>
      <c r="K200" s="19">
        <f>D200+I200-J200</f>
        <v>203259.86828023547</v>
      </c>
      <c r="L200" s="82">
        <f>(0.7*B200)</f>
        <v>138137.77455938334</v>
      </c>
      <c r="M200" s="95">
        <f t="shared" ref="M200:M201" si="140">E200*50/B200</f>
        <v>0.01</v>
      </c>
      <c r="N200" s="81"/>
      <c r="O200" s="84"/>
      <c r="P200" s="21">
        <f>IF(D200&gt;B200,D200*0.013,0)</f>
        <v>2642.378287643061</v>
      </c>
      <c r="Q200" s="19"/>
      <c r="R200" s="15">
        <f>R199+C200+I199</f>
        <v>218231.7981332491</v>
      </c>
      <c r="S200" s="28">
        <f>(R200-(B108+SUM(I108:I199)))/(B108+SUM(I108:I199))</f>
        <v>8.11089748816058</v>
      </c>
      <c r="T200" s="28">
        <f t="shared" si="139"/>
        <v>3.0000000000000027E-2</v>
      </c>
    </row>
    <row r="201" spans="1:20" ht="15" thickBot="1">
      <c r="A201" s="6">
        <f>A200+7</f>
        <v>45725</v>
      </c>
      <c r="B201" s="18">
        <f>D200+I200-P200</f>
        <v>200617.48999259243</v>
      </c>
      <c r="C201" s="69">
        <f>(B201*required_return)</f>
        <v>6018.5246997777722</v>
      </c>
      <c r="D201" s="19">
        <f>B201+C201</f>
        <v>206636.0146923702</v>
      </c>
      <c r="E201" s="15">
        <f>B201/5000</f>
        <v>40.123497998518488</v>
      </c>
      <c r="F201" s="15">
        <f>E201</f>
        <v>40.123497998518488</v>
      </c>
      <c r="G201" s="92">
        <f t="shared" si="138"/>
        <v>149.99999999999997</v>
      </c>
      <c r="H201" s="62"/>
      <c r="I201" s="24"/>
      <c r="J201" s="24"/>
      <c r="K201" s="19">
        <f>D201+I201-J201</f>
        <v>206636.0146923702</v>
      </c>
      <c r="L201" s="82">
        <f>(0.7*B201)</f>
        <v>140432.24299481467</v>
      </c>
      <c r="M201" s="95">
        <f t="shared" si="140"/>
        <v>0.01</v>
      </c>
      <c r="N201" s="81"/>
      <c r="O201" s="85"/>
      <c r="P201" s="21">
        <f>IF(D201&gt;B201,D201*0.013,0)</f>
        <v>2686.2681910008123</v>
      </c>
      <c r="Q201" s="19">
        <f>Q196+SUM(P198:P201)</f>
        <v>20300.57633165751</v>
      </c>
      <c r="R201" s="15">
        <f>R200+C201+I200</f>
        <v>224250.32283302688</v>
      </c>
      <c r="S201" s="28">
        <f>(R201-(B108+SUM(I108:I200)))/(B108+SUM(I108:I200))</f>
        <v>8.36216317005794</v>
      </c>
      <c r="T201" s="28">
        <f t="shared" si="139"/>
        <v>3.0000000000000027E-2</v>
      </c>
    </row>
    <row r="202" spans="1:20" ht="15" thickBot="1">
      <c r="A202" s="2"/>
      <c r="B202" s="3"/>
      <c r="C202" s="13"/>
      <c r="D202" s="4"/>
      <c r="E202" s="4"/>
      <c r="F202" s="4"/>
      <c r="G202" s="4"/>
      <c r="H202" s="61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29"/>
      <c r="T202" s="29"/>
    </row>
    <row r="203" spans="1:20">
      <c r="A203" s="1">
        <f>A201+7</f>
        <v>45732</v>
      </c>
      <c r="B203" s="18">
        <f>D201+I201-P201</f>
        <v>203949.74650136937</v>
      </c>
      <c r="C203" s="69">
        <f>(B203*required_return)</f>
        <v>6118.4923950410812</v>
      </c>
      <c r="D203" s="15">
        <f>B203+C203</f>
        <v>210068.23889641045</v>
      </c>
      <c r="E203" s="15">
        <f>B203/5000</f>
        <v>40.789949300273875</v>
      </c>
      <c r="F203" s="15">
        <f>E203</f>
        <v>40.789949300273875</v>
      </c>
      <c r="G203" s="93">
        <f>(D203-B203)/F203</f>
        <v>149.99999999999983</v>
      </c>
      <c r="H203" s="62"/>
      <c r="I203" s="22"/>
      <c r="J203" s="22"/>
      <c r="K203" s="15">
        <f>D203+I203-J203</f>
        <v>210068.23889641045</v>
      </c>
      <c r="L203" s="82">
        <f>(0.7*B203)</f>
        <v>142764.82255095855</v>
      </c>
      <c r="M203" s="95">
        <f>E203*50/B203</f>
        <v>0.01</v>
      </c>
      <c r="N203" s="81"/>
      <c r="O203" s="84"/>
      <c r="P203" s="21">
        <f>IF(D203&gt;B203,D203*0.013,0)</f>
        <v>2730.8871056533358</v>
      </c>
      <c r="Q203" s="19"/>
      <c r="R203" s="15">
        <f>R201+C203+I201</f>
        <v>230368.81522806795</v>
      </c>
      <c r="S203" s="28">
        <f>(R203-(B108+SUM(I108:I201)))/(B108+SUM(I108:I201))</f>
        <v>8.6176023749316126</v>
      </c>
      <c r="T203" s="28">
        <f>D203/B203-1</f>
        <v>3.0000000000000027E-2</v>
      </c>
    </row>
    <row r="204" spans="1:20">
      <c r="A204" s="1">
        <f>A203+7</f>
        <v>45739</v>
      </c>
      <c r="B204" s="18">
        <f>D203+I203-P203</f>
        <v>207337.35179075712</v>
      </c>
      <c r="C204" s="69">
        <f>(B204*required_return)</f>
        <v>6220.1205537227133</v>
      </c>
      <c r="D204" s="19">
        <f>B204+C204</f>
        <v>213557.47234447984</v>
      </c>
      <c r="E204" s="15">
        <f>B204/5000</f>
        <v>41.467470358151424</v>
      </c>
      <c r="F204" s="15">
        <f>E204</f>
        <v>41.467470358151424</v>
      </c>
      <c r="G204" s="92">
        <f t="shared" ref="G204:G206" si="141">(D204-B204)/F204</f>
        <v>150.0000000000002</v>
      </c>
      <c r="H204" s="62"/>
      <c r="I204" s="22"/>
      <c r="J204" s="22"/>
      <c r="K204" s="19">
        <f>D204+I204-J204</f>
        <v>213557.47234447984</v>
      </c>
      <c r="L204" s="82">
        <f>(0.7*B204)</f>
        <v>145136.14625352997</v>
      </c>
      <c r="M204" s="95">
        <f>E204*50/B204</f>
        <v>0.01</v>
      </c>
      <c r="N204" s="81"/>
      <c r="O204" s="84"/>
      <c r="P204" s="21">
        <f>IF(D204&gt;B204,D204*0.013,0)</f>
        <v>2776.2471404782377</v>
      </c>
      <c r="Q204" s="19"/>
      <c r="R204" s="15">
        <f>R203+C204+I203</f>
        <v>236588.93578179067</v>
      </c>
      <c r="S204" s="28">
        <f>(R204-(B108+SUM(I108:I203)))/(B108+SUM(I108:I203))</f>
        <v>8.8772844249982406</v>
      </c>
      <c r="T204" s="28">
        <f t="shared" ref="T204:T206" si="142">D204/B204-1</f>
        <v>3.0000000000000027E-2</v>
      </c>
    </row>
    <row r="205" spans="1:20">
      <c r="A205" s="1">
        <f>A204+7</f>
        <v>45746</v>
      </c>
      <c r="B205" s="18">
        <f>D204+I204-P204</f>
        <v>210781.22520400162</v>
      </c>
      <c r="C205" s="69">
        <f>(B205*required_return)</f>
        <v>6323.4367561200479</v>
      </c>
      <c r="D205" s="19">
        <f>B205+C205</f>
        <v>217104.66196012165</v>
      </c>
      <c r="E205" s="15">
        <f>B205/5000</f>
        <v>42.156245040800322</v>
      </c>
      <c r="F205" s="15">
        <f>E205</f>
        <v>42.156245040800322</v>
      </c>
      <c r="G205" s="92">
        <f t="shared" si="141"/>
        <v>149.99999999999966</v>
      </c>
      <c r="H205" s="62"/>
      <c r="I205" s="22"/>
      <c r="J205" s="22"/>
      <c r="K205" s="19">
        <f>D205+I205-J205</f>
        <v>217104.66196012165</v>
      </c>
      <c r="L205" s="82">
        <f>(0.7*B205)</f>
        <v>147546.85764280113</v>
      </c>
      <c r="M205" s="95">
        <f t="shared" ref="M205:M206" si="143">E205*50/B205</f>
        <v>0.01</v>
      </c>
      <c r="N205" s="81"/>
      <c r="O205" s="84"/>
      <c r="P205" s="21">
        <f>IF(D205&gt;B205,D205*0.013,0)</f>
        <v>2822.3606054815814</v>
      </c>
      <c r="Q205" s="19"/>
      <c r="R205" s="15">
        <f>R204+C205+I204</f>
        <v>242912.37253791071</v>
      </c>
      <c r="S205" s="28">
        <f>(R205-(B108+SUM(I108:I204)))/(B108+SUM(I108:I204))</f>
        <v>9.1412797939164729</v>
      </c>
      <c r="T205" s="28">
        <f t="shared" si="142"/>
        <v>3.0000000000000027E-2</v>
      </c>
    </row>
    <row r="206" spans="1:20" ht="15" thickBot="1">
      <c r="A206" s="6">
        <f>A205+7</f>
        <v>45753</v>
      </c>
      <c r="B206" s="18">
        <f>D205+I205-P205</f>
        <v>214282.30135464008</v>
      </c>
      <c r="C206" s="69">
        <f>(B206*required_return)</f>
        <v>6428.4690406392019</v>
      </c>
      <c r="D206" s="19">
        <f>B206+C206</f>
        <v>220710.77039527928</v>
      </c>
      <c r="E206" s="15">
        <f>B206/5000</f>
        <v>42.856460270928018</v>
      </c>
      <c r="F206" s="15">
        <f>E206</f>
        <v>42.856460270928018</v>
      </c>
      <c r="G206" s="92">
        <f t="shared" si="141"/>
        <v>150.00000000000003</v>
      </c>
      <c r="H206" s="62"/>
      <c r="I206" s="24"/>
      <c r="J206" s="24"/>
      <c r="K206" s="19">
        <f>D206+I206-J206</f>
        <v>220710.77039527928</v>
      </c>
      <c r="L206" s="82">
        <f>(0.7*B206)</f>
        <v>149997.61094824804</v>
      </c>
      <c r="M206" s="95">
        <f t="shared" si="143"/>
        <v>0.01</v>
      </c>
      <c r="N206" s="81"/>
      <c r="O206" s="85"/>
      <c r="P206" s="21">
        <f>IF(D206&gt;B206,D206*0.013,0)</f>
        <v>2869.2400151386305</v>
      </c>
      <c r="Q206" s="19">
        <f>Q201+SUM(P203:P206)</f>
        <v>31499.311198409298</v>
      </c>
      <c r="R206" s="15">
        <f>R205+C206+I205</f>
        <v>249340.84157854991</v>
      </c>
      <c r="S206" s="28">
        <f>(R206-(B108+SUM(I108:I205)))/(B108+SUM(I108:I205))</f>
        <v>9.4096601259124366</v>
      </c>
      <c r="T206" s="28">
        <f t="shared" si="142"/>
        <v>3.0000000000000027E-2</v>
      </c>
    </row>
    <row r="207" spans="1:20" ht="15" thickBot="1">
      <c r="A207" s="2"/>
      <c r="B207" s="3"/>
      <c r="C207" s="4"/>
      <c r="D207" s="4"/>
      <c r="E207" s="4"/>
      <c r="F207" s="4"/>
      <c r="G207" s="4"/>
      <c r="H207" s="61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29"/>
      <c r="T207" s="29"/>
    </row>
    <row r="208" spans="1:20">
      <c r="A208" s="1">
        <f>A206+7</f>
        <v>45760</v>
      </c>
      <c r="B208" s="18">
        <f>D206+I206-P206</f>
        <v>217841.53038014064</v>
      </c>
      <c r="C208" s="69">
        <f>(B208*required_return)</f>
        <v>6535.2459114042185</v>
      </c>
      <c r="D208" s="15">
        <f>B208+C208</f>
        <v>224376.77629154487</v>
      </c>
      <c r="E208" s="15">
        <f>B208/5000</f>
        <v>43.568306076028129</v>
      </c>
      <c r="F208" s="15">
        <f>E208</f>
        <v>43.568306076028129</v>
      </c>
      <c r="G208" s="93">
        <f>(D208-B208)/F208</f>
        <v>150.0000000000002</v>
      </c>
      <c r="H208" s="62"/>
      <c r="I208" s="22"/>
      <c r="J208" s="22"/>
      <c r="K208" s="15">
        <f>D208+I208-J208</f>
        <v>224376.77629154487</v>
      </c>
      <c r="L208" s="82">
        <f>(0.7*B208)</f>
        <v>152489.07126609844</v>
      </c>
      <c r="M208" s="95">
        <f>E208*50/B208</f>
        <v>0.01</v>
      </c>
      <c r="N208" s="81"/>
      <c r="O208" s="20"/>
      <c r="P208" s="21">
        <f>IF(D208&gt;B208,D208*0.013,0)</f>
        <v>2916.8980917900831</v>
      </c>
      <c r="Q208" s="19"/>
      <c r="R208" s="15">
        <f>R206+C208+I206</f>
        <v>255876.08748995414</v>
      </c>
      <c r="S208" s="28">
        <f>(R208-(B108+SUM(I108:I206)))/(B108+SUM(I108:I206))</f>
        <v>9.6824982552228551</v>
      </c>
      <c r="T208" s="28">
        <f>D208/B208-1</f>
        <v>3.0000000000000027E-2</v>
      </c>
    </row>
    <row r="209" spans="1:20">
      <c r="A209" s="1">
        <f>A208+7</f>
        <v>45767</v>
      </c>
      <c r="B209" s="18">
        <f>D208+I208-P208</f>
        <v>221459.87819975478</v>
      </c>
      <c r="C209" s="69">
        <f>(B209*required_return)</f>
        <v>6643.7963459926432</v>
      </c>
      <c r="D209" s="19">
        <f>B209+C209</f>
        <v>228103.67454574743</v>
      </c>
      <c r="E209" s="15">
        <f>B209/5000</f>
        <v>44.291975639950955</v>
      </c>
      <c r="F209" s="15">
        <f>E209</f>
        <v>44.291975639950955</v>
      </c>
      <c r="G209" s="92">
        <f t="shared" ref="G209:G211" si="144">(D209-B209)/F209</f>
        <v>150.00000000000026</v>
      </c>
      <c r="H209" s="62"/>
      <c r="I209" s="22"/>
      <c r="J209" s="22"/>
      <c r="K209" s="19">
        <f>D209+I209-J209</f>
        <v>228103.67454574743</v>
      </c>
      <c r="L209" s="82">
        <f>(0.7*B209)</f>
        <v>155021.91473982832</v>
      </c>
      <c r="M209" s="95">
        <f>E209*50/B209</f>
        <v>9.9999999999999985E-3</v>
      </c>
      <c r="N209" s="81"/>
      <c r="O209" s="20"/>
      <c r="P209" s="21">
        <f>IF(D209&gt;B209,D209*0.013,0)</f>
        <v>2965.3477690947166</v>
      </c>
      <c r="Q209" s="19"/>
      <c r="R209" s="15">
        <f>R208+C209+I208</f>
        <v>262519.88383594679</v>
      </c>
      <c r="S209" s="28">
        <f>(R209-(B108+SUM(I108:I208)))/(B108+SUM(I108:I208))</f>
        <v>9.9598682258611202</v>
      </c>
      <c r="T209" s="28">
        <f t="shared" ref="T209:T211" si="145">D209/B209-1</f>
        <v>3.0000000000000027E-2</v>
      </c>
    </row>
    <row r="210" spans="1:20">
      <c r="A210" s="1">
        <f>A209+7</f>
        <v>45774</v>
      </c>
      <c r="B210" s="18">
        <f>D209+I209-P209</f>
        <v>225138.32677665271</v>
      </c>
      <c r="C210" s="69">
        <f>(B210*required_return)</f>
        <v>6754.1498032995814</v>
      </c>
      <c r="D210" s="19">
        <f>B210+C210</f>
        <v>231892.47657995229</v>
      </c>
      <c r="E210" s="15">
        <f>B210/5000</f>
        <v>45.027665355330541</v>
      </c>
      <c r="F210" s="15">
        <f>E210</f>
        <v>45.027665355330541</v>
      </c>
      <c r="G210" s="92">
        <f t="shared" si="144"/>
        <v>149.99999999999983</v>
      </c>
      <c r="H210" s="62"/>
      <c r="I210" s="22"/>
      <c r="J210" s="22"/>
      <c r="K210" s="19">
        <f>D210+I210-J210</f>
        <v>231892.47657995229</v>
      </c>
      <c r="L210" s="82">
        <f>(0.7*B210)</f>
        <v>157596.82874365689</v>
      </c>
      <c r="M210" s="95">
        <f t="shared" ref="M210:M211" si="146">E210*50/B210</f>
        <v>9.9999999999999985E-3</v>
      </c>
      <c r="N210" s="81"/>
      <c r="O210" s="20"/>
      <c r="P210" s="21">
        <f>IF(D210&gt;B210,D210*0.013,0)</f>
        <v>3014.6021955393794</v>
      </c>
      <c r="Q210" s="19"/>
      <c r="R210" s="15">
        <f>R209+C210+I209</f>
        <v>269274.03363924637</v>
      </c>
      <c r="S210" s="28">
        <f>(R210-(B108+SUM(I108:I209)))/(B108+SUM(I108:I209))</f>
        <v>10.241845311711685</v>
      </c>
      <c r="T210" s="28">
        <f t="shared" si="145"/>
        <v>3.0000000000000027E-2</v>
      </c>
    </row>
    <row r="211" spans="1:20" ht="15" thickBot="1">
      <c r="A211" s="1">
        <f>A210+7</f>
        <v>45781</v>
      </c>
      <c r="B211" s="18">
        <f>D210+I210-P210</f>
        <v>228877.87438441292</v>
      </c>
      <c r="C211" s="69">
        <f>(B211*required_return)</f>
        <v>6866.3362315323875</v>
      </c>
      <c r="D211" s="19">
        <f>B211+C211</f>
        <v>235744.21061594531</v>
      </c>
      <c r="E211" s="15">
        <f>B211/5000</f>
        <v>45.775574876882587</v>
      </c>
      <c r="F211" s="15">
        <f>E211</f>
        <v>45.775574876882587</v>
      </c>
      <c r="G211" s="92">
        <f t="shared" si="144"/>
        <v>150.00000000000006</v>
      </c>
      <c r="H211" s="62"/>
      <c r="I211" s="22"/>
      <c r="J211" s="22"/>
      <c r="K211" s="19">
        <f>D211+I211-J211</f>
        <v>235744.21061594531</v>
      </c>
      <c r="L211" s="82">
        <f>(0.7*B211)</f>
        <v>160214.51206908905</v>
      </c>
      <c r="M211" s="95">
        <f t="shared" si="146"/>
        <v>0.01</v>
      </c>
      <c r="N211" s="81"/>
      <c r="O211" s="26"/>
      <c r="P211" s="21">
        <f>IF(D211&gt;B211,D211*0.013,0)</f>
        <v>3064.6747380072889</v>
      </c>
      <c r="Q211" s="19">
        <f>Q206+SUM(P208:P211)</f>
        <v>43460.833992840766</v>
      </c>
      <c r="R211" s="15">
        <f>R210+C211+I210</f>
        <v>276140.36987077876</v>
      </c>
      <c r="S211" s="28">
        <f>(R211-(B108+SUM(I108:I210)))/(B108+SUM(I108:I210))</f>
        <v>10.528506036958229</v>
      </c>
      <c r="T211" s="28">
        <f t="shared" si="145"/>
        <v>3.0000000000000027E-2</v>
      </c>
    </row>
    <row r="212" spans="1:20" ht="15" thickBot="1">
      <c r="A212" s="2"/>
      <c r="B212" s="3"/>
      <c r="C212" s="13"/>
      <c r="D212" s="4"/>
      <c r="E212" s="4"/>
      <c r="F212" s="4"/>
      <c r="G212" s="4"/>
      <c r="H212" s="61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29"/>
      <c r="T212" s="29"/>
    </row>
    <row r="213" spans="1:20">
      <c r="A213" s="1">
        <f>A211+7</f>
        <v>45788</v>
      </c>
      <c r="B213" s="18">
        <f>D211+I211-P211</f>
        <v>232679.53587793803</v>
      </c>
      <c r="C213" s="69">
        <f>(B213*required_return)</f>
        <v>6980.3860763381408</v>
      </c>
      <c r="D213" s="15">
        <f>B213+C213</f>
        <v>239659.92195427619</v>
      </c>
      <c r="E213" s="15">
        <f>B213/5000</f>
        <v>46.53590717558761</v>
      </c>
      <c r="F213" s="15">
        <f>E213</f>
        <v>46.53590717558761</v>
      </c>
      <c r="G213" s="93">
        <f>(D213-B213)/F213</f>
        <v>150.00000000000023</v>
      </c>
      <c r="H213" s="62"/>
      <c r="I213" s="22"/>
      <c r="J213" s="22"/>
      <c r="K213" s="15">
        <f>D213+I213-J213</f>
        <v>239659.92195427619</v>
      </c>
      <c r="L213" s="82">
        <f>(0.7*B213)</f>
        <v>162875.67511455662</v>
      </c>
      <c r="M213" s="95">
        <f>E213*50/B213</f>
        <v>0.01</v>
      </c>
      <c r="N213" s="81"/>
      <c r="O213" s="84"/>
      <c r="P213" s="21">
        <f>IF(D213&gt;B213,D213*0.013,0)</f>
        <v>3115.5789854055902</v>
      </c>
      <c r="Q213" s="19"/>
      <c r="R213" s="15">
        <f>R211+C213+I211</f>
        <v>283120.75594711688</v>
      </c>
      <c r="S213" s="28">
        <f>(R213-(B108+SUM(I108:I211)))/(B108+SUM(I108:I211))</f>
        <v>10.819928196851116</v>
      </c>
      <c r="T213" s="28">
        <f>D213/B213-1</f>
        <v>3.0000000000000027E-2</v>
      </c>
    </row>
    <row r="214" spans="1:20">
      <c r="A214" s="1">
        <f>A213+7</f>
        <v>45795</v>
      </c>
      <c r="B214" s="18">
        <f>D213+I213-P213</f>
        <v>236544.34296887059</v>
      </c>
      <c r="C214" s="69">
        <f>(B214*required_return)</f>
        <v>7096.330289066118</v>
      </c>
      <c r="D214" s="19">
        <f>B214+C214</f>
        <v>243640.67325793672</v>
      </c>
      <c r="E214" s="15">
        <f>B214/5000</f>
        <v>47.308868593774122</v>
      </c>
      <c r="F214" s="15">
        <f>E214</f>
        <v>47.308868593774122</v>
      </c>
      <c r="G214" s="92">
        <f t="shared" ref="G214:G216" si="147">(D214-B214)/F214</f>
        <v>150.00000000000023</v>
      </c>
      <c r="H214" s="62"/>
      <c r="I214" s="22"/>
      <c r="J214" s="22"/>
      <c r="K214" s="19">
        <f>D214+I214-J214</f>
        <v>243640.67325793672</v>
      </c>
      <c r="L214" s="82">
        <f>(0.7*B214)</f>
        <v>165581.04007820939</v>
      </c>
      <c r="M214" s="95">
        <f>E214*50/B214</f>
        <v>0.01</v>
      </c>
      <c r="N214" s="81"/>
      <c r="O214" s="84"/>
      <c r="P214" s="21">
        <f>IF(D214&gt;B214,D214*0.013,0)</f>
        <v>3167.3287523531772</v>
      </c>
      <c r="Q214" s="19"/>
      <c r="R214" s="15">
        <f>R213+C214+I213</f>
        <v>290217.08623618301</v>
      </c>
      <c r="S214" s="28">
        <f>(R214-(B108+SUM(I108:I213)))/(B108+SUM(I108:I213))</f>
        <v>11.116190878819825</v>
      </c>
      <c r="T214" s="28">
        <f t="shared" ref="T214:T216" si="148">D214/B214-1</f>
        <v>3.0000000000000027E-2</v>
      </c>
    </row>
    <row r="215" spans="1:20">
      <c r="A215" s="1">
        <f>A214+7</f>
        <v>45802</v>
      </c>
      <c r="B215" s="18">
        <f>D214+I214-P214</f>
        <v>240473.34450558355</v>
      </c>
      <c r="C215" s="69">
        <f>(B215*required_return)</f>
        <v>7214.2003351675057</v>
      </c>
      <c r="D215" s="19">
        <f>B215+C215</f>
        <v>247687.54484075104</v>
      </c>
      <c r="E215" s="15">
        <f>B215/5000</f>
        <v>48.094668901116712</v>
      </c>
      <c r="F215" s="15">
        <f>E215</f>
        <v>48.094668901116712</v>
      </c>
      <c r="G215" s="92">
        <f t="shared" si="147"/>
        <v>149.99999999999974</v>
      </c>
      <c r="H215" s="62"/>
      <c r="I215" s="22"/>
      <c r="J215" s="22"/>
      <c r="K215" s="19">
        <f>D215+I215-J215</f>
        <v>247687.54484075104</v>
      </c>
      <c r="L215" s="82">
        <f>(0.7*B215)</f>
        <v>168331.34115390846</v>
      </c>
      <c r="M215" s="95">
        <f t="shared" ref="M215:M216" si="149">E215*50/B215</f>
        <v>0.01</v>
      </c>
      <c r="N215" s="81"/>
      <c r="O215" s="84"/>
      <c r="P215" s="21">
        <f>IF(D215&gt;B215,D215*0.013,0)</f>
        <v>3219.9380829297634</v>
      </c>
      <c r="Q215" s="19"/>
      <c r="R215" s="15">
        <f>R214+C215+I214</f>
        <v>297431.28657135053</v>
      </c>
      <c r="S215" s="28">
        <f>(R215-(B108+SUM(I108:I214)))/(B108+SUM(I108:I214))</f>
        <v>11.417374483936035</v>
      </c>
      <c r="T215" s="28">
        <f t="shared" si="148"/>
        <v>3.0000000000000027E-2</v>
      </c>
    </row>
    <row r="216" spans="1:20" ht="15" thickBot="1">
      <c r="A216" s="6">
        <f>A215+7</f>
        <v>45809</v>
      </c>
      <c r="B216" s="18">
        <f>D215+I215-P215</f>
        <v>244467.60675782128</v>
      </c>
      <c r="C216" s="69">
        <f>(B216*required_return)</f>
        <v>7334.0282027346384</v>
      </c>
      <c r="D216" s="19">
        <f>B216+C216</f>
        <v>251801.63496055591</v>
      </c>
      <c r="E216" s="15">
        <f>B216/5000</f>
        <v>48.893521351564253</v>
      </c>
      <c r="F216" s="15">
        <f>E216</f>
        <v>48.893521351564253</v>
      </c>
      <c r="G216" s="92">
        <f t="shared" si="147"/>
        <v>149.99999999999974</v>
      </c>
      <c r="H216" s="62"/>
      <c r="I216" s="24"/>
      <c r="J216" s="24"/>
      <c r="K216" s="19">
        <f>D216+I216-J216</f>
        <v>251801.63496055591</v>
      </c>
      <c r="L216" s="82">
        <f>(0.7*B216)</f>
        <v>171127.32473047488</v>
      </c>
      <c r="M216" s="95">
        <f t="shared" si="149"/>
        <v>9.9999999999999985E-3</v>
      </c>
      <c r="N216" s="81"/>
      <c r="O216" s="85"/>
      <c r="P216" s="21">
        <f>IF(D216&gt;B216,D216*0.013,0)</f>
        <v>3273.4212544872266</v>
      </c>
      <c r="Q216" s="19">
        <f>Q211+SUM(P213:P216)</f>
        <v>56237.10106801652</v>
      </c>
      <c r="R216" s="15">
        <f>R215+C216+I215</f>
        <v>304765.31477408519</v>
      </c>
      <c r="S216" s="28">
        <f>(R216-(B108+SUM(I108:I215)))/(B108+SUM(I108:I215))</f>
        <v>11.723560748733226</v>
      </c>
      <c r="T216" s="28">
        <f t="shared" si="148"/>
        <v>3.0000000000000027E-2</v>
      </c>
    </row>
    <row r="217" spans="1:20" ht="15" thickBot="1">
      <c r="A217" s="2"/>
      <c r="B217" s="3"/>
      <c r="C217" s="13"/>
      <c r="D217" s="4"/>
      <c r="E217" s="4"/>
      <c r="F217" s="4"/>
      <c r="G217" s="4"/>
      <c r="H217" s="61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29"/>
      <c r="T217" s="29"/>
    </row>
    <row r="218" spans="1:20">
      <c r="A218" s="1">
        <f>A216+7</f>
        <v>45816</v>
      </c>
      <c r="B218" s="18">
        <f>D216+I216-P216</f>
        <v>248528.21370606869</v>
      </c>
      <c r="C218" s="69">
        <f>(B218*required_return)</f>
        <v>7455.8464111820604</v>
      </c>
      <c r="D218" s="15">
        <f>B218+C218</f>
        <v>255984.06011725074</v>
      </c>
      <c r="E218" s="15">
        <f>B218/5000</f>
        <v>49.705642741213737</v>
      </c>
      <c r="F218" s="15">
        <f>E218</f>
        <v>49.705642741213737</v>
      </c>
      <c r="G218" s="93">
        <f>(D218-B218)/F218</f>
        <v>149.9999999999998</v>
      </c>
      <c r="H218" s="62"/>
      <c r="I218" s="22"/>
      <c r="J218" s="22"/>
      <c r="K218" s="15">
        <f>D218+I218-J218</f>
        <v>255984.06011725074</v>
      </c>
      <c r="L218" s="82">
        <f>(0.7*B218)</f>
        <v>173969.74959424807</v>
      </c>
      <c r="M218" s="95">
        <f>E218*50/B218</f>
        <v>9.9999999999999985E-3</v>
      </c>
      <c r="N218" s="81"/>
      <c r="O218" s="84"/>
      <c r="P218" s="21">
        <f>IF(D218&gt;B218,D218*0.023,0)</f>
        <v>5887.6333826967666</v>
      </c>
      <c r="Q218" s="19"/>
      <c r="R218" s="15">
        <f>R216+C218+I216</f>
        <v>312221.16118526726</v>
      </c>
      <c r="S218" s="28">
        <f>(R218-(B108+SUM(I108:I216)))/(B108+SUM(I108:I216))</f>
        <v>12.034832767388698</v>
      </c>
      <c r="T218" s="28">
        <f>D218/B218-1</f>
        <v>3.0000000000000027E-2</v>
      </c>
    </row>
    <row r="219" spans="1:20">
      <c r="A219" s="1">
        <f>A218+7</f>
        <v>45823</v>
      </c>
      <c r="B219" s="18">
        <f>D218+I218-P218</f>
        <v>250096.42673455397</v>
      </c>
      <c r="C219" s="69">
        <f>(B219*required_return)</f>
        <v>7502.8928020366184</v>
      </c>
      <c r="D219" s="19">
        <f>B219+C219</f>
        <v>257599.3195365906</v>
      </c>
      <c r="E219" s="15">
        <f>B219/5000</f>
        <v>50.019285346910792</v>
      </c>
      <c r="F219" s="15">
        <f>E219</f>
        <v>50.019285346910792</v>
      </c>
      <c r="G219" s="92">
        <f t="shared" ref="G219:G221" si="150">(D219-B219)/F219</f>
        <v>150.0000000000002</v>
      </c>
      <c r="H219" s="62"/>
      <c r="I219" s="22"/>
      <c r="J219" s="22"/>
      <c r="K219" s="19">
        <f>D219+I219-J219</f>
        <v>257599.3195365906</v>
      </c>
      <c r="L219" s="82">
        <f>(0.7*B219)</f>
        <v>175067.49871418776</v>
      </c>
      <c r="M219" s="95">
        <f>E219*50/B219</f>
        <v>0.01</v>
      </c>
      <c r="N219" s="81"/>
      <c r="O219" s="84"/>
      <c r="P219" s="21">
        <f>IF(D219&gt;B219,D219*0.023,0)</f>
        <v>5924.7843493415839</v>
      </c>
      <c r="Q219" s="19"/>
      <c r="R219" s="15">
        <f>R218+C219+I218</f>
        <v>319724.05398730387</v>
      </c>
      <c r="S219" s="28">
        <f>(R219-(B108+SUM(I108:I218)))/(B108+SUM(I108:I218))</f>
        <v>12.348068912481883</v>
      </c>
      <c r="T219" s="28">
        <f t="shared" ref="T219:T221" si="151">D219/B219-1</f>
        <v>3.0000000000000027E-2</v>
      </c>
    </row>
    <row r="220" spans="1:20">
      <c r="A220" s="1">
        <f>A219+7</f>
        <v>45830</v>
      </c>
      <c r="B220" s="18">
        <f>D219+I219-P219</f>
        <v>251674.53518724901</v>
      </c>
      <c r="C220" s="69">
        <f>(B220*required_return)</f>
        <v>7550.2360556174699</v>
      </c>
      <c r="D220" s="19">
        <f>B220+C220</f>
        <v>259224.7712428665</v>
      </c>
      <c r="E220" s="15">
        <f>B220/5000</f>
        <v>50.334907037449803</v>
      </c>
      <c r="F220" s="15">
        <f>E220</f>
        <v>50.334907037449803</v>
      </c>
      <c r="G220" s="92">
        <f t="shared" si="150"/>
        <v>150.00000000000026</v>
      </c>
      <c r="H220" s="62"/>
      <c r="I220" s="22"/>
      <c r="J220" s="22"/>
      <c r="K220" s="19">
        <f>D220+I220-J220</f>
        <v>259224.7712428665</v>
      </c>
      <c r="L220" s="82">
        <f>(0.7*B220)</f>
        <v>176172.1746310743</v>
      </c>
      <c r="M220" s="95">
        <f t="shared" ref="M220:M221" si="152">E220*50/B220</f>
        <v>0.01</v>
      </c>
      <c r="N220" s="81"/>
      <c r="O220" s="84"/>
      <c r="P220" s="21">
        <f>IF(D220&gt;B220,D220*0.023,0)</f>
        <v>5962.1697385859297</v>
      </c>
      <c r="Q220" s="19"/>
      <c r="R220" s="15">
        <f>R219+C220+I219</f>
        <v>327274.29004292132</v>
      </c>
      <c r="S220" s="28">
        <f>(R220-(B108+SUM(I108:I219)))/(B108+SUM(I108:I219))</f>
        <v>12.663281577650608</v>
      </c>
      <c r="T220" s="28">
        <f t="shared" si="151"/>
        <v>3.0000000000000027E-2</v>
      </c>
    </row>
    <row r="221" spans="1:20" ht="15" thickBot="1">
      <c r="A221" s="6">
        <f>A220+7</f>
        <v>45837</v>
      </c>
      <c r="B221" s="18">
        <f>D220+I220-P220</f>
        <v>253262.60150428058</v>
      </c>
      <c r="C221" s="69">
        <f>(B221*required_return)</f>
        <v>7597.8780451284174</v>
      </c>
      <c r="D221" s="19">
        <f>B221+C221</f>
        <v>260860.47954940901</v>
      </c>
      <c r="E221" s="15">
        <f>B221/5000</f>
        <v>50.652520300856118</v>
      </c>
      <c r="F221" s="15">
        <f>E221</f>
        <v>50.652520300856118</v>
      </c>
      <c r="G221" s="92">
        <f t="shared" si="150"/>
        <v>150.00000000000014</v>
      </c>
      <c r="H221" s="62"/>
      <c r="I221" s="24"/>
      <c r="J221" s="24"/>
      <c r="K221" s="19">
        <f>D221+I221-J221</f>
        <v>260860.47954940901</v>
      </c>
      <c r="L221" s="82">
        <f>(0.7*B221)</f>
        <v>177283.82105299638</v>
      </c>
      <c r="M221" s="95">
        <f t="shared" si="152"/>
        <v>1.0000000000000002E-2</v>
      </c>
      <c r="N221" s="81"/>
      <c r="O221" s="85"/>
      <c r="P221" s="21">
        <f>IF(D221&gt;B221,D221*0.023,0)</f>
        <v>5999.7910296364071</v>
      </c>
      <c r="Q221" s="19">
        <f>Q216+SUM(P218:P221)</f>
        <v>80011.479568277209</v>
      </c>
      <c r="R221" s="15">
        <f>R220+C221+I220</f>
        <v>334872.16808804974</v>
      </c>
      <c r="S221" s="28">
        <f>(R221-(B108+SUM(I108:I220)))/(B108+SUM(I108:I220))</f>
        <v>12.980483234736548</v>
      </c>
      <c r="T221" s="28">
        <f t="shared" si="151"/>
        <v>3.0000000000000027E-2</v>
      </c>
    </row>
    <row r="222" spans="1:20" ht="15" thickBot="1">
      <c r="A222" s="2"/>
      <c r="B222" s="3"/>
      <c r="C222" s="13"/>
      <c r="D222" s="4"/>
      <c r="E222" s="4"/>
      <c r="F222" s="4"/>
      <c r="G222" s="4"/>
      <c r="H222" s="61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29"/>
      <c r="T222" s="29"/>
    </row>
    <row r="223" spans="1:20">
      <c r="A223" s="31">
        <f>A221+7</f>
        <v>45844</v>
      </c>
      <c r="B223" s="32">
        <f>D221+I221-P221</f>
        <v>254860.68851977261</v>
      </c>
      <c r="C223" s="69">
        <f>(B223*required_return)</f>
        <v>7645.8206555931783</v>
      </c>
      <c r="D223" s="15">
        <f>B223+C223</f>
        <v>262506.50917536579</v>
      </c>
      <c r="E223" s="15">
        <f>B223/5000</f>
        <v>50.972137703954523</v>
      </c>
      <c r="F223" s="15">
        <f>E223</f>
        <v>50.972137703954523</v>
      </c>
      <c r="G223" s="93">
        <f>(D223-B223)/F223</f>
        <v>150.00000000000009</v>
      </c>
      <c r="H223" s="65"/>
      <c r="I223" s="34"/>
      <c r="J223" s="34"/>
      <c r="K223" s="33">
        <f>D223+I223-J223</f>
        <v>262506.50917536579</v>
      </c>
      <c r="L223" s="87">
        <f>(0.7*B223)</f>
        <v>178402.48196384081</v>
      </c>
      <c r="M223" s="94">
        <f>E223*50/B223</f>
        <v>0.01</v>
      </c>
      <c r="N223" s="89"/>
      <c r="O223" s="86"/>
      <c r="P223" s="35">
        <f>IF(D223&gt;B223,D223*0.023,0)</f>
        <v>6037.649711033413</v>
      </c>
      <c r="Q223" s="36"/>
      <c r="R223" s="33">
        <f>R221+C223+I221</f>
        <v>342517.98874364293</v>
      </c>
      <c r="S223" s="39">
        <f>(R223-(B108+SUM(I108:I221)))/(B108+SUM(I108:I221))</f>
        <v>13.299686434278701</v>
      </c>
      <c r="T223" s="28">
        <f>D223/B223-1</f>
        <v>3.0000000000000027E-2</v>
      </c>
    </row>
    <row r="224" spans="1:20">
      <c r="A224" s="1">
        <f>A223+7</f>
        <v>45851</v>
      </c>
      <c r="B224" s="18">
        <f>D223+I223-P223</f>
        <v>256468.85946433237</v>
      </c>
      <c r="C224" s="69">
        <f>(B224*required_return)</f>
        <v>7694.0657839299711</v>
      </c>
      <c r="D224" s="19">
        <f>B224+C224</f>
        <v>264162.92524826236</v>
      </c>
      <c r="E224" s="15">
        <f>B224/5000</f>
        <v>51.293771892866474</v>
      </c>
      <c r="F224" s="15">
        <f>E224</f>
        <v>51.293771892866474</v>
      </c>
      <c r="G224" s="92">
        <f t="shared" ref="G224:G226" si="153">(D224-B224)/F224</f>
        <v>150.00000000000023</v>
      </c>
      <c r="H224" s="62"/>
      <c r="I224" s="22"/>
      <c r="J224" s="22"/>
      <c r="K224" s="19">
        <f>D224+I224-J224</f>
        <v>264162.92524826236</v>
      </c>
      <c r="L224" s="82">
        <f>(0.7*B224)</f>
        <v>179528.20162503264</v>
      </c>
      <c r="M224" s="95">
        <f>E224*50/B224</f>
        <v>9.9999999999999985E-3</v>
      </c>
      <c r="N224" s="81"/>
      <c r="O224" s="84"/>
      <c r="P224" s="21">
        <f>IF(D224&gt;B224,D224*0.023,0)</f>
        <v>6075.7472807100339</v>
      </c>
      <c r="Q224" s="19"/>
      <c r="R224" s="15">
        <f>R223+C224+I223</f>
        <v>350212.05452757288</v>
      </c>
      <c r="S224" s="28">
        <f>(R224-(B108+SUM(I108:I223)))/(B108+SUM(I108:I223))</f>
        <v>13.620903806009963</v>
      </c>
      <c r="T224" s="28">
        <f t="shared" ref="T224:T226" si="154">D224/B224-1</f>
        <v>3.0000000000000027E-2</v>
      </c>
    </row>
    <row r="225" spans="1:20">
      <c r="A225" s="1">
        <f>A224+7</f>
        <v>45858</v>
      </c>
      <c r="B225" s="18">
        <f>D224+I224-P224</f>
        <v>258087.17796755233</v>
      </c>
      <c r="C225" s="69">
        <f>(B225*required_return)</f>
        <v>7742.6153390265699</v>
      </c>
      <c r="D225" s="19">
        <f>B225+C225</f>
        <v>265829.79330657888</v>
      </c>
      <c r="E225" s="15">
        <f>B225/5000</f>
        <v>51.617435593510464</v>
      </c>
      <c r="F225" s="15">
        <f>E225</f>
        <v>51.617435593510464</v>
      </c>
      <c r="G225" s="92">
        <f t="shared" si="153"/>
        <v>149.99999999999969</v>
      </c>
      <c r="H225" s="62"/>
      <c r="I225" s="22"/>
      <c r="J225" s="22"/>
      <c r="K225" s="19">
        <f>D225+I225-J225</f>
        <v>265829.79330657888</v>
      </c>
      <c r="L225" s="82">
        <f>(0.7*B225)</f>
        <v>180661.02457728662</v>
      </c>
      <c r="M225" s="95">
        <f t="shared" ref="M225:M226" si="155">E225*50/B225</f>
        <v>0.01</v>
      </c>
      <c r="N225" s="81"/>
      <c r="O225" s="84"/>
      <c r="P225" s="21">
        <f>IF(D225&gt;B225,D225*0.023,0)</f>
        <v>6114.0852460513142</v>
      </c>
      <c r="Q225" s="19"/>
      <c r="R225" s="15">
        <f>R224+C225+I224</f>
        <v>357954.66986659943</v>
      </c>
      <c r="S225" s="28">
        <f>(R225-(B108+SUM(I108:I224)))/(B108+SUM(I108:I224))</f>
        <v>13.94414805935685</v>
      </c>
      <c r="T225" s="28">
        <f t="shared" si="154"/>
        <v>3.0000000000000027E-2</v>
      </c>
    </row>
    <row r="226" spans="1:20" ht="15" thickBot="1">
      <c r="A226" s="6">
        <f>A225+7</f>
        <v>45865</v>
      </c>
      <c r="B226" s="37">
        <f>D225+I225-P225</f>
        <v>259715.70806052757</v>
      </c>
      <c r="C226" s="69">
        <f>(B226*required_return)</f>
        <v>7791.4712418158269</v>
      </c>
      <c r="D226" s="19">
        <f>B226+C226</f>
        <v>267507.1793023434</v>
      </c>
      <c r="E226" s="15">
        <f>B226/5000</f>
        <v>51.943141612105514</v>
      </c>
      <c r="F226" s="15">
        <f>E226</f>
        <v>51.943141612105514</v>
      </c>
      <c r="G226" s="92">
        <f t="shared" si="153"/>
        <v>150.00000000000006</v>
      </c>
      <c r="H226" s="63"/>
      <c r="I226" s="24"/>
      <c r="J226" s="24"/>
      <c r="K226" s="38">
        <f>D226+I226-J226</f>
        <v>267507.1793023434</v>
      </c>
      <c r="L226" s="88">
        <f>(0.7*B226)</f>
        <v>181800.99564236929</v>
      </c>
      <c r="M226" s="96">
        <f t="shared" si="155"/>
        <v>9.9999999999999985E-3</v>
      </c>
      <c r="N226" s="90"/>
      <c r="O226" s="85"/>
      <c r="P226" s="25">
        <f>IF(D226&gt;B226,D226*0.023,0)</f>
        <v>6152.6651239538978</v>
      </c>
      <c r="Q226" s="38">
        <f>Q221+SUM(P223:P226)</f>
        <v>104391.62693002587</v>
      </c>
      <c r="R226" s="40">
        <f>R225+C226+I225</f>
        <v>365746.14110841526</v>
      </c>
      <c r="S226" s="41">
        <f>(R226-(B108+SUM(I108:I225)))/(B108+SUM(I108:I225))</f>
        <v>14.269431983942356</v>
      </c>
      <c r="T226" s="28">
        <f t="shared" si="154"/>
        <v>3.0000000000000027E-2</v>
      </c>
    </row>
    <row r="227" spans="1:20" ht="15" thickBot="1">
      <c r="A227" s="2"/>
      <c r="B227" s="3"/>
      <c r="C227" s="13"/>
      <c r="D227" s="4"/>
      <c r="E227" s="4"/>
      <c r="F227" s="4"/>
      <c r="G227" s="4"/>
      <c r="H227" s="61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29"/>
      <c r="T227" s="29"/>
    </row>
    <row r="228" spans="1:20">
      <c r="A228" s="1">
        <f>A226+7</f>
        <v>45872</v>
      </c>
      <c r="B228" s="18">
        <f>D226+I226-P226</f>
        <v>261354.51417838951</v>
      </c>
      <c r="C228" s="69">
        <f>(B228*required_return)</f>
        <v>7840.6354253516847</v>
      </c>
      <c r="D228" s="15">
        <f>B228+C228</f>
        <v>269195.14960374119</v>
      </c>
      <c r="E228" s="15">
        <f>B228/5000</f>
        <v>52.270902835677902</v>
      </c>
      <c r="F228" s="15">
        <f>E228</f>
        <v>52.270902835677902</v>
      </c>
      <c r="G228" s="93">
        <f>(D228-B228)/F228</f>
        <v>149.99999999999983</v>
      </c>
      <c r="H228" s="62"/>
      <c r="I228" s="22"/>
      <c r="J228" s="22"/>
      <c r="K228" s="15">
        <f>D228+I228-J228</f>
        <v>269195.14960374119</v>
      </c>
      <c r="L228" s="82">
        <f>(0.7*B228)</f>
        <v>182948.15992487266</v>
      </c>
      <c r="M228" s="95">
        <f>E228*50/B228</f>
        <v>9.9999999999999985E-3</v>
      </c>
      <c r="N228" s="81"/>
      <c r="O228" s="84"/>
      <c r="P228" s="35">
        <f>IF(D228&gt;B228,D228*0.023,0)</f>
        <v>6191.4884408860471</v>
      </c>
      <c r="Q228" s="36"/>
      <c r="R228" s="15">
        <f>R226+C228+I226</f>
        <v>373586.77653376694</v>
      </c>
      <c r="S228" s="28">
        <f>(R228-(B158+SUM(I158:I226)))/(B158+SUM(I158:I226))</f>
        <v>3.7812960623407847</v>
      </c>
      <c r="T228" s="28">
        <f>D228/B228-1</f>
        <v>3.0000000000000027E-2</v>
      </c>
    </row>
    <row r="229" spans="1:20">
      <c r="A229" s="1">
        <f>A228+7</f>
        <v>45879</v>
      </c>
      <c r="B229" s="18">
        <f>D228+I228-P228</f>
        <v>263003.66116285516</v>
      </c>
      <c r="C229" s="69">
        <f>(B229*required_return)</f>
        <v>7890.1098348856549</v>
      </c>
      <c r="D229" s="19">
        <f>B229+C229</f>
        <v>270893.77099774079</v>
      </c>
      <c r="E229" s="15">
        <f>B229/5000</f>
        <v>52.600732232571033</v>
      </c>
      <c r="F229" s="15">
        <f>E229</f>
        <v>52.600732232571033</v>
      </c>
      <c r="G229" s="92">
        <f t="shared" ref="G229:G231" si="156">(D229-B229)/F229</f>
        <v>149.99999999999957</v>
      </c>
      <c r="H229" s="62"/>
      <c r="I229" s="22"/>
      <c r="J229" s="22"/>
      <c r="K229" s="19">
        <f>D229+I229-J229</f>
        <v>270893.77099774079</v>
      </c>
      <c r="L229" s="82">
        <f>(0.7*B229)</f>
        <v>184102.56281399861</v>
      </c>
      <c r="M229" s="95">
        <f>E229*50/B229</f>
        <v>0.01</v>
      </c>
      <c r="N229" s="81"/>
      <c r="O229" s="84"/>
      <c r="P229" s="21">
        <f>IF(D229&gt;B229,D229*0.023,0)</f>
        <v>6230.5567329480382</v>
      </c>
      <c r="Q229" s="19"/>
      <c r="R229" s="15">
        <f>R228+C229+I228</f>
        <v>381476.88636865257</v>
      </c>
      <c r="S229" s="28">
        <f>(R229-(B158+SUM(I158:I228)))/(B158+SUM(I158:I228))</f>
        <v>3.8822764863134869</v>
      </c>
      <c r="T229" s="28">
        <f t="shared" ref="T229:T231" si="157">D229/B229-1</f>
        <v>2.9999999999999805E-2</v>
      </c>
    </row>
    <row r="230" spans="1:20">
      <c r="A230" s="1">
        <f>A229+7</f>
        <v>45886</v>
      </c>
      <c r="B230" s="18">
        <f>D229+I229-P229</f>
        <v>264663.21426479274</v>
      </c>
      <c r="C230" s="69">
        <f>(B230*required_return)</f>
        <v>7939.8964279437823</v>
      </c>
      <c r="D230" s="19">
        <f>B230+C230</f>
        <v>272603.11069273652</v>
      </c>
      <c r="E230" s="15">
        <f>B230/5000</f>
        <v>52.932642852958551</v>
      </c>
      <c r="F230" s="15">
        <f>E230</f>
        <v>52.932642852958551</v>
      </c>
      <c r="G230" s="92">
        <f t="shared" si="156"/>
        <v>149.99999999999991</v>
      </c>
      <c r="H230" s="62"/>
      <c r="I230" s="22"/>
      <c r="J230" s="22"/>
      <c r="K230" s="19">
        <f>D230+I230-J230</f>
        <v>272603.11069273652</v>
      </c>
      <c r="L230" s="82">
        <f>(0.7*B230)</f>
        <v>185264.24998535489</v>
      </c>
      <c r="M230" s="95">
        <f t="shared" ref="M230:M231" si="158">E230*50/B230</f>
        <v>0.01</v>
      </c>
      <c r="N230" s="81"/>
      <c r="O230" s="84"/>
      <c r="P230" s="21">
        <f>IF(D230&gt;B230,D230*0.023,0)</f>
        <v>6269.8715459329396</v>
      </c>
      <c r="Q230" s="19"/>
      <c r="R230" s="15">
        <f>R229+C230+I229</f>
        <v>389416.78279659635</v>
      </c>
      <c r="S230" s="28">
        <f>(R230-(B158+SUM(I158:I229)))/(B158+SUM(I158:I229))</f>
        <v>3.9838940967614573</v>
      </c>
      <c r="T230" s="28">
        <f t="shared" si="157"/>
        <v>3.0000000000000027E-2</v>
      </c>
    </row>
    <row r="231" spans="1:20" ht="15" thickBot="1">
      <c r="A231" s="6">
        <f>A230+7</f>
        <v>45893</v>
      </c>
      <c r="B231" s="18">
        <f>D230+I230-P230</f>
        <v>266333.23914680356</v>
      </c>
      <c r="C231" s="69">
        <f>(B231*required_return)</f>
        <v>7989.9971744041068</v>
      </c>
      <c r="D231" s="19">
        <f>B231+C231</f>
        <v>274323.23632120766</v>
      </c>
      <c r="E231" s="15">
        <f>B231/5000</f>
        <v>53.266647829360714</v>
      </c>
      <c r="F231" s="15">
        <f>E231</f>
        <v>53.266647829360714</v>
      </c>
      <c r="G231" s="92">
        <f t="shared" si="156"/>
        <v>149.9999999999998</v>
      </c>
      <c r="H231" s="62"/>
      <c r="I231" s="24"/>
      <c r="J231" s="24"/>
      <c r="K231" s="19">
        <f>D231+I231-J231</f>
        <v>274323.23632120766</v>
      </c>
      <c r="L231" s="82">
        <f>(0.7*B231)</f>
        <v>186433.26740276249</v>
      </c>
      <c r="M231" s="95">
        <f t="shared" si="158"/>
        <v>0.01</v>
      </c>
      <c r="N231" s="81"/>
      <c r="O231" s="85"/>
      <c r="P231" s="25">
        <f>IF(D231&gt;B231,D231*0.023,0)</f>
        <v>6309.4344353877759</v>
      </c>
      <c r="Q231" s="38">
        <f>Q226+SUM(P228:P231)</f>
        <v>129392.97808518067</v>
      </c>
      <c r="R231" s="15">
        <f>R230+C231+I230</f>
        <v>397406.77997100045</v>
      </c>
      <c r="S231" s="28">
        <f>(R231-(B158+SUM(I158:I230)))/(B158+SUM(I158:I230))</f>
        <v>4.086152914331354</v>
      </c>
      <c r="T231" s="28">
        <f t="shared" si="157"/>
        <v>3.0000000000000027E-2</v>
      </c>
    </row>
    <row r="232" spans="1:20" ht="15" thickBot="1">
      <c r="A232" s="2"/>
      <c r="B232" s="3"/>
      <c r="C232" s="13"/>
      <c r="D232" s="4"/>
      <c r="E232" s="4"/>
      <c r="F232" s="4"/>
      <c r="G232" s="4"/>
      <c r="H232" s="61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29"/>
      <c r="T232" s="29"/>
    </row>
    <row r="233" spans="1:20">
      <c r="A233" s="1">
        <f>A231+7</f>
        <v>45900</v>
      </c>
      <c r="B233" s="18">
        <f>D231+I231-P231</f>
        <v>268013.80188581988</v>
      </c>
      <c r="C233" s="69">
        <f>(B233*required_return)</f>
        <v>8040.4140565745956</v>
      </c>
      <c r="D233" s="15">
        <f>B233+C233</f>
        <v>276054.21594239445</v>
      </c>
      <c r="E233" s="15">
        <f>B233/5000</f>
        <v>53.602760377163975</v>
      </c>
      <c r="F233" s="15">
        <f>E233</f>
        <v>53.602760377163975</v>
      </c>
      <c r="G233" s="93">
        <f>(D233-B233)/F233</f>
        <v>149.99999999999963</v>
      </c>
      <c r="H233" s="62"/>
      <c r="I233" s="22"/>
      <c r="J233" s="22"/>
      <c r="K233" s="15">
        <f>D233+I233-J233</f>
        <v>276054.21594239445</v>
      </c>
      <c r="L233" s="82">
        <f>(0.7*B233)</f>
        <v>187609.66132007391</v>
      </c>
      <c r="M233" s="95">
        <f>E233*50/B233</f>
        <v>0.01</v>
      </c>
      <c r="N233" s="81"/>
      <c r="O233" s="84"/>
      <c r="P233" s="21">
        <f>IF(D233&gt;B233,D233*0.013,0)</f>
        <v>3588.7048072511279</v>
      </c>
      <c r="Q233" s="19"/>
      <c r="R233" s="15">
        <f>R231+C233+I231</f>
        <v>405447.19402757502</v>
      </c>
      <c r="S233" s="28">
        <f>(R233-(B158+SUM(I158:I231)))/(B158+SUM(I158:I231))</f>
        <v>4.1890569850401169</v>
      </c>
      <c r="T233" s="28">
        <f>D233/B233-1</f>
        <v>3.0000000000000027E-2</v>
      </c>
    </row>
    <row r="234" spans="1:20">
      <c r="A234" s="1">
        <f>A233+7</f>
        <v>45907</v>
      </c>
      <c r="B234" s="18">
        <f>D233+I233-P233</f>
        <v>272465.51113514334</v>
      </c>
      <c r="C234" s="69">
        <f>(B234*required_return)</f>
        <v>8173.9653340543</v>
      </c>
      <c r="D234" s="19">
        <f>B234+C234</f>
        <v>280639.47646919766</v>
      </c>
      <c r="E234" s="15">
        <f>B234/5000</f>
        <v>54.493102227028672</v>
      </c>
      <c r="F234" s="15">
        <f>E234</f>
        <v>54.493102227028672</v>
      </c>
      <c r="G234" s="92">
        <f t="shared" ref="G234:G236" si="159">(D234-B234)/F234</f>
        <v>150.00000000000026</v>
      </c>
      <c r="H234" s="62"/>
      <c r="I234" s="22"/>
      <c r="J234" s="22"/>
      <c r="K234" s="19">
        <f>D234+I234-J234</f>
        <v>280639.47646919766</v>
      </c>
      <c r="L234" s="82">
        <f>(0.7*B234)</f>
        <v>190725.85779460034</v>
      </c>
      <c r="M234" s="95">
        <f>E234*50/B234</f>
        <v>1.0000000000000002E-2</v>
      </c>
      <c r="N234" s="81"/>
      <c r="O234" s="84"/>
      <c r="P234" s="21">
        <f>IF(D234&gt;B234,D234*0.013,0)</f>
        <v>3648.3131940995695</v>
      </c>
      <c r="Q234" s="19"/>
      <c r="R234" s="15">
        <f>R233+C234+I233</f>
        <v>413621.15936162934</v>
      </c>
      <c r="S234" s="28">
        <f>(R234-(B158+SUM(I158:I233)))/(B158+SUM(I158:I233))</f>
        <v>4.2936702923633527</v>
      </c>
      <c r="T234" s="28">
        <f t="shared" ref="T234:T236" si="160">D234/B234-1</f>
        <v>3.0000000000000027E-2</v>
      </c>
    </row>
    <row r="235" spans="1:20">
      <c r="A235" s="1">
        <f>A234+7</f>
        <v>45914</v>
      </c>
      <c r="B235" s="18">
        <f>D234+I234-P234</f>
        <v>276991.16327509808</v>
      </c>
      <c r="C235" s="69">
        <f>(B235*required_return)</f>
        <v>8309.734898252942</v>
      </c>
      <c r="D235" s="19">
        <f>B235+C235</f>
        <v>285300.89817335102</v>
      </c>
      <c r="E235" s="15">
        <f>B235/5000</f>
        <v>55.398232655019619</v>
      </c>
      <c r="F235" s="15">
        <f>E235</f>
        <v>55.398232655019619</v>
      </c>
      <c r="G235" s="92">
        <f t="shared" si="159"/>
        <v>149.99999999999989</v>
      </c>
      <c r="H235" s="62"/>
      <c r="I235" s="22"/>
      <c r="J235" s="22"/>
      <c r="K235" s="19">
        <f>D235+I235-J235</f>
        <v>285300.89817335102</v>
      </c>
      <c r="L235" s="82">
        <f>(0.7*B235)</f>
        <v>193893.81429256866</v>
      </c>
      <c r="M235" s="95">
        <f t="shared" ref="M235:M236" si="161">E235*50/B235</f>
        <v>0.01</v>
      </c>
      <c r="N235" s="81"/>
      <c r="O235" s="84"/>
      <c r="P235" s="21">
        <f>IF(D235&gt;B235,D235*0.013,0)</f>
        <v>3708.9116762535632</v>
      </c>
      <c r="Q235" s="19"/>
      <c r="R235" s="15">
        <f>R234+C235+I234</f>
        <v>421930.89425988228</v>
      </c>
      <c r="S235" s="28">
        <f>(R235-(B158+SUM(I158:I234)))/(B158+SUM(I158:I234))</f>
        <v>4.4000212267212273</v>
      </c>
      <c r="T235" s="28">
        <f t="shared" si="160"/>
        <v>3.0000000000000027E-2</v>
      </c>
    </row>
    <row r="236" spans="1:20" ht="15" thickBot="1">
      <c r="A236" s="6">
        <f>A235+7</f>
        <v>45921</v>
      </c>
      <c r="B236" s="18">
        <f>D235+I235-P235</f>
        <v>281591.98649709747</v>
      </c>
      <c r="C236" s="69">
        <f>(B236*required_return)</f>
        <v>8447.7595949129245</v>
      </c>
      <c r="D236" s="19">
        <f>B236+C236</f>
        <v>290039.74609201041</v>
      </c>
      <c r="E236" s="15">
        <f>B236/5000</f>
        <v>56.318397299419495</v>
      </c>
      <c r="F236" s="15">
        <f>E236</f>
        <v>56.318397299419495</v>
      </c>
      <c r="G236" s="92">
        <f t="shared" si="159"/>
        <v>150.00000000000014</v>
      </c>
      <c r="H236" s="62"/>
      <c r="I236" s="24"/>
      <c r="J236" s="24"/>
      <c r="K236" s="19">
        <f>D236+I236-J236</f>
        <v>290039.74609201041</v>
      </c>
      <c r="L236" s="82">
        <f>(0.7*B236)</f>
        <v>197114.39054796821</v>
      </c>
      <c r="M236" s="95">
        <f t="shared" si="161"/>
        <v>0.01</v>
      </c>
      <c r="N236" s="81"/>
      <c r="O236" s="85"/>
      <c r="P236" s="21">
        <f>IF(D236&gt;B236,D236*0.013,0)</f>
        <v>3770.5166991961351</v>
      </c>
      <c r="Q236" s="19">
        <f>Q231+SUM(P233:P236)</f>
        <v>144109.42446198108</v>
      </c>
      <c r="R236" s="15">
        <f>R235+C236+I235</f>
        <v>430378.65385479521</v>
      </c>
      <c r="S236" s="28">
        <f>(R236-(B158+SUM(I158:I235)))/(B158+SUM(I158:I235))</f>
        <v>4.5081386500987861</v>
      </c>
      <c r="T236" s="28">
        <f t="shared" si="160"/>
        <v>3.0000000000000027E-2</v>
      </c>
    </row>
    <row r="237" spans="1:20" ht="15" thickBot="1">
      <c r="A237" s="2"/>
      <c r="B237" s="3"/>
      <c r="C237" s="4"/>
      <c r="D237" s="4"/>
      <c r="E237" s="4"/>
      <c r="F237" s="4"/>
      <c r="G237" s="4"/>
      <c r="H237" s="61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29"/>
      <c r="T237" s="29"/>
    </row>
    <row r="238" spans="1:20">
      <c r="A238" s="1">
        <f>A236+7</f>
        <v>45928</v>
      </c>
      <c r="B238" s="18">
        <f>D236+I236-P236</f>
        <v>286269.22939281428</v>
      </c>
      <c r="C238" s="69">
        <f>(B238*required_return)</f>
        <v>8588.0768817844273</v>
      </c>
      <c r="D238" s="15">
        <f>B238+C238</f>
        <v>294857.3062745987</v>
      </c>
      <c r="E238" s="15">
        <f>B238/5000</f>
        <v>57.253845878562856</v>
      </c>
      <c r="F238" s="15">
        <f>E238</f>
        <v>57.253845878562856</v>
      </c>
      <c r="G238" s="93">
        <f>(D238-B238)/F238</f>
        <v>149.99999999999989</v>
      </c>
      <c r="H238" s="62"/>
      <c r="I238" s="22"/>
      <c r="J238" s="22"/>
      <c r="K238" s="15">
        <f>D238+I238-J238</f>
        <v>294857.3062745987</v>
      </c>
      <c r="L238" s="82">
        <f>(0.7*B238)</f>
        <v>200388.46057496997</v>
      </c>
      <c r="M238" s="95">
        <f>E238*50/B238</f>
        <v>0.01</v>
      </c>
      <c r="N238" s="81"/>
      <c r="O238" s="84"/>
      <c r="P238" s="21">
        <f>IF(D238&gt;B238,D238*0.013,0)</f>
        <v>3833.1449815697829</v>
      </c>
      <c r="Q238" s="19"/>
      <c r="R238" s="15">
        <f>R236+C238+I236</f>
        <v>438966.73073657963</v>
      </c>
      <c r="S238" s="28">
        <f>(R238-(B158+SUM(I158:I236)))/(B158+SUM(I158:I236))</f>
        <v>4.6180519038786461</v>
      </c>
      <c r="T238" s="28">
        <f>D238/B238-1</f>
        <v>3.0000000000000027E-2</v>
      </c>
    </row>
    <row r="239" spans="1:20">
      <c r="A239" s="1">
        <f>A238+7</f>
        <v>45935</v>
      </c>
      <c r="B239" s="18">
        <f>D238+I238-P238</f>
        <v>291024.16129302891</v>
      </c>
      <c r="C239" s="69">
        <f>(B239*required_return)</f>
        <v>8730.7248387908676</v>
      </c>
      <c r="D239" s="19">
        <f>B239+C239</f>
        <v>299754.8861318198</v>
      </c>
      <c r="E239" s="15">
        <f>B239/5000</f>
        <v>58.204832258605784</v>
      </c>
      <c r="F239" s="15">
        <f>E239</f>
        <v>58.204832258605784</v>
      </c>
      <c r="G239" s="92">
        <f t="shared" ref="G239:G241" si="162">(D239-B239)/F239</f>
        <v>150.0000000000004</v>
      </c>
      <c r="H239" s="62"/>
      <c r="I239" s="22"/>
      <c r="J239" s="22"/>
      <c r="K239" s="19">
        <f>D239+I239-J239</f>
        <v>299754.8861318198</v>
      </c>
      <c r="L239" s="82">
        <f>(0.7*B239)</f>
        <v>203716.91290512023</v>
      </c>
      <c r="M239" s="95">
        <f>E239*50/B239</f>
        <v>0.01</v>
      </c>
      <c r="N239" s="81"/>
      <c r="O239" s="84"/>
      <c r="P239" s="21">
        <f>IF(D239&gt;B239,D239*0.013,0)</f>
        <v>3896.8135197136571</v>
      </c>
      <c r="Q239" s="19"/>
      <c r="R239" s="15">
        <f>R238+C239+I238</f>
        <v>447697.45557537052</v>
      </c>
      <c r="S239" s="28">
        <f>(R239-(B158+SUM(I158:I238)))/(B158+SUM(I158:I238))</f>
        <v>4.7297908168037903</v>
      </c>
      <c r="T239" s="28">
        <f t="shared" ref="T239:T241" si="163">D239/B239-1</f>
        <v>3.0000000000000027E-2</v>
      </c>
    </row>
    <row r="240" spans="1:20">
      <c r="A240" s="1">
        <f>A239+7</f>
        <v>45942</v>
      </c>
      <c r="B240" s="18">
        <f>D239+I239-P239</f>
        <v>295858.07261210616</v>
      </c>
      <c r="C240" s="69">
        <f>(B240*required_return)</f>
        <v>8875.7421783631853</v>
      </c>
      <c r="D240" s="19">
        <f>B240+C240</f>
        <v>304733.81479046936</v>
      </c>
      <c r="E240" s="15">
        <f>B240/5000</f>
        <v>59.17161452242123</v>
      </c>
      <c r="F240" s="15">
        <f>E240</f>
        <v>59.17161452242123</v>
      </c>
      <c r="G240" s="92">
        <f t="shared" si="162"/>
        <v>150.00000000000028</v>
      </c>
      <c r="H240" s="62"/>
      <c r="I240" s="22"/>
      <c r="J240" s="22"/>
      <c r="K240" s="19">
        <f>D240+I240-J240</f>
        <v>304733.81479046936</v>
      </c>
      <c r="L240" s="82">
        <f>(0.7*B240)</f>
        <v>207100.65082847429</v>
      </c>
      <c r="M240" s="95">
        <f t="shared" ref="M240:M241" si="164">E240*50/B240</f>
        <v>0.01</v>
      </c>
      <c r="N240" s="81"/>
      <c r="O240" s="84"/>
      <c r="P240" s="21">
        <f>IF(D240&gt;B240,D240*0.013,0)</f>
        <v>3961.5395922761013</v>
      </c>
      <c r="Q240" s="19"/>
      <c r="R240" s="15">
        <f>R239+C240+I239</f>
        <v>456573.19775373372</v>
      </c>
      <c r="S240" s="28">
        <f>(R240-(B158+SUM(I158:I239)))/(B158+SUM(I158:I239))</f>
        <v>4.8433857130726201</v>
      </c>
      <c r="T240" s="28">
        <f t="shared" si="163"/>
        <v>3.0000000000000027E-2</v>
      </c>
    </row>
    <row r="241" spans="1:20" ht="15" thickBot="1">
      <c r="A241" s="6">
        <f>A240+7</f>
        <v>45949</v>
      </c>
      <c r="B241" s="18">
        <f>D240+I240-P240</f>
        <v>300772.27519819327</v>
      </c>
      <c r="C241" s="69">
        <f>(B241*required_return)</f>
        <v>9023.1682559457968</v>
      </c>
      <c r="D241" s="19">
        <f>B241+C241</f>
        <v>309795.44345413905</v>
      </c>
      <c r="E241" s="15">
        <f>B241/5000</f>
        <v>60.154455039638655</v>
      </c>
      <c r="F241" s="15">
        <f>E241</f>
        <v>60.154455039638655</v>
      </c>
      <c r="G241" s="92">
        <f t="shared" si="162"/>
        <v>149.99999999999977</v>
      </c>
      <c r="H241" s="62"/>
      <c r="I241" s="24"/>
      <c r="J241" s="24"/>
      <c r="K241" s="19">
        <f>D241+I241-J241</f>
        <v>309795.44345413905</v>
      </c>
      <c r="L241" s="82">
        <f>(0.7*B241)</f>
        <v>210540.59263873528</v>
      </c>
      <c r="M241" s="95">
        <f t="shared" si="164"/>
        <v>0.01</v>
      </c>
      <c r="N241" s="81"/>
      <c r="O241" s="85"/>
      <c r="P241" s="21">
        <f>IF(D241&gt;B241,D241*0.013,0)</f>
        <v>4027.3407649038077</v>
      </c>
      <c r="Q241" s="19">
        <f>Q236+SUM(P238:P241)</f>
        <v>159828.26332044441</v>
      </c>
      <c r="R241" s="15">
        <f>R240+C241+I240</f>
        <v>465596.36600967951</v>
      </c>
      <c r="S241" s="28">
        <f>(R241-(B158+SUM(I158:I240)))/(B158+SUM(I158:I240))</f>
        <v>4.9588674205684757</v>
      </c>
      <c r="T241" s="28">
        <f t="shared" si="163"/>
        <v>3.0000000000000027E-2</v>
      </c>
    </row>
    <row r="242" spans="1:20" ht="15" thickBot="1">
      <c r="A242" s="2"/>
      <c r="B242" s="3"/>
      <c r="C242" s="13"/>
      <c r="D242" s="4"/>
      <c r="E242" s="4"/>
      <c r="F242" s="4"/>
      <c r="G242" s="4"/>
      <c r="H242" s="61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29"/>
      <c r="T242" s="29"/>
    </row>
    <row r="243" spans="1:20">
      <c r="A243" s="1">
        <f>A241+7</f>
        <v>45956</v>
      </c>
      <c r="B243" s="18">
        <f>D241+I241-P241</f>
        <v>305768.10268923524</v>
      </c>
      <c r="C243" s="69">
        <f>(B243*required_return)</f>
        <v>9173.0430806770564</v>
      </c>
      <c r="D243" s="15">
        <f>B243+C243</f>
        <v>314941.14576991228</v>
      </c>
      <c r="E243" s="15">
        <f>B243/5000</f>
        <v>61.153620537847047</v>
      </c>
      <c r="F243" s="15">
        <f>E243</f>
        <v>61.153620537847047</v>
      </c>
      <c r="G243" s="93">
        <f>(D243-B243)/F243</f>
        <v>149.9999999999998</v>
      </c>
      <c r="H243" s="62"/>
      <c r="I243" s="22"/>
      <c r="J243" s="22"/>
      <c r="K243" s="15">
        <f>D243+I243-J243</f>
        <v>314941.14576991228</v>
      </c>
      <c r="L243" s="82">
        <f>(0.7*B243)</f>
        <v>214037.67188246467</v>
      </c>
      <c r="M243" s="95">
        <f>E243*50/B243</f>
        <v>0.01</v>
      </c>
      <c r="N243" s="81"/>
      <c r="O243" s="84"/>
      <c r="P243" s="21">
        <f>IF(D243&gt;B243,D243*0.013,0)</f>
        <v>4094.2348950088594</v>
      </c>
      <c r="Q243" s="19"/>
      <c r="R243" s="15">
        <f>R241+C243+I241</f>
        <v>474769.40909035655</v>
      </c>
      <c r="S243" s="28">
        <f>(R243-(B158+SUM(I158:I241)))/(B158+SUM(I158:I241))</f>
        <v>5.0762672792258368</v>
      </c>
      <c r="T243" s="28">
        <f>D243/B243-1</f>
        <v>3.0000000000000027E-2</v>
      </c>
    </row>
    <row r="244" spans="1:20">
      <c r="A244" s="1">
        <f>A243+7</f>
        <v>45963</v>
      </c>
      <c r="B244" s="18">
        <f>D243+I243-P243</f>
        <v>310846.91087490343</v>
      </c>
      <c r="C244" s="69">
        <f>(B244*required_return)</f>
        <v>9325.4073262471029</v>
      </c>
      <c r="D244" s="19">
        <f>B244+C244</f>
        <v>320172.31820115051</v>
      </c>
      <c r="E244" s="15">
        <f>B244/5000</f>
        <v>62.16938217498069</v>
      </c>
      <c r="F244" s="15">
        <f>E244</f>
        <v>62.16938217498069</v>
      </c>
      <c r="G244" s="92">
        <f t="shared" ref="G244:G246" si="165">(D244-B244)/F244</f>
        <v>149.99999999999957</v>
      </c>
      <c r="H244" s="62"/>
      <c r="I244" s="22"/>
      <c r="J244" s="22"/>
      <c r="K244" s="19">
        <f>D244+I244-J244</f>
        <v>320172.31820115051</v>
      </c>
      <c r="L244" s="82">
        <f>(0.7*B244)</f>
        <v>217592.8376124324</v>
      </c>
      <c r="M244" s="95">
        <f>E244*50/B244</f>
        <v>0.01</v>
      </c>
      <c r="N244" s="81"/>
      <c r="O244" s="84"/>
      <c r="P244" s="21">
        <f>IF(D244&gt;B244,D244*0.013,0)</f>
        <v>4162.2401366149561</v>
      </c>
      <c r="Q244" s="19"/>
      <c r="R244" s="15">
        <f>R243+C244+I243</f>
        <v>484094.81641660363</v>
      </c>
      <c r="S244" s="28">
        <f>(R244-(B158+SUM(I158:I243)))/(B158+SUM(I158:I243))</f>
        <v>5.1956171495354972</v>
      </c>
      <c r="T244" s="28">
        <f t="shared" ref="T244:T246" si="166">D244/B244-1</f>
        <v>3.0000000000000027E-2</v>
      </c>
    </row>
    <row r="245" spans="1:20">
      <c r="A245" s="1">
        <f>A244+7</f>
        <v>45970</v>
      </c>
      <c r="B245" s="18">
        <f>D244+I244-P244</f>
        <v>316010.07806453557</v>
      </c>
      <c r="C245" s="69">
        <f>(B245*required_return)</f>
        <v>9480.302341936067</v>
      </c>
      <c r="D245" s="19">
        <f>B245+C245</f>
        <v>325490.38040647161</v>
      </c>
      <c r="E245" s="15">
        <f>B245/5000</f>
        <v>63.202015612907111</v>
      </c>
      <c r="F245" s="15">
        <f>E245</f>
        <v>63.202015612907111</v>
      </c>
      <c r="G245" s="92">
        <f t="shared" si="165"/>
        <v>149.99999999999957</v>
      </c>
      <c r="H245" s="62"/>
      <c r="I245" s="22"/>
      <c r="J245" s="22"/>
      <c r="K245" s="19">
        <f>D245+I245-J245</f>
        <v>325490.38040647161</v>
      </c>
      <c r="L245" s="82">
        <f>(0.7*B245)</f>
        <v>221207.05464517488</v>
      </c>
      <c r="M245" s="95">
        <f t="shared" ref="M245:M246" si="167">E245*50/B245</f>
        <v>9.9999999999999985E-3</v>
      </c>
      <c r="N245" s="81"/>
      <c r="O245" s="84"/>
      <c r="P245" s="21">
        <f>IF(D245&gt;B245,D245*0.013,0)</f>
        <v>4231.3749452841312</v>
      </c>
      <c r="Q245" s="19"/>
      <c r="R245" s="15">
        <f>R244+C245+I244</f>
        <v>493575.11875853967</v>
      </c>
      <c r="S245" s="28">
        <f>(R245-(B158+SUM(I158:I244)))/(B158+SUM(I158:I244))</f>
        <v>5.3169494211910004</v>
      </c>
      <c r="T245" s="28">
        <f t="shared" si="166"/>
        <v>2.9999999999999805E-2</v>
      </c>
    </row>
    <row r="246" spans="1:20" ht="15" thickBot="1">
      <c r="A246" s="6">
        <f>A245+7</f>
        <v>45977</v>
      </c>
      <c r="B246" s="18">
        <f>D245+I245-P245</f>
        <v>321259.00546118745</v>
      </c>
      <c r="C246" s="69">
        <f>(B246*required_return)</f>
        <v>9637.770163835623</v>
      </c>
      <c r="D246" s="19">
        <f>B246+C246</f>
        <v>330896.77562502306</v>
      </c>
      <c r="E246" s="15">
        <f>B246/5000</f>
        <v>64.251801092237486</v>
      </c>
      <c r="F246" s="15">
        <f>E246</f>
        <v>64.251801092237486</v>
      </c>
      <c r="G246" s="92">
        <f t="shared" si="165"/>
        <v>149.99999999999977</v>
      </c>
      <c r="H246" s="62"/>
      <c r="I246" s="24"/>
      <c r="J246" s="24"/>
      <c r="K246" s="19">
        <f>D246+I246-J246</f>
        <v>330896.77562502306</v>
      </c>
      <c r="L246" s="82">
        <f>(0.7*B246)</f>
        <v>224881.30382283119</v>
      </c>
      <c r="M246" s="95">
        <f t="shared" si="167"/>
        <v>9.9999999999999985E-3</v>
      </c>
      <c r="N246" s="81"/>
      <c r="O246" s="85"/>
      <c r="P246" s="21">
        <f>IF(D246&gt;B246,D246*0.013,0)</f>
        <v>4301.6580831252995</v>
      </c>
      <c r="Q246" s="19">
        <f>Q241+SUM(P243:P246)</f>
        <v>176617.77138047764</v>
      </c>
      <c r="R246" s="15">
        <f>R245+C246+I245</f>
        <v>503212.88892237528</v>
      </c>
      <c r="S246" s="28">
        <f>(R246-(B158+SUM(I158:I245)))/(B158+SUM(I158:I245))</f>
        <v>5.4402970218787026</v>
      </c>
      <c r="T246" s="28">
        <f t="shared" si="166"/>
        <v>3.0000000000000027E-2</v>
      </c>
    </row>
    <row r="247" spans="1:20" ht="15" thickBot="1">
      <c r="A247" s="2"/>
      <c r="B247" s="3"/>
      <c r="C247" s="13"/>
      <c r="D247" s="4"/>
      <c r="E247" s="4"/>
      <c r="F247" s="4"/>
      <c r="G247" s="4"/>
      <c r="H247" s="61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29"/>
      <c r="T247" s="29"/>
    </row>
    <row r="248" spans="1:20">
      <c r="A248" s="1">
        <f>A246+7</f>
        <v>45984</v>
      </c>
      <c r="B248" s="18">
        <f>D246+I246-P246</f>
        <v>326595.11754189775</v>
      </c>
      <c r="C248" s="69">
        <f>(B248*required_return)</f>
        <v>9797.853526256933</v>
      </c>
      <c r="D248" s="15">
        <f>B248+C248</f>
        <v>336392.97106815467</v>
      </c>
      <c r="E248" s="15">
        <f>B248/5000</f>
        <v>65.319023508379544</v>
      </c>
      <c r="F248" s="15">
        <f>E248</f>
        <v>65.319023508379544</v>
      </c>
      <c r="G248" s="93">
        <f>(D248-B248)/F248</f>
        <v>149.99999999999983</v>
      </c>
      <c r="H248" s="62"/>
      <c r="I248" s="22"/>
      <c r="J248" s="22"/>
      <c r="K248" s="15">
        <f>D248+I248-J248</f>
        <v>336392.97106815467</v>
      </c>
      <c r="L248" s="82">
        <f>(0.7*B248)</f>
        <v>228616.5822793284</v>
      </c>
      <c r="M248" s="95">
        <f>E248*50/B248</f>
        <v>9.9999999999999985E-3</v>
      </c>
      <c r="N248" s="81"/>
      <c r="O248" s="84"/>
      <c r="P248" s="21">
        <f>IF(D248&gt;B248,D248*0.013,0)</f>
        <v>4373.1086238860107</v>
      </c>
      <c r="Q248" s="19"/>
      <c r="R248" s="15">
        <f>R246+C248+I246</f>
        <v>513010.7424486322</v>
      </c>
      <c r="S248" s="28">
        <f>(R248-(B158+SUM(I158:I246)))/(B158+SUM(I158:I246))</f>
        <v>5.5656934262138265</v>
      </c>
      <c r="T248" s="28">
        <f>D248/B248-1</f>
        <v>3.0000000000000027E-2</v>
      </c>
    </row>
    <row r="249" spans="1:20">
      <c r="A249" s="1">
        <f>A248+7</f>
        <v>45991</v>
      </c>
      <c r="B249" s="18">
        <f>D248+I248-P248</f>
        <v>332019.86244426866</v>
      </c>
      <c r="C249" s="69">
        <f>(B249*required_return)</f>
        <v>9960.5958733280586</v>
      </c>
      <c r="D249" s="19">
        <f>B249+C249</f>
        <v>341980.4583175967</v>
      </c>
      <c r="E249" s="15">
        <f>B249/5000</f>
        <v>66.403972488853725</v>
      </c>
      <c r="F249" s="15">
        <f>E249</f>
        <v>66.403972488853725</v>
      </c>
      <c r="G249" s="92">
        <f t="shared" ref="G249:G251" si="168">(D249-B249)/F249</f>
        <v>149.99999999999974</v>
      </c>
      <c r="H249" s="62"/>
      <c r="I249" s="22"/>
      <c r="J249" s="22"/>
      <c r="K249" s="19">
        <f>D249+I249-J249</f>
        <v>341980.4583175967</v>
      </c>
      <c r="L249" s="82">
        <f>(0.7*B249)</f>
        <v>232413.90371098803</v>
      </c>
      <c r="M249" s="95">
        <f>E249*50/B249</f>
        <v>9.9999999999999985E-3</v>
      </c>
      <c r="N249" s="81"/>
      <c r="O249" s="84"/>
      <c r="P249" s="21">
        <f>IF(D249&gt;B249,D249*0.013,0)</f>
        <v>4445.7459581287567</v>
      </c>
      <c r="Q249" s="19"/>
      <c r="R249" s="15">
        <f>R248+C249+I248</f>
        <v>522971.33832196024</v>
      </c>
      <c r="S249" s="28">
        <f>(R249-(B158+SUM(I158:I248)))/(B158+SUM(I158:I248))</f>
        <v>5.6931726648249574</v>
      </c>
      <c r="T249" s="28">
        <f t="shared" ref="T249:T251" si="169">D249/B249-1</f>
        <v>3.0000000000000027E-2</v>
      </c>
    </row>
    <row r="250" spans="1:20">
      <c r="A250" s="1">
        <f>A249+7</f>
        <v>45998</v>
      </c>
      <c r="B250" s="18">
        <f>D249+I249-P249</f>
        <v>337534.71235946793</v>
      </c>
      <c r="C250" s="69">
        <f>(B250*required_return)</f>
        <v>10126.041370784038</v>
      </c>
      <c r="D250" s="19">
        <f>B250+C250</f>
        <v>347660.75373025198</v>
      </c>
      <c r="E250" s="15">
        <f>B250/5000</f>
        <v>67.506942471893581</v>
      </c>
      <c r="F250" s="15">
        <f>E250</f>
        <v>67.506942471893581</v>
      </c>
      <c r="G250" s="92">
        <f t="shared" si="168"/>
        <v>150.00000000000017</v>
      </c>
      <c r="H250" s="62"/>
      <c r="I250" s="22"/>
      <c r="J250" s="22"/>
      <c r="K250" s="19">
        <f>D250+I250-J250</f>
        <v>347660.75373025198</v>
      </c>
      <c r="L250" s="82">
        <f>(0.7*B250)</f>
        <v>236274.29865162753</v>
      </c>
      <c r="M250" s="95">
        <f t="shared" ref="M250:M251" si="170">E250*50/B250</f>
        <v>9.9999999999999985E-3</v>
      </c>
      <c r="N250" s="81"/>
      <c r="O250" s="84"/>
      <c r="P250" s="21">
        <f>IF(D250&gt;B250,D250*0.013,0)</f>
        <v>4519.5897984932753</v>
      </c>
      <c r="Q250" s="19"/>
      <c r="R250" s="15">
        <f>R249+C250+I249</f>
        <v>533097.37969274423</v>
      </c>
      <c r="S250" s="28">
        <f>(R250-(B158+SUM(I158:I249)))/(B158+SUM(I158:I249))</f>
        <v>5.8227693335894184</v>
      </c>
      <c r="T250" s="28">
        <f t="shared" si="169"/>
        <v>3.0000000000000027E-2</v>
      </c>
    </row>
    <row r="251" spans="1:20" ht="15" thickBot="1">
      <c r="A251" s="6">
        <f>A250+7</f>
        <v>46005</v>
      </c>
      <c r="B251" s="18">
        <f>D250+I250-P250</f>
        <v>343141.16393175873</v>
      </c>
      <c r="C251" s="69">
        <f>(B251*required_return)</f>
        <v>10294.234917952761</v>
      </c>
      <c r="D251" s="19">
        <f>B251+C251</f>
        <v>353435.39884971146</v>
      </c>
      <c r="E251" s="15">
        <f>B251/5000</f>
        <v>68.628232786351745</v>
      </c>
      <c r="F251" s="15">
        <f>E251</f>
        <v>68.628232786351745</v>
      </c>
      <c r="G251" s="92">
        <f t="shared" si="168"/>
        <v>149.99999999999963</v>
      </c>
      <c r="H251" s="62"/>
      <c r="I251" s="24"/>
      <c r="J251" s="24"/>
      <c r="K251" s="19">
        <f>D251+I251-J251</f>
        <v>353435.39884971146</v>
      </c>
      <c r="L251" s="82">
        <f>(0.7*B251)</f>
        <v>240198.81475223109</v>
      </c>
      <c r="M251" s="95">
        <f t="shared" si="170"/>
        <v>0.01</v>
      </c>
      <c r="N251" s="81"/>
      <c r="O251" s="85"/>
      <c r="P251" s="21">
        <f>IF(D251&gt;B251,D251*0.013,0)</f>
        <v>4594.6601850462484</v>
      </c>
      <c r="Q251" s="19">
        <f>Q246+SUM(P248:P251)</f>
        <v>194550.87594603194</v>
      </c>
      <c r="R251" s="15">
        <f>R250+C251+I250</f>
        <v>543391.61461069703</v>
      </c>
      <c r="S251" s="28">
        <f>(R251-(B158+SUM(I158:I250)))/(B158+SUM(I158:I250))</f>
        <v>5.9545186030220583</v>
      </c>
      <c r="T251" s="28">
        <f t="shared" si="169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1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29"/>
      <c r="T252" s="29"/>
    </row>
    <row r="253" spans="1:20">
      <c r="A253" s="1">
        <f>A251+7</f>
        <v>46012</v>
      </c>
      <c r="B253" s="18">
        <f>D251+I251-P251</f>
        <v>348840.7386646652</v>
      </c>
      <c r="C253" s="69">
        <f>(B253*required_return)</f>
        <v>10465.222159939956</v>
      </c>
      <c r="D253" s="15">
        <f>B253+C253</f>
        <v>359305.96082460514</v>
      </c>
      <c r="E253" s="15">
        <f>B253/5000</f>
        <v>69.768147732933045</v>
      </c>
      <c r="F253" s="15">
        <f>E253</f>
        <v>69.768147732933045</v>
      </c>
      <c r="G253" s="93">
        <f>(D253-B253)/F253</f>
        <v>149.99999999999969</v>
      </c>
      <c r="H253" s="62"/>
      <c r="I253" s="22"/>
      <c r="J253" s="22"/>
      <c r="K253" s="15">
        <f>D253+I253-J253</f>
        <v>359305.96082460514</v>
      </c>
      <c r="L253" s="82">
        <f>(0.7*B253)</f>
        <v>244188.51706526562</v>
      </c>
      <c r="M253" s="95">
        <f>E253*50/B253</f>
        <v>1.0000000000000002E-2</v>
      </c>
      <c r="N253" s="81"/>
      <c r="O253" s="84"/>
      <c r="P253" s="21">
        <f>IF(D253&gt;B253,D253*0.013,0)</f>
        <v>4670.9774907198662</v>
      </c>
      <c r="Q253" s="19"/>
      <c r="R253" s="15">
        <f>R251+C253+I251</f>
        <v>553856.83677063696</v>
      </c>
      <c r="S253" s="28">
        <f>(R253-(B158+SUM(I158:I251)))/(B158+SUM(I158:I251))</f>
        <v>6.0884562278199743</v>
      </c>
      <c r="T253" s="28">
        <f>D253/B253-1</f>
        <v>3.0000000000000027E-2</v>
      </c>
    </row>
    <row r="254" spans="1:20">
      <c r="A254" s="1">
        <f>A253+7</f>
        <v>46019</v>
      </c>
      <c r="B254" s="18">
        <f>D253+I253-P253</f>
        <v>354634.98333388526</v>
      </c>
      <c r="C254" s="69">
        <f>(B254*required_return)</f>
        <v>10639.049500016557</v>
      </c>
      <c r="D254" s="19">
        <f>B254+C254</f>
        <v>365274.03283390182</v>
      </c>
      <c r="E254" s="15">
        <f>B254/5000</f>
        <v>70.926996666777057</v>
      </c>
      <c r="F254" s="15">
        <f>E254</f>
        <v>70.926996666777057</v>
      </c>
      <c r="G254" s="92">
        <f t="shared" ref="G254:G256" si="171">(D254-B254)/F254</f>
        <v>149.99999999999994</v>
      </c>
      <c r="H254" s="62"/>
      <c r="I254" s="22"/>
      <c r="J254" s="22"/>
      <c r="K254" s="19">
        <f>D254+I254-J254</f>
        <v>365274.03283390182</v>
      </c>
      <c r="L254" s="82">
        <f>(0.7*B254)</f>
        <v>248244.48833371967</v>
      </c>
      <c r="M254" s="95">
        <f>E254*50/B254</f>
        <v>0.01</v>
      </c>
      <c r="N254" s="81"/>
      <c r="O254" s="84"/>
      <c r="P254" s="21">
        <f>IF(D254&gt;B254,D254*0.013,0)</f>
        <v>4748.5624268407237</v>
      </c>
      <c r="Q254" s="19"/>
      <c r="R254" s="15">
        <f>R253+C254+I253</f>
        <v>564495.88627065357</v>
      </c>
      <c r="S254" s="28">
        <f>(R254-(B158+SUM(I158:I253)))/(B158+SUM(I158:I253))</f>
        <v>6.2246185565657832</v>
      </c>
      <c r="T254" s="28">
        <f t="shared" ref="T254:T256" si="172">D254/B254-1</f>
        <v>3.0000000000000027E-2</v>
      </c>
    </row>
    <row r="255" spans="1:20">
      <c r="A255" s="1">
        <f>A254+7</f>
        <v>46026</v>
      </c>
      <c r="B255" s="18">
        <f>D254+I254-P254</f>
        <v>360525.4704070611</v>
      </c>
      <c r="C255" s="69">
        <f>(B255*required_return)</f>
        <v>10815.764112211833</v>
      </c>
      <c r="D255" s="19">
        <f>B255+C255</f>
        <v>371341.23451927293</v>
      </c>
      <c r="E255" s="15">
        <f>B255/5000</f>
        <v>72.105094081412219</v>
      </c>
      <c r="F255" s="15">
        <f>E255</f>
        <v>72.105094081412219</v>
      </c>
      <c r="G255" s="92">
        <f t="shared" si="171"/>
        <v>149.99999999999986</v>
      </c>
      <c r="H255" s="62"/>
      <c r="I255" s="22"/>
      <c r="J255" s="22"/>
      <c r="K255" s="19">
        <f>D255+I255-J255</f>
        <v>371341.23451927293</v>
      </c>
      <c r="L255" s="82">
        <f>(0.7*B255)</f>
        <v>252367.82928494277</v>
      </c>
      <c r="M255" s="95">
        <f t="shared" ref="M255:M256" si="173">E255*50/B255</f>
        <v>0.01</v>
      </c>
      <c r="N255" s="81"/>
      <c r="O255" s="84"/>
      <c r="P255" s="21">
        <f>IF(D255&gt;B255,D255*0.013,0)</f>
        <v>4827.4360487505483</v>
      </c>
      <c r="Q255" s="19"/>
      <c r="R255" s="15">
        <f>R254+C255+I254</f>
        <v>575311.65038286545</v>
      </c>
      <c r="S255" s="28">
        <f>(R255-(B158+SUM(I158:I254)))/(B158+SUM(I158:I254))</f>
        <v>6.3630425415920611</v>
      </c>
      <c r="T255" s="28">
        <f t="shared" si="172"/>
        <v>3.0000000000000027E-2</v>
      </c>
    </row>
    <row r="256" spans="1:20" ht="15" thickBot="1">
      <c r="A256" s="6">
        <f>A255+7</f>
        <v>46033</v>
      </c>
      <c r="B256" s="18">
        <f>D255+I255-P255</f>
        <v>366513.79847052239</v>
      </c>
      <c r="C256" s="69">
        <f>(B256*required_return)</f>
        <v>10995.413954115671</v>
      </c>
      <c r="D256" s="19">
        <f>B256+C256</f>
        <v>377509.21242463804</v>
      </c>
      <c r="E256" s="15">
        <f>B256/5000</f>
        <v>73.302759694104481</v>
      </c>
      <c r="F256" s="15">
        <f>E256</f>
        <v>73.302759694104481</v>
      </c>
      <c r="G256" s="92">
        <f t="shared" si="171"/>
        <v>149.99999999999966</v>
      </c>
      <c r="H256" s="62"/>
      <c r="I256" s="24"/>
      <c r="J256" s="24"/>
      <c r="K256" s="19">
        <f>D256+I256-J256</f>
        <v>377509.21242463804</v>
      </c>
      <c r="L256" s="82">
        <f>(0.7*B256)</f>
        <v>256559.65892936566</v>
      </c>
      <c r="M256" s="95">
        <f t="shared" si="173"/>
        <v>0.01</v>
      </c>
      <c r="N256" s="81"/>
      <c r="O256" s="85"/>
      <c r="P256" s="21">
        <f>IF(D256&gt;B256,D256*0.013,0)</f>
        <v>4907.6197615202946</v>
      </c>
      <c r="Q256" s="19">
        <f>Q251+SUM(P253:P256)</f>
        <v>213705.47167386336</v>
      </c>
      <c r="R256" s="15">
        <f>R255+C256+I255</f>
        <v>586307.06433698116</v>
      </c>
      <c r="S256" s="28">
        <f>(R256-(B158+SUM(I158:I255)))/(B158+SUM(I158:I255))</f>
        <v>6.5037657490096246</v>
      </c>
      <c r="T256" s="28">
        <f t="shared" si="172"/>
        <v>3.0000000000000027E-2</v>
      </c>
    </row>
    <row r="257" spans="1:20" ht="15" thickBot="1">
      <c r="A257" s="2"/>
      <c r="B257" s="3"/>
      <c r="C257" s="13"/>
      <c r="D257" s="4"/>
      <c r="E257" s="4"/>
      <c r="F257" s="4"/>
      <c r="G257" s="4"/>
      <c r="H257" s="61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29"/>
      <c r="T257" s="29"/>
    </row>
    <row r="258" spans="1:20">
      <c r="A258" s="1">
        <f>A256+7</f>
        <v>46040</v>
      </c>
      <c r="B258" s="18">
        <f>D256+I256-P256</f>
        <v>372601.59266311774</v>
      </c>
      <c r="C258" s="69">
        <f>(B258*required_return)</f>
        <v>11178.047779893532</v>
      </c>
      <c r="D258" s="15">
        <f>B258+C258</f>
        <v>383779.6404430113</v>
      </c>
      <c r="E258" s="15">
        <f>B258/5000</f>
        <v>74.520318532623548</v>
      </c>
      <c r="F258" s="15">
        <f>E258</f>
        <v>74.520318532623548</v>
      </c>
      <c r="G258" s="93">
        <f>(D258-B258)/F258</f>
        <v>150.00000000000037</v>
      </c>
      <c r="H258" s="62"/>
      <c r="I258" s="22"/>
      <c r="J258" s="22"/>
      <c r="K258" s="15">
        <f>D258+I258-J258</f>
        <v>383779.6404430113</v>
      </c>
      <c r="L258" s="82">
        <f>(0.7*B258)</f>
        <v>260821.1148641824</v>
      </c>
      <c r="M258" s="95">
        <f>E258*50/B258</f>
        <v>0.01</v>
      </c>
      <c r="N258" s="81"/>
      <c r="O258" s="20"/>
      <c r="P258" s="21">
        <f>IF(D258&gt;B258,D258*0.013,0)</f>
        <v>4989.1353257591463</v>
      </c>
      <c r="Q258" s="19"/>
      <c r="R258" s="15">
        <f>R256+C258+I256</f>
        <v>597485.11211687466</v>
      </c>
      <c r="S258" s="28">
        <f>(R258-(B158+SUM(I158:I256)))/(B158+SUM(I158:I256))</f>
        <v>6.6468263689023939</v>
      </c>
      <c r="T258" s="28">
        <f>D258/B258-1</f>
        <v>3.0000000000000027E-2</v>
      </c>
    </row>
    <row r="259" spans="1:20">
      <c r="A259" s="1">
        <f>A258+7</f>
        <v>46047</v>
      </c>
      <c r="B259" s="18">
        <f>D258+I258-P258</f>
        <v>378790.50511725218</v>
      </c>
      <c r="C259" s="69">
        <f>(B259*required_return)</f>
        <v>11363.715153517565</v>
      </c>
      <c r="D259" s="19">
        <f>B259+C259</f>
        <v>390154.22027076973</v>
      </c>
      <c r="E259" s="15">
        <f>B259/5000</f>
        <v>75.758101023450436</v>
      </c>
      <c r="F259" s="15">
        <f>E259</f>
        <v>75.758101023450436</v>
      </c>
      <c r="G259" s="92">
        <f t="shared" ref="G259:G261" si="174">(D259-B259)/F259</f>
        <v>149.9999999999998</v>
      </c>
      <c r="H259" s="62"/>
      <c r="I259" s="22"/>
      <c r="J259" s="22"/>
      <c r="K259" s="19">
        <f>D259+I259-J259</f>
        <v>390154.22027076973</v>
      </c>
      <c r="L259" s="82">
        <f>(0.7*B259)</f>
        <v>265153.3535820765</v>
      </c>
      <c r="M259" s="95">
        <f>E259*50/B259</f>
        <v>0.01</v>
      </c>
      <c r="N259" s="81"/>
      <c r="O259" s="20"/>
      <c r="P259" s="21">
        <f>IF(D259&gt;B259,D259*0.013,0)</f>
        <v>5072.0048635200064</v>
      </c>
      <c r="Q259" s="19"/>
      <c r="R259" s="15">
        <f>R258+C259+I258</f>
        <v>608848.82727039221</v>
      </c>
      <c r="S259" s="28">
        <f>(R259-(B158+SUM(I158:I258)))/(B158+SUM(I158:I258))</f>
        <v>6.7922632256915803</v>
      </c>
      <c r="T259" s="28">
        <f t="shared" ref="T259:T261" si="175">D259/B259-1</f>
        <v>3.0000000000000027E-2</v>
      </c>
    </row>
    <row r="260" spans="1:20">
      <c r="A260" s="1">
        <f>A259+7</f>
        <v>46054</v>
      </c>
      <c r="B260" s="18">
        <f>D259+I259-P259</f>
        <v>385082.21540724975</v>
      </c>
      <c r="C260" s="69">
        <f>(B260*required_return)</f>
        <v>11552.466462217491</v>
      </c>
      <c r="D260" s="19">
        <f>B260+C260</f>
        <v>396634.68186946725</v>
      </c>
      <c r="E260" s="15">
        <f>B260/5000</f>
        <v>77.01644308144995</v>
      </c>
      <c r="F260" s="15">
        <f>E260</f>
        <v>77.01644308144995</v>
      </c>
      <c r="G260" s="92">
        <f t="shared" si="174"/>
        <v>150.00000000000014</v>
      </c>
      <c r="H260" s="62"/>
      <c r="I260" s="22"/>
      <c r="J260" s="22"/>
      <c r="K260" s="19">
        <f>D260+I260-J260</f>
        <v>396634.68186946725</v>
      </c>
      <c r="L260" s="82">
        <f>(0.7*B260)</f>
        <v>269557.55078507483</v>
      </c>
      <c r="M260" s="95">
        <f t="shared" ref="M260:M261" si="176">E260*50/B260</f>
        <v>0.01</v>
      </c>
      <c r="N260" s="81"/>
      <c r="O260" s="20"/>
      <c r="P260" s="21">
        <f>IF(D260&gt;B260,D260*0.013,0)</f>
        <v>5156.2508643030742</v>
      </c>
      <c r="Q260" s="19"/>
      <c r="R260" s="15">
        <f>R259+C260+I259</f>
        <v>620401.29373260972</v>
      </c>
      <c r="S260" s="28">
        <f>(R260-(B158+SUM(I158:I259)))/(B158+SUM(I158:I259))</f>
        <v>6.9401157886720375</v>
      </c>
      <c r="T260" s="28">
        <f t="shared" si="175"/>
        <v>3.0000000000000027E-2</v>
      </c>
    </row>
    <row r="261" spans="1:20" ht="15" thickBot="1">
      <c r="A261" s="1">
        <f>A260+7</f>
        <v>46061</v>
      </c>
      <c r="B261" s="18">
        <f>D260+I260-P260</f>
        <v>391478.43100516417</v>
      </c>
      <c r="C261" s="69">
        <f>(B261*required_return)</f>
        <v>11744.352930154924</v>
      </c>
      <c r="D261" s="19">
        <f>B261+C261</f>
        <v>403222.78393531911</v>
      </c>
      <c r="E261" s="15">
        <f>B261/5000</f>
        <v>78.295686201032836</v>
      </c>
      <c r="F261" s="15">
        <f>E261</f>
        <v>78.295686201032836</v>
      </c>
      <c r="G261" s="92">
        <f t="shared" si="174"/>
        <v>150.00000000000023</v>
      </c>
      <c r="H261" s="62"/>
      <c r="I261" s="22"/>
      <c r="J261" s="22"/>
      <c r="K261" s="19">
        <f>D261+I261-J261</f>
        <v>403222.78393531911</v>
      </c>
      <c r="L261" s="82">
        <f>(0.7*B261)</f>
        <v>274034.90170361492</v>
      </c>
      <c r="M261" s="95">
        <f t="shared" si="176"/>
        <v>0.01</v>
      </c>
      <c r="N261" s="81"/>
      <c r="O261" s="26"/>
      <c r="P261" s="21">
        <f>IF(D261&gt;B261,D261*0.013,0)</f>
        <v>5241.8961911591477</v>
      </c>
      <c r="Q261" s="19">
        <f>Q256+SUM(P258:P261)</f>
        <v>234164.75891860473</v>
      </c>
      <c r="R261" s="15">
        <f>R260+C261+I260</f>
        <v>632145.6466627646</v>
      </c>
      <c r="S261" s="28">
        <f>(R261-(B158+SUM(I158:I260)))/(B158+SUM(I158:I260))</f>
        <v>7.0904241827235985</v>
      </c>
      <c r="T261" s="28">
        <f t="shared" si="175"/>
        <v>3.0000000000000027E-2</v>
      </c>
    </row>
    <row r="262" spans="1:20" ht="15" thickBot="1">
      <c r="A262" s="2"/>
      <c r="B262" s="3"/>
      <c r="C262" s="13"/>
      <c r="D262" s="4"/>
      <c r="E262" s="4"/>
      <c r="F262" s="4"/>
      <c r="G262" s="4"/>
      <c r="H262" s="61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29"/>
      <c r="T262" s="29"/>
    </row>
    <row r="263" spans="1:20">
      <c r="A263" s="1">
        <f>A261+7</f>
        <v>46068</v>
      </c>
      <c r="B263" s="18">
        <f>D261+I261-P261</f>
        <v>397980.88774415996</v>
      </c>
      <c r="C263" s="69">
        <f>(B263*required_return)</f>
        <v>11939.426632324798</v>
      </c>
      <c r="D263" s="15">
        <f>B263+C263</f>
        <v>409920.31437648478</v>
      </c>
      <c r="E263" s="15">
        <f>B263/5000</f>
        <v>79.596177548831989</v>
      </c>
      <c r="F263" s="15">
        <f>E263</f>
        <v>79.596177548831989</v>
      </c>
      <c r="G263" s="93">
        <f>(D263-B263)/F263</f>
        <v>150.00000000000023</v>
      </c>
      <c r="H263" s="62"/>
      <c r="I263" s="22"/>
      <c r="J263" s="22"/>
      <c r="K263" s="15">
        <f>D263+I263-J263</f>
        <v>409920.31437648478</v>
      </c>
      <c r="L263" s="82">
        <f>(0.7*B263)</f>
        <v>278586.62142091198</v>
      </c>
      <c r="M263" s="95">
        <f>E263*50/B263</f>
        <v>0.01</v>
      </c>
      <c r="N263" s="81"/>
      <c r="O263" s="84"/>
      <c r="P263" s="21">
        <f>IF(D263&gt;B263,D263*0.013,0)</f>
        <v>5328.9640868943015</v>
      </c>
      <c r="Q263" s="19"/>
      <c r="R263" s="15">
        <f>R261+C263+I261</f>
        <v>644085.07329508942</v>
      </c>
      <c r="S263" s="28">
        <f>(R263-(B158+SUM(I158:I261)))/(B158+SUM(I158:I261))</f>
        <v>7.243229199200357</v>
      </c>
      <c r="T263" s="28">
        <f>D263/B263-1</f>
        <v>3.0000000000000027E-2</v>
      </c>
    </row>
    <row r="264" spans="1:20">
      <c r="A264" s="1">
        <f>A263+7</f>
        <v>46075</v>
      </c>
      <c r="B264" s="18">
        <f>D263+I263-P263</f>
        <v>404591.35028959048</v>
      </c>
      <c r="C264" s="69">
        <f>(B264*required_return)</f>
        <v>12137.740508687713</v>
      </c>
      <c r="D264" s="19">
        <f>B264+C264</f>
        <v>416729.09079827822</v>
      </c>
      <c r="E264" s="15">
        <f>B264/5000</f>
        <v>80.918270057918093</v>
      </c>
      <c r="F264" s="15">
        <f>E264</f>
        <v>80.918270057918093</v>
      </c>
      <c r="G264" s="92">
        <f t="shared" ref="G264:G266" si="177">(D264-B264)/F264</f>
        <v>150.00000000000034</v>
      </c>
      <c r="H264" s="62"/>
      <c r="I264" s="22"/>
      <c r="J264" s="22"/>
      <c r="K264" s="19">
        <f>D264+I264-J264</f>
        <v>416729.09079827822</v>
      </c>
      <c r="L264" s="82">
        <f>(0.7*B264)</f>
        <v>283213.94520271331</v>
      </c>
      <c r="M264" s="95">
        <f>E264*50/B264</f>
        <v>9.9999999999999985E-3</v>
      </c>
      <c r="N264" s="81"/>
      <c r="O264" s="84"/>
      <c r="P264" s="21">
        <f>IF(D264&gt;B264,D264*0.013,0)</f>
        <v>5417.4781803776168</v>
      </c>
      <c r="Q264" s="19"/>
      <c r="R264" s="15">
        <f>R263+C264+I263</f>
        <v>656222.8138037771</v>
      </c>
      <c r="S264" s="28">
        <f>(R264-(B158+SUM(I158:I263)))/(B158+SUM(I158:I263))</f>
        <v>7.3985723070007934</v>
      </c>
      <c r="T264" s="28">
        <f t="shared" ref="T264:T266" si="178">D264/B264-1</f>
        <v>3.0000000000000027E-2</v>
      </c>
    </row>
    <row r="265" spans="1:20">
      <c r="A265" s="1">
        <f>A264+7</f>
        <v>46082</v>
      </c>
      <c r="B265" s="18">
        <f>D264+I264-P264</f>
        <v>411311.6126179006</v>
      </c>
      <c r="C265" s="69">
        <f>(B265*required_return)</f>
        <v>12339.348378537017</v>
      </c>
      <c r="D265" s="19">
        <f>B265+C265</f>
        <v>423650.96099643758</v>
      </c>
      <c r="E265" s="15">
        <f>B265/5000</f>
        <v>82.262322523580124</v>
      </c>
      <c r="F265" s="15">
        <f>E265</f>
        <v>82.262322523580124</v>
      </c>
      <c r="G265" s="92">
        <f t="shared" si="177"/>
        <v>149.99999999999966</v>
      </c>
      <c r="H265" s="62"/>
      <c r="I265" s="22"/>
      <c r="J265" s="22"/>
      <c r="K265" s="19">
        <f>D265+I265-J265</f>
        <v>423650.96099643758</v>
      </c>
      <c r="L265" s="82">
        <f>(0.7*B265)</f>
        <v>287918.1288325304</v>
      </c>
      <c r="M265" s="95">
        <f t="shared" ref="M265:M266" si="179">E265*50/B265</f>
        <v>1.0000000000000002E-2</v>
      </c>
      <c r="N265" s="81"/>
      <c r="O265" s="84"/>
      <c r="P265" s="21">
        <f>IF(D265&gt;B265,D265*0.013,0)</f>
        <v>5507.4624929536885</v>
      </c>
      <c r="Q265" s="19"/>
      <c r="R265" s="15">
        <f>R264+C265+I264</f>
        <v>668562.16218231409</v>
      </c>
      <c r="S265" s="28">
        <f>(R265-(B158+SUM(I158:I264)))/(B158+SUM(I158:I264))</f>
        <v>7.5564956638217957</v>
      </c>
      <c r="T265" s="28">
        <f t="shared" si="178"/>
        <v>3.0000000000000027E-2</v>
      </c>
    </row>
    <row r="266" spans="1:20" ht="15" thickBot="1">
      <c r="A266" s="6">
        <f>A265+7</f>
        <v>46089</v>
      </c>
      <c r="B266" s="18">
        <f>D265+I265-P265</f>
        <v>418143.49850348389</v>
      </c>
      <c r="C266" s="69">
        <f>(B266*required_return)</f>
        <v>12544.304955104517</v>
      </c>
      <c r="D266" s="19">
        <f>B266+C266</f>
        <v>430687.80345858843</v>
      </c>
      <c r="E266" s="15">
        <f>B266/5000</f>
        <v>83.628699700696771</v>
      </c>
      <c r="F266" s="15">
        <f>E266</f>
        <v>83.628699700696771</v>
      </c>
      <c r="G266" s="92">
        <f t="shared" si="177"/>
        <v>150.00000000000028</v>
      </c>
      <c r="H266" s="62"/>
      <c r="I266" s="24"/>
      <c r="J266" s="24"/>
      <c r="K266" s="19">
        <f>D266+I266-J266</f>
        <v>430687.80345858843</v>
      </c>
      <c r="L266" s="82">
        <f>(0.7*B266)</f>
        <v>292700.44895243872</v>
      </c>
      <c r="M266" s="95">
        <f t="shared" si="179"/>
        <v>0.01</v>
      </c>
      <c r="N266" s="81"/>
      <c r="O266" s="85"/>
      <c r="P266" s="21">
        <f>IF(D266&gt;B266,D266*0.013,0)</f>
        <v>5598.9414449616497</v>
      </c>
      <c r="Q266" s="19">
        <f>Q261+SUM(P263:P266)</f>
        <v>256017.60512379199</v>
      </c>
      <c r="R266" s="15">
        <f>R265+C266+I265</f>
        <v>681106.46713741857</v>
      </c>
      <c r="S266" s="28">
        <f>(R266-(B158+SUM(I158:I265)))/(B158+SUM(I158:I265))</f>
        <v>7.7170421275995951</v>
      </c>
      <c r="T266" s="28">
        <f t="shared" si="178"/>
        <v>3.0000000000000027E-2</v>
      </c>
    </row>
    <row r="267" spans="1:20" ht="15" thickBot="1">
      <c r="A267" s="2"/>
      <c r="B267" s="3"/>
      <c r="C267" s="13"/>
      <c r="D267" s="4"/>
      <c r="E267" s="4"/>
      <c r="F267" s="4"/>
      <c r="G267" s="4"/>
      <c r="H267" s="61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29"/>
      <c r="T267" s="29"/>
    </row>
  </sheetData>
  <mergeCells count="2">
    <mergeCell ref="U1:Y1"/>
    <mergeCell ref="Z1:AE1"/>
  </mergeCells>
  <conditionalFormatting sqref="G8:G11">
    <cfRule type="cellIs" dxfId="223" priority="551" operator="lessThan">
      <formula>0</formula>
    </cfRule>
    <cfRule type="cellIs" dxfId="222" priority="552" operator="greaterThan">
      <formula>0</formula>
    </cfRule>
  </conditionalFormatting>
  <conditionalFormatting sqref="T3 T5:T11">
    <cfRule type="cellIs" dxfId="221" priority="159" operator="greaterThan">
      <formula>0</formula>
    </cfRule>
    <cfRule type="cellIs" dxfId="220" priority="160" operator="lessThan">
      <formula>0</formula>
    </cfRule>
  </conditionalFormatting>
  <conditionalFormatting sqref="G13:G16">
    <cfRule type="cellIs" dxfId="219" priority="157" operator="lessThan">
      <formula>0</formula>
    </cfRule>
    <cfRule type="cellIs" dxfId="218" priority="158" operator="greaterThan">
      <formula>0</formula>
    </cfRule>
  </conditionalFormatting>
  <conditionalFormatting sqref="G18:G21">
    <cfRule type="cellIs" dxfId="217" priority="155" operator="lessThan">
      <formula>0</formula>
    </cfRule>
    <cfRule type="cellIs" dxfId="216" priority="156" operator="greaterThan">
      <formula>0</formula>
    </cfRule>
  </conditionalFormatting>
  <conditionalFormatting sqref="G23:G26">
    <cfRule type="cellIs" dxfId="215" priority="153" operator="lessThan">
      <formula>0</formula>
    </cfRule>
    <cfRule type="cellIs" dxfId="214" priority="154" operator="greaterThan">
      <formula>0</formula>
    </cfRule>
  </conditionalFormatting>
  <conditionalFormatting sqref="G28:G31">
    <cfRule type="cellIs" dxfId="213" priority="151" operator="lessThan">
      <formula>0</formula>
    </cfRule>
    <cfRule type="cellIs" dxfId="212" priority="152" operator="greaterThan">
      <formula>0</formula>
    </cfRule>
  </conditionalFormatting>
  <conditionalFormatting sqref="G33:G36">
    <cfRule type="cellIs" dxfId="211" priority="149" operator="lessThan">
      <formula>0</formula>
    </cfRule>
    <cfRule type="cellIs" dxfId="210" priority="150" operator="greaterThan">
      <formula>0</formula>
    </cfRule>
  </conditionalFormatting>
  <conditionalFormatting sqref="G38:G41">
    <cfRule type="cellIs" dxfId="209" priority="147" operator="lessThan">
      <formula>0</formula>
    </cfRule>
    <cfRule type="cellIs" dxfId="208" priority="148" operator="greaterThan">
      <formula>0</formula>
    </cfRule>
  </conditionalFormatting>
  <conditionalFormatting sqref="G43:G46">
    <cfRule type="cellIs" dxfId="207" priority="145" operator="lessThan">
      <formula>0</formula>
    </cfRule>
    <cfRule type="cellIs" dxfId="206" priority="146" operator="greaterThan">
      <formula>0</formula>
    </cfRule>
  </conditionalFormatting>
  <conditionalFormatting sqref="G48:G51">
    <cfRule type="cellIs" dxfId="205" priority="143" operator="lessThan">
      <formula>0</formula>
    </cfRule>
    <cfRule type="cellIs" dxfId="204" priority="144" operator="greaterThan">
      <formula>0</formula>
    </cfRule>
  </conditionalFormatting>
  <conditionalFormatting sqref="G108:G111">
    <cfRule type="cellIs" dxfId="203" priority="141" operator="lessThan">
      <formula>0</formula>
    </cfRule>
    <cfRule type="cellIs" dxfId="202" priority="142" operator="greaterThan">
      <formula>0</formula>
    </cfRule>
  </conditionalFormatting>
  <conditionalFormatting sqref="G53:G56">
    <cfRule type="cellIs" dxfId="201" priority="137" operator="lessThan">
      <formula>0</formula>
    </cfRule>
    <cfRule type="cellIs" dxfId="200" priority="138" operator="greaterThan">
      <formula>0</formula>
    </cfRule>
  </conditionalFormatting>
  <conditionalFormatting sqref="G58:G61">
    <cfRule type="cellIs" dxfId="199" priority="135" operator="lessThan">
      <formula>0</formula>
    </cfRule>
    <cfRule type="cellIs" dxfId="198" priority="136" operator="greaterThan">
      <formula>0</formula>
    </cfRule>
  </conditionalFormatting>
  <conditionalFormatting sqref="G63:G66">
    <cfRule type="cellIs" dxfId="197" priority="133" operator="lessThan">
      <formula>0</formula>
    </cfRule>
    <cfRule type="cellIs" dxfId="196" priority="134" operator="greaterThan">
      <formula>0</formula>
    </cfRule>
  </conditionalFormatting>
  <conditionalFormatting sqref="G68:G71">
    <cfRule type="cellIs" dxfId="195" priority="131" operator="lessThan">
      <formula>0</formula>
    </cfRule>
    <cfRule type="cellIs" dxfId="194" priority="132" operator="greaterThan">
      <formula>0</formula>
    </cfRule>
  </conditionalFormatting>
  <conditionalFormatting sqref="G73:G76">
    <cfRule type="cellIs" dxfId="193" priority="129" operator="lessThan">
      <formula>0</formula>
    </cfRule>
    <cfRule type="cellIs" dxfId="192" priority="130" operator="greaterThan">
      <formula>0</formula>
    </cfRule>
  </conditionalFormatting>
  <conditionalFormatting sqref="G78:G81">
    <cfRule type="cellIs" dxfId="191" priority="127" operator="lessThan">
      <formula>0</formula>
    </cfRule>
    <cfRule type="cellIs" dxfId="190" priority="128" operator="greaterThan">
      <formula>0</formula>
    </cfRule>
  </conditionalFormatting>
  <conditionalFormatting sqref="G83:G86">
    <cfRule type="cellIs" dxfId="189" priority="125" operator="lessThan">
      <formula>0</formula>
    </cfRule>
    <cfRule type="cellIs" dxfId="188" priority="126" operator="greaterThan">
      <formula>0</formula>
    </cfRule>
  </conditionalFormatting>
  <conditionalFormatting sqref="G88:G91">
    <cfRule type="cellIs" dxfId="187" priority="123" operator="lessThan">
      <formula>0</formula>
    </cfRule>
    <cfRule type="cellIs" dxfId="186" priority="124" operator="greaterThan">
      <formula>0</formula>
    </cfRule>
  </conditionalFormatting>
  <conditionalFormatting sqref="G93:G96">
    <cfRule type="cellIs" dxfId="185" priority="121" operator="lessThan">
      <formula>0</formula>
    </cfRule>
    <cfRule type="cellIs" dxfId="184" priority="122" operator="greaterThan">
      <formula>0</formula>
    </cfRule>
  </conditionalFormatting>
  <conditionalFormatting sqref="G98:G101">
    <cfRule type="cellIs" dxfId="183" priority="119" operator="lessThan">
      <formula>0</formula>
    </cfRule>
    <cfRule type="cellIs" dxfId="182" priority="120" operator="greaterThan">
      <formula>0</formula>
    </cfRule>
  </conditionalFormatting>
  <conditionalFormatting sqref="G103:G106">
    <cfRule type="cellIs" dxfId="181" priority="117" operator="lessThan">
      <formula>0</formula>
    </cfRule>
    <cfRule type="cellIs" dxfId="180" priority="118" operator="greaterThan">
      <formula>0</formula>
    </cfRule>
  </conditionalFormatting>
  <conditionalFormatting sqref="G113:G116">
    <cfRule type="cellIs" dxfId="179" priority="115" operator="lessThan">
      <formula>0</formula>
    </cfRule>
    <cfRule type="cellIs" dxfId="178" priority="116" operator="greaterThan">
      <formula>0</formula>
    </cfRule>
  </conditionalFormatting>
  <conditionalFormatting sqref="G118:G121">
    <cfRule type="cellIs" dxfId="177" priority="113" operator="lessThan">
      <formula>0</formula>
    </cfRule>
    <cfRule type="cellIs" dxfId="176" priority="114" operator="greaterThan">
      <formula>0</formula>
    </cfRule>
  </conditionalFormatting>
  <conditionalFormatting sqref="G123:G126">
    <cfRule type="cellIs" dxfId="175" priority="111" operator="lessThan">
      <formula>0</formula>
    </cfRule>
    <cfRule type="cellIs" dxfId="174" priority="112" operator="greaterThan">
      <formula>0</formula>
    </cfRule>
  </conditionalFormatting>
  <conditionalFormatting sqref="G128:G131">
    <cfRule type="cellIs" dxfId="173" priority="109" operator="lessThan">
      <formula>0</formula>
    </cfRule>
    <cfRule type="cellIs" dxfId="172" priority="110" operator="greaterThan">
      <formula>0</formula>
    </cfRule>
  </conditionalFormatting>
  <conditionalFormatting sqref="G133:G136">
    <cfRule type="cellIs" dxfId="171" priority="107" operator="lessThan">
      <formula>0</formula>
    </cfRule>
    <cfRule type="cellIs" dxfId="170" priority="108" operator="greaterThan">
      <formula>0</formula>
    </cfRule>
  </conditionalFormatting>
  <conditionalFormatting sqref="G138:G141">
    <cfRule type="cellIs" dxfId="169" priority="105" operator="lessThan">
      <formula>0</formula>
    </cfRule>
    <cfRule type="cellIs" dxfId="168" priority="106" operator="greaterThan">
      <formula>0</formula>
    </cfRule>
  </conditionalFormatting>
  <conditionalFormatting sqref="G143:G146">
    <cfRule type="cellIs" dxfId="167" priority="103" operator="lessThan">
      <formula>0</formula>
    </cfRule>
    <cfRule type="cellIs" dxfId="166" priority="104" operator="greaterThan">
      <formula>0</formula>
    </cfRule>
  </conditionalFormatting>
  <conditionalFormatting sqref="T12:T267">
    <cfRule type="cellIs" dxfId="165" priority="55" operator="greaterThan">
      <formula>0</formula>
    </cfRule>
    <cfRule type="cellIs" dxfId="164" priority="56" operator="lessThan">
      <formula>0</formula>
    </cfRule>
  </conditionalFormatting>
  <conditionalFormatting sqref="T4">
    <cfRule type="cellIs" dxfId="163" priority="51" operator="greaterThan">
      <formula>0</formula>
    </cfRule>
    <cfRule type="cellIs" dxfId="162" priority="52" operator="lessThan">
      <formula>0</formula>
    </cfRule>
  </conditionalFormatting>
  <conditionalFormatting sqref="G3:G6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48:G151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53:G156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58:G161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63:G166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68:G171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73:G176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178:G181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183:G186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188:G191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193:G196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198:G201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03:G206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08:G211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13:G216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18:G221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23:G226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28:G231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33:G236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38:G241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243:G246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248:G251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253:G256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258:G261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G263:G266">
    <cfRule type="cellIs" dxfId="113" priority="1" operator="lessThan">
      <formula>0</formula>
    </cfRule>
    <cfRule type="cellIs" dxfId="11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D3:AD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14</v>
      </c>
      <c r="C1" s="54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  <row r="6" spans="2:3">
      <c r="B6" t="s">
        <v>45</v>
      </c>
      <c r="C6">
        <v>0.03</v>
      </c>
    </row>
    <row r="7" spans="2:3">
      <c r="B7" t="s">
        <v>47</v>
      </c>
      <c r="C7">
        <v>75</v>
      </c>
    </row>
    <row r="8" spans="2:3">
      <c r="B8" t="s">
        <v>48</v>
      </c>
      <c r="C8">
        <v>110</v>
      </c>
    </row>
    <row r="9" spans="2:3">
      <c r="B9" t="s">
        <v>49</v>
      </c>
      <c r="C9">
        <v>4.4999999999999998E-2</v>
      </c>
    </row>
    <row r="10" spans="2:3">
      <c r="B10" t="s">
        <v>50</v>
      </c>
      <c r="C10">
        <v>0.04</v>
      </c>
    </row>
    <row r="11" spans="2:3">
      <c r="B11" t="s">
        <v>51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2022-02-27T08:43:16Z</dcterms:modified>
</cp:coreProperties>
</file>