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mir\Desktop\"/>
    </mc:Choice>
  </mc:AlternateContent>
  <bookViews>
    <workbookView xWindow="0" yWindow="0" windowWidth="24510" windowHeight="2415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3" i="1" l="1"/>
  <c r="O33" i="1" l="1"/>
  <c r="F30" i="1"/>
  <c r="O32" i="1" s="1"/>
  <c r="O9" i="1"/>
  <c r="R9" i="1"/>
  <c r="O8" i="1" s="1"/>
  <c r="E18" i="1" l="1"/>
  <c r="O34" i="1" l="1"/>
  <c r="O31" i="1" s="1"/>
  <c r="O10" i="1"/>
  <c r="H26" i="1"/>
  <c r="E22" i="1"/>
  <c r="G26" i="1"/>
  <c r="F26" i="1"/>
  <c r="E26" i="1"/>
  <c r="E14" i="1"/>
  <c r="H14" i="1"/>
  <c r="I14" i="1" s="1"/>
  <c r="G14" i="1"/>
  <c r="F14" i="1"/>
  <c r="O7" i="1" l="1"/>
  <c r="I26" i="1"/>
  <c r="K26" i="1" s="1"/>
  <c r="J26" i="1"/>
  <c r="O26" i="1" s="1"/>
  <c r="K14" i="1"/>
  <c r="P14" i="1" s="1"/>
  <c r="J14" i="1"/>
  <c r="E20" i="1"/>
  <c r="O14" i="1" l="1"/>
  <c r="M14" i="1"/>
  <c r="P26" i="1"/>
  <c r="R26" i="1" s="1"/>
  <c r="F22" i="1"/>
  <c r="F18" i="1"/>
  <c r="N14" i="1"/>
  <c r="G22" i="1"/>
  <c r="L26" i="1"/>
  <c r="M26" i="1"/>
  <c r="N26" i="1" s="1"/>
  <c r="R14" i="1"/>
  <c r="L14" i="1"/>
  <c r="Q26" i="1" l="1"/>
  <c r="M22" i="1"/>
  <c r="Q14" i="1"/>
  <c r="S14" i="1" s="1"/>
  <c r="G18" i="1"/>
  <c r="G20" i="1" s="1"/>
  <c r="S26" i="1"/>
  <c r="F20" i="1"/>
  <c r="L18" i="1"/>
  <c r="M18" i="1" l="1"/>
  <c r="H18" i="1"/>
  <c r="L22" i="1"/>
  <c r="L20" i="1" s="1"/>
  <c r="H22" i="1"/>
  <c r="R31" i="1" l="1"/>
  <c r="N18" i="1"/>
  <c r="R8" i="1" s="1"/>
  <c r="R7" i="1"/>
  <c r="N22" i="1"/>
  <c r="R32" i="1" s="1"/>
  <c r="M20" i="1"/>
  <c r="P18" i="1"/>
  <c r="I22" i="1"/>
  <c r="H20" i="1"/>
  <c r="I18" i="1"/>
  <c r="P22" i="1"/>
  <c r="O18" i="1" l="1"/>
  <c r="J18" i="1"/>
  <c r="R18" i="1"/>
  <c r="P20" i="1"/>
  <c r="Q18" i="1"/>
  <c r="O22" i="1"/>
  <c r="Q22" i="1" s="1"/>
  <c r="N20" i="1"/>
  <c r="J22" i="1"/>
  <c r="I20" i="1"/>
  <c r="S18" i="1"/>
  <c r="J20" i="1" l="1"/>
  <c r="Q20" i="1"/>
  <c r="R22" i="1"/>
  <c r="R20" i="1" s="1"/>
  <c r="S22" i="1"/>
  <c r="S20" i="1" s="1"/>
  <c r="O20" i="1"/>
</calcChain>
</file>

<file path=xl/sharedStrings.xml><?xml version="1.0" encoding="utf-8"?>
<sst xmlns="http://schemas.openxmlformats.org/spreadsheetml/2006/main" count="118" uniqueCount="31">
  <si>
    <t>Stop</t>
  </si>
  <si>
    <t>TP</t>
  </si>
  <si>
    <t>Spread</t>
  </si>
  <si>
    <t>Total</t>
  </si>
  <si>
    <t>Margin</t>
  </si>
  <si>
    <t>Lot</t>
  </si>
  <si>
    <t>Pip</t>
  </si>
  <si>
    <t>$</t>
  </si>
  <si>
    <t>Pipetten</t>
  </si>
  <si>
    <t>Trades</t>
  </si>
  <si>
    <t>Steuer</t>
  </si>
  <si>
    <t>Cash</t>
  </si>
  <si>
    <t>Verlust</t>
  </si>
  <si>
    <t>Nachteil</t>
  </si>
  <si>
    <t>zu versteuern</t>
  </si>
  <si>
    <t>effektive Kest</t>
  </si>
  <si>
    <t>Kapital</t>
  </si>
  <si>
    <t>Gewinnquote</t>
  </si>
  <si>
    <t>Gewinn</t>
  </si>
  <si>
    <t>Quote</t>
  </si>
  <si>
    <t>mit Spread</t>
  </si>
  <si>
    <t>Max Verlust</t>
  </si>
  <si>
    <t>maximal</t>
  </si>
  <si>
    <t>Hebel</t>
  </si>
  <si>
    <t>Risiko/ Trade</t>
  </si>
  <si>
    <t>Reale GQ</t>
  </si>
  <si>
    <t>Reale VQ</t>
  </si>
  <si>
    <t>Effektiv</t>
  </si>
  <si>
    <t>Brutto RGV</t>
  </si>
  <si>
    <t>Range G&amp;V</t>
  </si>
  <si>
    <t>Größe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</si>
</sst>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0.0%"/>
    <numFmt numFmtId="166" formatCode="0.000"/>
    <numFmt numFmtId="167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2" borderId="0" xfId="0" applyFill="1" applyAlignment="1">
      <alignment horizontal="center"/>
    </xf>
    <xf numFmtId="9" fontId="0" fillId="2" borderId="0" xfId="0" applyNumberFormat="1" applyFill="1" applyAlignment="1">
      <alignment horizontal="center"/>
    </xf>
    <xf numFmtId="1" fontId="0" fillId="2" borderId="0" xfId="0" applyNumberFormat="1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3" fontId="2" fillId="2" borderId="5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0" fillId="2" borderId="5" xfId="0" applyFill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9" fontId="2" fillId="2" borderId="8" xfId="0" applyNumberFormat="1" applyFont="1" applyFill="1" applyBorder="1" applyAlignment="1">
      <alignment horizontal="center"/>
    </xf>
    <xf numFmtId="9" fontId="2" fillId="2" borderId="0" xfId="0" applyNumberFormat="1" applyFont="1" applyFill="1" applyBorder="1" applyAlignment="1">
      <alignment horizontal="center"/>
    </xf>
    <xf numFmtId="3" fontId="0" fillId="2" borderId="0" xfId="0" applyNumberFormat="1" applyFill="1"/>
    <xf numFmtId="166" fontId="0" fillId="2" borderId="0" xfId="0" applyNumberFormat="1" applyFill="1" applyAlignment="1">
      <alignment horizontal="center"/>
    </xf>
    <xf numFmtId="10" fontId="0" fillId="2" borderId="0" xfId="0" applyNumberFormat="1" applyFill="1"/>
    <xf numFmtId="0" fontId="2" fillId="2" borderId="9" xfId="0" applyFont="1" applyFill="1" applyBorder="1" applyAlignment="1">
      <alignment horizontal="center"/>
    </xf>
    <xf numFmtId="3" fontId="2" fillId="2" borderId="8" xfId="0" applyNumberFormat="1" applyFont="1" applyFill="1" applyBorder="1" applyAlignment="1">
      <alignment horizontal="center"/>
    </xf>
    <xf numFmtId="0" fontId="2" fillId="2" borderId="9" xfId="0" applyFont="1" applyFill="1" applyBorder="1"/>
    <xf numFmtId="0" fontId="2" fillId="2" borderId="0" xfId="0" applyFont="1" applyFill="1" applyBorder="1"/>
    <xf numFmtId="3" fontId="0" fillId="2" borderId="2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9" fontId="0" fillId="2" borderId="0" xfId="0" applyNumberForma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1" xfId="0" applyFill="1" applyBorder="1"/>
    <xf numFmtId="0" fontId="0" fillId="2" borderId="3" xfId="0" applyFill="1" applyBorder="1"/>
    <xf numFmtId="0" fontId="0" fillId="2" borderId="10" xfId="0" applyFill="1" applyBorder="1"/>
    <xf numFmtId="0" fontId="0" fillId="2" borderId="11" xfId="0" applyFill="1" applyBorder="1"/>
    <xf numFmtId="3" fontId="0" fillId="2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0" fontId="0" fillId="2" borderId="4" xfId="0" applyFill="1" applyBorder="1"/>
    <xf numFmtId="165" fontId="0" fillId="2" borderId="5" xfId="0" applyNumberFormat="1" applyFill="1" applyBorder="1" applyAlignment="1">
      <alignment horizontal="center"/>
    </xf>
    <xf numFmtId="0" fontId="0" fillId="2" borderId="6" xfId="0" applyFill="1" applyBorder="1"/>
    <xf numFmtId="9" fontId="0" fillId="2" borderId="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0" fontId="2" fillId="2" borderId="5" xfId="0" applyFont="1" applyFill="1" applyBorder="1"/>
    <xf numFmtId="0" fontId="3" fillId="2" borderId="0" xfId="0" applyFont="1" applyFill="1" applyBorder="1" applyAlignment="1">
      <alignment horizontal="center"/>
    </xf>
    <xf numFmtId="10" fontId="4" fillId="2" borderId="0" xfId="0" applyNumberFormat="1" applyFont="1" applyFill="1" applyAlignment="1">
      <alignment horizontal="center"/>
    </xf>
    <xf numFmtId="167" fontId="4" fillId="2" borderId="0" xfId="0" applyNumberFormat="1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0" xfId="0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0" fontId="5" fillId="3" borderId="3" xfId="0" applyNumberFormat="1" applyFont="1" applyFill="1" applyBorder="1" applyAlignment="1">
      <alignment horizontal="center" vertical="center"/>
    </xf>
    <xf numFmtId="3" fontId="1" fillId="3" borderId="11" xfId="0" applyNumberFormat="1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166" fontId="1" fillId="2" borderId="2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165" fontId="1" fillId="2" borderId="0" xfId="0" applyNumberFormat="1" applyFont="1" applyFill="1" applyBorder="1" applyAlignment="1">
      <alignment horizontal="center"/>
    </xf>
    <xf numFmtId="165" fontId="0" fillId="2" borderId="0" xfId="0" applyNumberFormat="1" applyFill="1"/>
    <xf numFmtId="10" fontId="5" fillId="4" borderId="3" xfId="0" applyNumberFormat="1" applyFont="1" applyFill="1" applyBorder="1" applyAlignment="1">
      <alignment horizontal="center" vertical="center"/>
    </xf>
    <xf numFmtId="3" fontId="1" fillId="4" borderId="11" xfId="0" applyNumberFormat="1" applyFont="1" applyFill="1" applyBorder="1" applyAlignment="1">
      <alignment horizontal="center" vertical="center"/>
    </xf>
    <xf numFmtId="4" fontId="1" fillId="4" borderId="6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165" fontId="1" fillId="3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0" fontId="1" fillId="3" borderId="11" xfId="0" applyNumberFormat="1" applyFont="1" applyFill="1" applyBorder="1" applyAlignment="1">
      <alignment horizontal="center" vertical="center"/>
    </xf>
    <xf numFmtId="3" fontId="1" fillId="3" borderId="6" xfId="0" applyNumberFormat="1" applyFont="1" applyFill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center"/>
    </xf>
    <xf numFmtId="10" fontId="1" fillId="4" borderId="11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9" fontId="7" fillId="3" borderId="3" xfId="0" applyNumberFormat="1" applyFont="1" applyFill="1" applyBorder="1" applyAlignment="1">
      <alignment horizontal="center" vertical="center"/>
    </xf>
    <xf numFmtId="10" fontId="7" fillId="3" borderId="6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9" fontId="7" fillId="4" borderId="3" xfId="0" applyNumberFormat="1" applyFont="1" applyFill="1" applyBorder="1" applyAlignment="1">
      <alignment horizontal="center" vertical="center"/>
    </xf>
    <xf numFmtId="10" fontId="7" fillId="4" borderId="6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topLeftCell="C3" zoomScale="130" zoomScaleNormal="130" workbookViewId="0">
      <selection activeCell="V56" sqref="V56"/>
    </sheetView>
  </sheetViews>
  <sheetFormatPr baseColWidth="10" defaultRowHeight="15" x14ac:dyDescent="0.25"/>
  <cols>
    <col min="3" max="3" width="6.7109375" customWidth="1"/>
    <col min="4" max="4" width="2.5703125" customWidth="1"/>
    <col min="5" max="5" width="10.85546875" customWidth="1"/>
    <col min="6" max="6" width="9.140625" customWidth="1"/>
    <col min="7" max="7" width="10.28515625" customWidth="1"/>
    <col min="8" max="8" width="13" customWidth="1"/>
    <col min="9" max="9" width="9.7109375" customWidth="1"/>
    <col min="11" max="11" width="9.140625" customWidth="1"/>
    <col min="12" max="12" width="9.42578125" customWidth="1"/>
    <col min="13" max="13" width="12.28515625" customWidth="1"/>
    <col min="14" max="14" width="12.42578125" customWidth="1"/>
    <col min="15" max="15" width="10.42578125" customWidth="1"/>
    <col min="16" max="16" width="10" customWidth="1"/>
    <col min="17" max="17" width="10.42578125" customWidth="1"/>
    <col min="18" max="18" width="11.5703125" customWidth="1"/>
    <col min="19" max="19" width="13.140625" customWidth="1"/>
    <col min="20" max="20" width="2.140625" customWidth="1"/>
    <col min="21" max="21" width="7.7109375" customWidth="1"/>
  </cols>
  <sheetData>
    <row r="1" spans="1: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22"/>
      <c r="M1" s="1"/>
      <c r="N1" s="1"/>
      <c r="O1" s="4"/>
      <c r="P1" s="5"/>
      <c r="Q1" s="5"/>
      <c r="R1" s="5"/>
      <c r="S1" s="5"/>
      <c r="T1" s="5"/>
      <c r="U1" s="5"/>
      <c r="V1" s="5"/>
      <c r="W1" s="5"/>
    </row>
    <row r="2" spans="1: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1"/>
      <c r="N3" s="1"/>
      <c r="O3" s="5"/>
      <c r="P3" s="1"/>
      <c r="Q3" s="1"/>
      <c r="R3" s="1"/>
      <c r="S3" s="23"/>
      <c r="T3" s="5"/>
      <c r="V3" s="5"/>
      <c r="W3" s="5"/>
    </row>
    <row r="4" spans="1:23" ht="8.2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1"/>
      <c r="N4" s="2"/>
      <c r="O4" s="5"/>
      <c r="P4" s="1"/>
      <c r="Q4" s="1"/>
      <c r="R4" s="1"/>
      <c r="S4" s="23"/>
      <c r="T4" s="5"/>
      <c r="U4" s="5"/>
      <c r="V4" s="5"/>
      <c r="W4" s="5"/>
    </row>
    <row r="5" spans="1:23" ht="15.75" thickBo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1"/>
      <c r="N5" s="1"/>
      <c r="O5" s="5"/>
      <c r="P5" s="1"/>
      <c r="Q5" s="1"/>
      <c r="R5" s="1"/>
      <c r="S5" s="23"/>
      <c r="T5" s="5"/>
      <c r="U5" s="5"/>
      <c r="V5" s="5"/>
      <c r="W5" s="5"/>
    </row>
    <row r="6" spans="1:23" ht="15.75" thickBot="1" x14ac:dyDescent="0.3">
      <c r="A6" s="5"/>
      <c r="B6" s="5"/>
      <c r="C6" s="5"/>
      <c r="D6" s="33"/>
      <c r="E6" s="7"/>
      <c r="F6" s="7"/>
      <c r="G6" s="7"/>
      <c r="H6" s="6"/>
      <c r="I6" s="6"/>
      <c r="J6" s="7"/>
      <c r="K6" s="7"/>
      <c r="L6" s="7"/>
      <c r="M6" s="6"/>
      <c r="N6" s="6"/>
      <c r="O6" s="7"/>
      <c r="P6" s="77"/>
      <c r="Q6" s="77"/>
      <c r="R6" s="77"/>
      <c r="S6" s="78"/>
      <c r="T6" s="34"/>
      <c r="U6" s="5"/>
      <c r="V6" s="5"/>
      <c r="W6" s="5"/>
    </row>
    <row r="7" spans="1:23" ht="12.95" customHeight="1" x14ac:dyDescent="0.25">
      <c r="A7" s="5"/>
      <c r="B7" s="5"/>
      <c r="C7" s="5"/>
      <c r="D7" s="35"/>
      <c r="E7" s="69" t="s">
        <v>16</v>
      </c>
      <c r="F7" s="95">
        <v>5000</v>
      </c>
      <c r="G7" s="59"/>
      <c r="H7" s="58" t="s">
        <v>17</v>
      </c>
      <c r="I7" s="98">
        <v>0.6</v>
      </c>
      <c r="J7" s="59"/>
      <c r="K7" s="58" t="s">
        <v>1</v>
      </c>
      <c r="L7" s="95">
        <v>5</v>
      </c>
      <c r="M7" s="60"/>
      <c r="N7" s="58" t="s">
        <v>24</v>
      </c>
      <c r="O7" s="74">
        <f>O10*(I8+I9)/F7</f>
        <v>0.01</v>
      </c>
      <c r="P7" s="79"/>
      <c r="Q7" s="69" t="s">
        <v>29</v>
      </c>
      <c r="R7" s="88">
        <f>M18*1/L18</f>
        <v>0.83333333333333337</v>
      </c>
      <c r="S7" s="82"/>
      <c r="T7" s="36"/>
      <c r="U7" s="83"/>
      <c r="V7" s="5"/>
      <c r="W7" s="5"/>
    </row>
    <row r="8" spans="1:23" ht="12.95" customHeight="1" x14ac:dyDescent="0.25">
      <c r="A8" s="5"/>
      <c r="B8" s="5"/>
      <c r="C8" s="5"/>
      <c r="D8" s="35"/>
      <c r="E8" s="70" t="s">
        <v>5</v>
      </c>
      <c r="F8" s="96">
        <v>1</v>
      </c>
      <c r="G8" s="59"/>
      <c r="H8" s="61" t="s">
        <v>2</v>
      </c>
      <c r="I8" s="96">
        <v>1</v>
      </c>
      <c r="J8" s="59"/>
      <c r="K8" s="61" t="s">
        <v>9</v>
      </c>
      <c r="L8" s="96">
        <v>1000</v>
      </c>
      <c r="M8" s="59"/>
      <c r="N8" s="61" t="s">
        <v>4</v>
      </c>
      <c r="O8" s="75">
        <f>R9/F9</f>
        <v>3333.3333333333335</v>
      </c>
      <c r="P8" s="79"/>
      <c r="Q8" s="70" t="s">
        <v>10</v>
      </c>
      <c r="R8" s="90">
        <f>N18*1/H18-100%</f>
        <v>0</v>
      </c>
      <c r="S8" s="82"/>
      <c r="T8" s="36"/>
      <c r="U8" s="83"/>
      <c r="V8" s="5"/>
      <c r="W8" s="5"/>
    </row>
    <row r="9" spans="1:23" ht="12.95" customHeight="1" thickBot="1" x14ac:dyDescent="0.3">
      <c r="A9" s="5"/>
      <c r="B9" s="5"/>
      <c r="C9" s="5"/>
      <c r="D9" s="35"/>
      <c r="E9" s="71" t="s">
        <v>23</v>
      </c>
      <c r="F9" s="97">
        <v>30</v>
      </c>
      <c r="G9" s="59"/>
      <c r="H9" s="62" t="s">
        <v>0</v>
      </c>
      <c r="I9" s="97">
        <v>4</v>
      </c>
      <c r="J9" s="59"/>
      <c r="K9" s="62" t="s">
        <v>10</v>
      </c>
      <c r="L9" s="99">
        <v>0.26369999999999999</v>
      </c>
      <c r="M9" s="59"/>
      <c r="N9" s="62" t="s">
        <v>28</v>
      </c>
      <c r="O9" s="76">
        <f>L7/I9</f>
        <v>1.25</v>
      </c>
      <c r="P9" s="79"/>
      <c r="Q9" s="71" t="s">
        <v>30</v>
      </c>
      <c r="R9" s="91">
        <f>F8*100000</f>
        <v>100000</v>
      </c>
      <c r="S9" s="80"/>
      <c r="T9" s="36"/>
      <c r="U9" s="5"/>
      <c r="V9" s="5"/>
      <c r="W9" s="5"/>
    </row>
    <row r="10" spans="1:23" ht="15.75" thickBot="1" x14ac:dyDescent="0.3">
      <c r="A10" s="5"/>
      <c r="B10" s="5"/>
      <c r="C10" s="5"/>
      <c r="D10" s="35"/>
      <c r="E10" s="87"/>
      <c r="G10" s="87"/>
      <c r="H10" s="87"/>
      <c r="I10" s="87"/>
      <c r="J10" s="87"/>
      <c r="K10" s="87"/>
      <c r="L10" s="87"/>
      <c r="M10" s="87"/>
      <c r="N10" s="50" t="s">
        <v>8</v>
      </c>
      <c r="O10" s="89">
        <f>F8*10</f>
        <v>10</v>
      </c>
      <c r="P10" s="87"/>
      <c r="Q10" s="5"/>
      <c r="R10" s="5"/>
      <c r="S10" s="81"/>
      <c r="T10" s="36"/>
      <c r="U10" s="5"/>
      <c r="V10" s="5"/>
      <c r="W10" s="5"/>
    </row>
    <row r="11" spans="1:23" ht="12.95" customHeight="1" x14ac:dyDescent="0.25">
      <c r="A11" s="5"/>
      <c r="B11" s="5"/>
      <c r="C11" s="5"/>
      <c r="D11" s="35"/>
      <c r="E11" s="55" t="s">
        <v>6</v>
      </c>
      <c r="F11" s="56" t="s">
        <v>6</v>
      </c>
      <c r="G11" s="56" t="s">
        <v>6</v>
      </c>
      <c r="H11" s="56" t="s">
        <v>18</v>
      </c>
      <c r="I11" s="56" t="s">
        <v>12</v>
      </c>
      <c r="J11" s="56" t="s">
        <v>6</v>
      </c>
      <c r="K11" s="56" t="s">
        <v>6</v>
      </c>
      <c r="L11" s="56" t="s">
        <v>6</v>
      </c>
      <c r="M11" s="56" t="s">
        <v>25</v>
      </c>
      <c r="N11" s="56" t="s">
        <v>26</v>
      </c>
      <c r="O11" s="56" t="s">
        <v>7</v>
      </c>
      <c r="P11" s="56" t="s">
        <v>7</v>
      </c>
      <c r="Q11" s="56" t="s">
        <v>7</v>
      </c>
      <c r="R11" s="56" t="s">
        <v>21</v>
      </c>
      <c r="S11" s="57" t="s">
        <v>18</v>
      </c>
      <c r="T11" s="36"/>
      <c r="U11" s="5"/>
      <c r="V11" s="5"/>
      <c r="W11" s="5"/>
    </row>
    <row r="12" spans="1:23" ht="12.95" customHeight="1" thickBot="1" x14ac:dyDescent="0.3">
      <c r="A12" s="5"/>
      <c r="B12" s="5"/>
      <c r="C12" s="5"/>
      <c r="D12" s="35"/>
      <c r="E12" s="10" t="s">
        <v>2</v>
      </c>
      <c r="F12" s="11" t="s">
        <v>0</v>
      </c>
      <c r="G12" s="11" t="s">
        <v>1</v>
      </c>
      <c r="H12" s="11" t="s">
        <v>19</v>
      </c>
      <c r="I12" s="11" t="s">
        <v>19</v>
      </c>
      <c r="J12" s="11" t="s">
        <v>18</v>
      </c>
      <c r="K12" s="11" t="s">
        <v>12</v>
      </c>
      <c r="L12" s="11" t="s">
        <v>27</v>
      </c>
      <c r="M12" s="11" t="s">
        <v>20</v>
      </c>
      <c r="N12" s="11" t="s">
        <v>20</v>
      </c>
      <c r="O12" s="11" t="s">
        <v>18</v>
      </c>
      <c r="P12" s="11" t="s">
        <v>12</v>
      </c>
      <c r="Q12" s="11" t="s">
        <v>27</v>
      </c>
      <c r="R12" s="12">
        <v>20000</v>
      </c>
      <c r="S12" s="13" t="s">
        <v>22</v>
      </c>
      <c r="T12" s="36"/>
      <c r="U12" s="5"/>
      <c r="V12" s="5"/>
      <c r="W12" s="5"/>
    </row>
    <row r="13" spans="1:23" x14ac:dyDescent="0.25">
      <c r="A13" s="5"/>
      <c r="B13" s="5"/>
      <c r="C13" s="5"/>
      <c r="D13" s="3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36"/>
      <c r="U13" s="5"/>
      <c r="V13" s="5"/>
      <c r="W13" s="5"/>
    </row>
    <row r="14" spans="1:23" x14ac:dyDescent="0.25">
      <c r="A14" s="5"/>
      <c r="B14" s="5"/>
      <c r="C14" s="5"/>
      <c r="D14" s="35"/>
      <c r="E14" s="30">
        <f>I8</f>
        <v>1</v>
      </c>
      <c r="F14" s="30">
        <f>I9</f>
        <v>4</v>
      </c>
      <c r="G14" s="30">
        <f>L7</f>
        <v>5</v>
      </c>
      <c r="H14" s="31">
        <f>I7</f>
        <v>0.6</v>
      </c>
      <c r="I14" s="31">
        <f>100%-H14</f>
        <v>0.4</v>
      </c>
      <c r="J14" s="30">
        <f>(G14-E14)*H14</f>
        <v>2.4</v>
      </c>
      <c r="K14" s="30">
        <f>(E14+F14)*I14</f>
        <v>2</v>
      </c>
      <c r="L14" s="54">
        <f>J14-K14</f>
        <v>0.39999999999999991</v>
      </c>
      <c r="M14" s="31">
        <f>J14*1/(J14+K14)</f>
        <v>0.54545454545454541</v>
      </c>
      <c r="N14" s="31">
        <f>100%-M14</f>
        <v>0.45454545454545459</v>
      </c>
      <c r="O14" s="72">
        <f>J14*O$10</f>
        <v>24</v>
      </c>
      <c r="P14" s="72">
        <f>K14*O$10</f>
        <v>20</v>
      </c>
      <c r="Q14" s="72">
        <f>O14-P14</f>
        <v>4</v>
      </c>
      <c r="R14" s="37">
        <f>20000/P14</f>
        <v>1000</v>
      </c>
      <c r="S14" s="37">
        <f>R14*Q14</f>
        <v>4000</v>
      </c>
      <c r="T14" s="36"/>
      <c r="U14" s="5"/>
      <c r="V14" s="5"/>
      <c r="W14" s="5"/>
    </row>
    <row r="15" spans="1:23" ht="15.75" thickBot="1" x14ac:dyDescent="0.3">
      <c r="A15" s="5"/>
      <c r="B15" s="5"/>
      <c r="C15" s="5"/>
      <c r="D15" s="35"/>
      <c r="E15" s="30"/>
      <c r="F15" s="30"/>
      <c r="G15" s="30"/>
      <c r="H15" s="31"/>
      <c r="I15" s="31"/>
      <c r="J15" s="30"/>
      <c r="K15" s="30"/>
      <c r="L15" s="30"/>
      <c r="M15" s="31"/>
      <c r="N15" s="31"/>
      <c r="O15" s="30"/>
      <c r="P15" s="30"/>
      <c r="Q15" s="30"/>
      <c r="R15" s="32"/>
      <c r="S15" s="37"/>
      <c r="T15" s="36"/>
      <c r="U15" s="5"/>
      <c r="V15" s="5"/>
      <c r="W15" s="5"/>
    </row>
    <row r="16" spans="1:23" ht="15.75" thickBot="1" x14ac:dyDescent="0.3">
      <c r="A16" s="5"/>
      <c r="B16" s="5"/>
      <c r="C16" s="5"/>
      <c r="D16" s="35"/>
      <c r="E16" s="18" t="s">
        <v>9</v>
      </c>
      <c r="F16" s="19" t="s">
        <v>18</v>
      </c>
      <c r="G16" s="19" t="s">
        <v>12</v>
      </c>
      <c r="H16" s="20" t="s">
        <v>14</v>
      </c>
      <c r="I16" s="20" t="s">
        <v>10</v>
      </c>
      <c r="J16" s="25" t="s">
        <v>3</v>
      </c>
      <c r="K16" s="14"/>
      <c r="L16" s="18" t="s">
        <v>18</v>
      </c>
      <c r="M16" s="19" t="s">
        <v>12</v>
      </c>
      <c r="N16" s="20" t="s">
        <v>14</v>
      </c>
      <c r="O16" s="20" t="s">
        <v>10</v>
      </c>
      <c r="P16" s="19" t="s">
        <v>11</v>
      </c>
      <c r="Q16" s="19" t="s">
        <v>3</v>
      </c>
      <c r="R16" s="26" t="s">
        <v>13</v>
      </c>
      <c r="S16" s="27" t="s">
        <v>15</v>
      </c>
      <c r="T16" s="36"/>
      <c r="U16" s="5"/>
      <c r="V16" s="5"/>
      <c r="W16" s="5"/>
    </row>
    <row r="17" spans="1:23" x14ac:dyDescent="0.25">
      <c r="A17" s="5"/>
      <c r="B17" s="5"/>
      <c r="C17" s="5"/>
      <c r="D17" s="35"/>
      <c r="E17" s="30"/>
      <c r="F17" s="30"/>
      <c r="G17" s="30"/>
      <c r="H17" s="31"/>
      <c r="I17" s="31"/>
      <c r="J17" s="30"/>
      <c r="K17" s="30"/>
      <c r="L17" s="30"/>
      <c r="M17" s="30"/>
      <c r="N17" s="31"/>
      <c r="O17" s="31"/>
      <c r="P17" s="30"/>
      <c r="Q17" s="30"/>
      <c r="R17" s="37"/>
      <c r="S17" s="16"/>
      <c r="T17" s="36"/>
      <c r="U17" s="5"/>
      <c r="V17" s="5"/>
      <c r="W17" s="5"/>
    </row>
    <row r="18" spans="1:23" x14ac:dyDescent="0.25">
      <c r="A18" s="5"/>
      <c r="B18" s="5"/>
      <c r="C18" s="5"/>
      <c r="D18" s="35"/>
      <c r="E18" s="38">
        <f>L8</f>
        <v>1000</v>
      </c>
      <c r="F18" s="39">
        <f>E18*O14</f>
        <v>24000</v>
      </c>
      <c r="G18" s="39">
        <f>E18*P14</f>
        <v>20000</v>
      </c>
      <c r="H18" s="39">
        <f>F18-G18</f>
        <v>4000</v>
      </c>
      <c r="I18" s="39">
        <f>H18*L9</f>
        <v>1054.8</v>
      </c>
      <c r="J18" s="39">
        <f>H18-I18</f>
        <v>2945.2</v>
      </c>
      <c r="K18" s="39"/>
      <c r="L18" s="39">
        <f>F18</f>
        <v>24000</v>
      </c>
      <c r="M18" s="39">
        <f>G18</f>
        <v>20000</v>
      </c>
      <c r="N18" s="39">
        <f>IF(M18&lt;20000,L18-M18,L18-20000)</f>
        <v>4000</v>
      </c>
      <c r="O18" s="39">
        <f>N18*L9</f>
        <v>1054.8</v>
      </c>
      <c r="P18" s="39">
        <f>L18-M18</f>
        <v>4000</v>
      </c>
      <c r="Q18" s="39">
        <f>P18-O18</f>
        <v>2945.2</v>
      </c>
      <c r="R18" s="39">
        <f>I18-O18</f>
        <v>0</v>
      </c>
      <c r="S18" s="40">
        <f>(O18)*1/H18</f>
        <v>0.26369999999999999</v>
      </c>
      <c r="T18" s="36"/>
      <c r="U18" s="5"/>
      <c r="V18" s="5"/>
      <c r="W18" s="5"/>
    </row>
    <row r="19" spans="1:23" ht="15.75" thickBot="1" x14ac:dyDescent="0.3">
      <c r="A19" s="5"/>
      <c r="B19" s="5"/>
      <c r="C19" s="5"/>
      <c r="D19" s="41"/>
      <c r="E19" s="8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42"/>
      <c r="T19" s="43"/>
      <c r="U19" s="5"/>
      <c r="V19" s="5"/>
      <c r="W19" s="5"/>
    </row>
    <row r="20" spans="1:23" ht="15.75" thickBot="1" x14ac:dyDescent="0.3">
      <c r="A20" s="5"/>
      <c r="B20" s="5"/>
      <c r="C20" s="5"/>
      <c r="D20" s="5"/>
      <c r="E20" s="52">
        <f>E22-E18</f>
        <v>0</v>
      </c>
      <c r="F20" s="52">
        <f t="shared" ref="F20:R20" si="0">F22-F18</f>
        <v>8532.5</v>
      </c>
      <c r="G20" s="52">
        <f t="shared" si="0"/>
        <v>-2482.5</v>
      </c>
      <c r="H20" s="52">
        <f t="shared" si="0"/>
        <v>11015</v>
      </c>
      <c r="I20" s="52">
        <f t="shared" si="0"/>
        <v>2904.6554999999998</v>
      </c>
      <c r="J20" s="52">
        <f t="shared" si="0"/>
        <v>8110.3445000000002</v>
      </c>
      <c r="K20" s="51"/>
      <c r="L20" s="52">
        <f t="shared" si="0"/>
        <v>8532.5</v>
      </c>
      <c r="M20" s="52">
        <f t="shared" si="0"/>
        <v>-2482.5</v>
      </c>
      <c r="N20" s="52">
        <f t="shared" si="0"/>
        <v>11015</v>
      </c>
      <c r="O20" s="52">
        <f t="shared" si="0"/>
        <v>2904.6554999999998</v>
      </c>
      <c r="P20" s="52">
        <f t="shared" si="0"/>
        <v>11015</v>
      </c>
      <c r="Q20" s="52">
        <f t="shared" si="0"/>
        <v>8110.3445000000002</v>
      </c>
      <c r="R20" s="52">
        <f t="shared" si="0"/>
        <v>0</v>
      </c>
      <c r="S20" s="51">
        <f>(S22*1)/S18-100%</f>
        <v>0</v>
      </c>
      <c r="T20" s="24"/>
      <c r="U20" s="5"/>
      <c r="V20" s="5"/>
      <c r="W20" s="5"/>
    </row>
    <row r="21" spans="1:23" x14ac:dyDescent="0.25">
      <c r="A21" s="5"/>
      <c r="B21" s="5"/>
      <c r="C21" s="5"/>
      <c r="D21" s="33"/>
      <c r="E21" s="6"/>
      <c r="F21" s="6"/>
      <c r="G21" s="6"/>
      <c r="H21" s="44"/>
      <c r="I21" s="44"/>
      <c r="J21" s="6"/>
      <c r="K21" s="6"/>
      <c r="L21" s="6"/>
      <c r="M21" s="44"/>
      <c r="N21" s="44"/>
      <c r="O21" s="6"/>
      <c r="P21" s="6"/>
      <c r="Q21" s="6"/>
      <c r="R21" s="45"/>
      <c r="S21" s="29"/>
      <c r="T21" s="34"/>
      <c r="U21" s="5"/>
      <c r="V21" s="5"/>
      <c r="W21" s="5"/>
    </row>
    <row r="22" spans="1:23" x14ac:dyDescent="0.25">
      <c r="A22" s="5"/>
      <c r="B22" s="5"/>
      <c r="C22" s="5"/>
      <c r="D22" s="35"/>
      <c r="E22" s="46">
        <f>L32</f>
        <v>1000</v>
      </c>
      <c r="F22" s="47">
        <f>E22*O26</f>
        <v>32532.5</v>
      </c>
      <c r="G22" s="47">
        <f>E22*P26</f>
        <v>17517.5</v>
      </c>
      <c r="H22" s="47">
        <f>F22-G22</f>
        <v>15015</v>
      </c>
      <c r="I22" s="47">
        <f>H22*L33</f>
        <v>3959.4555</v>
      </c>
      <c r="J22" s="47">
        <f>H22-I22</f>
        <v>11055.5445</v>
      </c>
      <c r="K22" s="47"/>
      <c r="L22" s="47">
        <f>F22</f>
        <v>32532.5</v>
      </c>
      <c r="M22" s="47">
        <f>G22</f>
        <v>17517.5</v>
      </c>
      <c r="N22" s="47">
        <f>IF(M22&lt;20000,L22-M22,L22-20000)</f>
        <v>15015</v>
      </c>
      <c r="O22" s="47">
        <f>N22*L33</f>
        <v>3959.4555</v>
      </c>
      <c r="P22" s="47">
        <f>L22-M22</f>
        <v>15015</v>
      </c>
      <c r="Q22" s="47">
        <f>P22-O22</f>
        <v>11055.5445</v>
      </c>
      <c r="R22" s="47">
        <f>I22-O22</f>
        <v>0</v>
      </c>
      <c r="S22" s="48">
        <f>(O22)*1/H22</f>
        <v>0.26369999999999999</v>
      </c>
      <c r="T22" s="36"/>
      <c r="U22" s="5"/>
      <c r="V22" s="5"/>
      <c r="W22" s="5"/>
    </row>
    <row r="23" spans="1:23" ht="15.75" thickBot="1" x14ac:dyDescent="0.3">
      <c r="A23" s="5"/>
      <c r="B23" s="5"/>
      <c r="C23" s="5"/>
      <c r="D23" s="35"/>
      <c r="E23" s="30"/>
      <c r="F23" s="30"/>
      <c r="G23" s="30"/>
      <c r="H23" s="31"/>
      <c r="I23" s="31"/>
      <c r="J23" s="30"/>
      <c r="K23" s="30"/>
      <c r="L23" s="30"/>
      <c r="M23" s="31"/>
      <c r="N23" s="31"/>
      <c r="O23" s="30"/>
      <c r="P23" s="30"/>
      <c r="Q23" s="30"/>
      <c r="R23" s="32"/>
      <c r="S23" s="37"/>
      <c r="T23" s="36"/>
      <c r="U23" s="5"/>
      <c r="V23" s="5"/>
      <c r="W23" s="5"/>
    </row>
    <row r="24" spans="1:23" ht="15.75" thickBot="1" x14ac:dyDescent="0.3">
      <c r="A24" s="5"/>
      <c r="B24" s="5"/>
      <c r="C24" s="5"/>
      <c r="D24" s="35"/>
      <c r="E24" s="18" t="s">
        <v>9</v>
      </c>
      <c r="F24" s="19" t="s">
        <v>18</v>
      </c>
      <c r="G24" s="19" t="s">
        <v>12</v>
      </c>
      <c r="H24" s="20" t="s">
        <v>14</v>
      </c>
      <c r="I24" s="20" t="s">
        <v>10</v>
      </c>
      <c r="J24" s="25" t="s">
        <v>3</v>
      </c>
      <c r="K24" s="14"/>
      <c r="L24" s="18" t="s">
        <v>18</v>
      </c>
      <c r="M24" s="19" t="s">
        <v>12</v>
      </c>
      <c r="N24" s="20" t="s">
        <v>14</v>
      </c>
      <c r="O24" s="20" t="s">
        <v>10</v>
      </c>
      <c r="P24" s="19" t="s">
        <v>11</v>
      </c>
      <c r="Q24" s="19" t="s">
        <v>3</v>
      </c>
      <c r="R24" s="26" t="s">
        <v>13</v>
      </c>
      <c r="S24" s="27" t="s">
        <v>15</v>
      </c>
      <c r="T24" s="36"/>
      <c r="U24" s="5"/>
      <c r="V24" s="5"/>
      <c r="W24" s="5"/>
    </row>
    <row r="25" spans="1:23" x14ac:dyDescent="0.25">
      <c r="A25" s="5"/>
      <c r="B25" s="5"/>
      <c r="C25" s="5"/>
      <c r="D25" s="35"/>
      <c r="E25" s="14"/>
      <c r="F25" s="14"/>
      <c r="G25" s="14"/>
      <c r="H25" s="21"/>
      <c r="I25" s="21"/>
      <c r="J25" s="14"/>
      <c r="K25" s="14"/>
      <c r="L25" s="14"/>
      <c r="M25" s="14"/>
      <c r="N25" s="21"/>
      <c r="O25" s="21"/>
      <c r="P25" s="14"/>
      <c r="Q25" s="14"/>
      <c r="R25" s="15"/>
      <c r="S25" s="28"/>
      <c r="T25" s="36"/>
      <c r="U25" s="5"/>
      <c r="V25" s="5"/>
      <c r="W25" s="5"/>
    </row>
    <row r="26" spans="1:23" x14ac:dyDescent="0.25">
      <c r="A26" s="5"/>
      <c r="B26" s="5"/>
      <c r="C26" s="5"/>
      <c r="D26" s="35"/>
      <c r="E26" s="30">
        <f>I32</f>
        <v>0.5</v>
      </c>
      <c r="F26" s="30">
        <f>I33</f>
        <v>3</v>
      </c>
      <c r="G26" s="30">
        <f>L31</f>
        <v>4</v>
      </c>
      <c r="H26" s="31">
        <f>I31</f>
        <v>0.65</v>
      </c>
      <c r="I26" s="31">
        <f>100%-H26</f>
        <v>0.35</v>
      </c>
      <c r="J26" s="54">
        <f>(G26-E26)*H26</f>
        <v>2.2749999999999999</v>
      </c>
      <c r="K26" s="54">
        <f>(E26+F26)*I26</f>
        <v>1.2249999999999999</v>
      </c>
      <c r="L26" s="54">
        <f>J26-K26</f>
        <v>1.05</v>
      </c>
      <c r="M26" s="31">
        <f>J26*1/(J26+K26)</f>
        <v>0.65</v>
      </c>
      <c r="N26" s="31">
        <f>100%-M26</f>
        <v>0.35</v>
      </c>
      <c r="O26" s="72">
        <f>J26*O$34</f>
        <v>32.532499999999999</v>
      </c>
      <c r="P26" s="72">
        <f>K26*O$34</f>
        <v>17.517499999999998</v>
      </c>
      <c r="Q26" s="72">
        <f>O26-P26</f>
        <v>15.015000000000001</v>
      </c>
      <c r="R26" s="37">
        <f>20000/P26</f>
        <v>1141.7154274297131</v>
      </c>
      <c r="S26" s="37">
        <f>R26*Q26</f>
        <v>17142.857142857145</v>
      </c>
      <c r="T26" s="36"/>
      <c r="U26" s="5"/>
      <c r="V26" s="5"/>
      <c r="W26" s="5"/>
    </row>
    <row r="27" spans="1:23" ht="15.75" thickBot="1" x14ac:dyDescent="0.3">
      <c r="A27" s="5"/>
      <c r="B27" s="5"/>
      <c r="C27" s="5"/>
      <c r="D27" s="35"/>
      <c r="E27" s="14"/>
      <c r="F27" s="14"/>
      <c r="G27" s="14"/>
      <c r="H27" s="21"/>
      <c r="I27" s="21"/>
      <c r="J27" s="14"/>
      <c r="K27" s="14"/>
      <c r="L27" s="14"/>
      <c r="M27" s="14"/>
      <c r="N27" s="21"/>
      <c r="O27" s="21"/>
      <c r="P27" s="14"/>
      <c r="Q27" s="14"/>
      <c r="R27" s="15"/>
      <c r="S27" s="28"/>
      <c r="T27" s="36"/>
      <c r="U27" s="5"/>
      <c r="V27" s="5"/>
      <c r="W27" s="5"/>
    </row>
    <row r="28" spans="1:23" ht="12.95" customHeight="1" x14ac:dyDescent="0.25">
      <c r="A28" s="5"/>
      <c r="B28" s="5"/>
      <c r="C28" s="5"/>
      <c r="D28" s="35"/>
      <c r="E28" s="55" t="s">
        <v>6</v>
      </c>
      <c r="F28" s="56" t="s">
        <v>6</v>
      </c>
      <c r="G28" s="56" t="s">
        <v>6</v>
      </c>
      <c r="H28" s="56" t="s">
        <v>18</v>
      </c>
      <c r="I28" s="56" t="s">
        <v>12</v>
      </c>
      <c r="J28" s="56" t="s">
        <v>6</v>
      </c>
      <c r="K28" s="56" t="s">
        <v>6</v>
      </c>
      <c r="L28" s="56" t="s">
        <v>6</v>
      </c>
      <c r="M28" s="56" t="s">
        <v>25</v>
      </c>
      <c r="N28" s="56" t="s">
        <v>26</v>
      </c>
      <c r="O28" s="56" t="s">
        <v>7</v>
      </c>
      <c r="P28" s="56" t="s">
        <v>7</v>
      </c>
      <c r="Q28" s="56" t="s">
        <v>7</v>
      </c>
      <c r="R28" s="56" t="s">
        <v>21</v>
      </c>
      <c r="S28" s="57" t="s">
        <v>18</v>
      </c>
      <c r="T28" s="36"/>
      <c r="U28" s="5"/>
      <c r="V28" s="5"/>
      <c r="W28" s="5"/>
    </row>
    <row r="29" spans="1:23" ht="12.95" customHeight="1" thickBot="1" x14ac:dyDescent="0.3">
      <c r="A29" s="5"/>
      <c r="B29" s="5"/>
      <c r="C29" s="5"/>
      <c r="D29" s="35"/>
      <c r="E29" s="10" t="s">
        <v>2</v>
      </c>
      <c r="F29" s="11" t="s">
        <v>0</v>
      </c>
      <c r="G29" s="11" t="s">
        <v>1</v>
      </c>
      <c r="H29" s="11" t="s">
        <v>19</v>
      </c>
      <c r="I29" s="11" t="s">
        <v>19</v>
      </c>
      <c r="J29" s="11" t="s">
        <v>18</v>
      </c>
      <c r="K29" s="11" t="s">
        <v>12</v>
      </c>
      <c r="L29" s="11" t="s">
        <v>27</v>
      </c>
      <c r="M29" s="11" t="s">
        <v>20</v>
      </c>
      <c r="N29" s="11" t="s">
        <v>20</v>
      </c>
      <c r="O29" s="11" t="s">
        <v>18</v>
      </c>
      <c r="P29" s="11" t="s">
        <v>12</v>
      </c>
      <c r="Q29" s="11" t="s">
        <v>27</v>
      </c>
      <c r="R29" s="12">
        <v>20000</v>
      </c>
      <c r="S29" s="13" t="s">
        <v>22</v>
      </c>
      <c r="T29" s="36"/>
      <c r="U29" s="5"/>
      <c r="V29" s="5"/>
      <c r="W29" s="5"/>
    </row>
    <row r="30" spans="1:23" ht="15.75" thickBot="1" x14ac:dyDescent="0.3">
      <c r="A30" s="5"/>
      <c r="B30" s="5"/>
      <c r="C30" s="5"/>
      <c r="D30" s="35"/>
      <c r="E30" s="14"/>
      <c r="F30" s="73">
        <f>F32*100000</f>
        <v>143000</v>
      </c>
      <c r="G30" s="14"/>
      <c r="H30" s="21"/>
      <c r="I30" s="21"/>
      <c r="J30" s="14"/>
      <c r="K30" s="14"/>
      <c r="L30" s="14"/>
      <c r="M30" s="14"/>
      <c r="N30" s="21"/>
      <c r="O30" s="21"/>
      <c r="P30" s="14"/>
      <c r="Q30" s="14"/>
      <c r="R30" s="15"/>
      <c r="S30" s="28"/>
      <c r="T30" s="36"/>
      <c r="U30" s="5"/>
      <c r="V30" s="5"/>
      <c r="W30" s="5"/>
    </row>
    <row r="31" spans="1:23" s="68" customFormat="1" ht="12.95" customHeight="1" x14ac:dyDescent="0.25">
      <c r="A31" s="63"/>
      <c r="B31" s="63"/>
      <c r="C31" s="63"/>
      <c r="D31" s="64"/>
      <c r="E31" s="58" t="s">
        <v>16</v>
      </c>
      <c r="F31" s="100">
        <v>5000</v>
      </c>
      <c r="G31" s="59"/>
      <c r="H31" s="58" t="s">
        <v>17</v>
      </c>
      <c r="I31" s="103">
        <v>0.65</v>
      </c>
      <c r="J31" s="59"/>
      <c r="K31" s="58" t="s">
        <v>1</v>
      </c>
      <c r="L31" s="100">
        <v>4</v>
      </c>
      <c r="M31" s="60"/>
      <c r="N31" s="58" t="s">
        <v>24</v>
      </c>
      <c r="O31" s="84">
        <f>O34*(I32+I33)/F31</f>
        <v>1.001E-2</v>
      </c>
      <c r="P31" s="65"/>
      <c r="Q31" s="69" t="s">
        <v>29</v>
      </c>
      <c r="R31" s="92">
        <f>M22*1/L22</f>
        <v>0.53846153846153844</v>
      </c>
      <c r="S31" s="66"/>
      <c r="T31" s="67"/>
      <c r="U31" s="63"/>
      <c r="V31" s="63"/>
      <c r="W31" s="63"/>
    </row>
    <row r="32" spans="1:23" s="68" customFormat="1" ht="12.95" customHeight="1" x14ac:dyDescent="0.25">
      <c r="A32" s="63"/>
      <c r="B32" s="63"/>
      <c r="C32" s="63"/>
      <c r="D32" s="64"/>
      <c r="E32" s="61" t="s">
        <v>5</v>
      </c>
      <c r="F32" s="101">
        <v>1.43</v>
      </c>
      <c r="G32" s="59"/>
      <c r="H32" s="61" t="s">
        <v>2</v>
      </c>
      <c r="I32" s="101">
        <v>0.5</v>
      </c>
      <c r="J32" s="59"/>
      <c r="K32" s="61" t="s">
        <v>9</v>
      </c>
      <c r="L32" s="101">
        <v>1000</v>
      </c>
      <c r="M32" s="60"/>
      <c r="N32" s="61" t="s">
        <v>4</v>
      </c>
      <c r="O32" s="85">
        <f>F30/F33</f>
        <v>4766.666666666667</v>
      </c>
      <c r="P32" s="65"/>
      <c r="Q32" s="70" t="s">
        <v>10</v>
      </c>
      <c r="R32" s="93">
        <f>N22*1/H22-100%</f>
        <v>0</v>
      </c>
      <c r="S32" s="66"/>
      <c r="T32" s="67"/>
      <c r="U32" s="63"/>
      <c r="V32" s="63"/>
      <c r="W32" s="63"/>
    </row>
    <row r="33" spans="1:23" s="68" customFormat="1" ht="12.95" customHeight="1" thickBot="1" x14ac:dyDescent="0.3">
      <c r="A33" s="63"/>
      <c r="B33" s="63"/>
      <c r="C33" s="63"/>
      <c r="D33" s="64"/>
      <c r="E33" s="62" t="s">
        <v>23</v>
      </c>
      <c r="F33" s="102">
        <v>30</v>
      </c>
      <c r="G33" s="59"/>
      <c r="H33" s="62" t="s">
        <v>0</v>
      </c>
      <c r="I33" s="102">
        <v>3</v>
      </c>
      <c r="J33" s="59"/>
      <c r="K33" s="62" t="s">
        <v>10</v>
      </c>
      <c r="L33" s="104">
        <v>0.26369999999999999</v>
      </c>
      <c r="M33" s="59"/>
      <c r="N33" s="62" t="s">
        <v>28</v>
      </c>
      <c r="O33" s="86">
        <f>L31/I33</f>
        <v>1.3333333333333333</v>
      </c>
      <c r="P33" s="65"/>
      <c r="Q33" s="71" t="s">
        <v>30</v>
      </c>
      <c r="R33" s="94">
        <f>F32*100000</f>
        <v>143000</v>
      </c>
      <c r="S33" s="66"/>
      <c r="T33" s="67"/>
      <c r="U33" s="63"/>
      <c r="V33" s="63"/>
      <c r="W33" s="63"/>
    </row>
    <row r="34" spans="1:23" ht="15.75" thickBot="1" x14ac:dyDescent="0.3">
      <c r="A34" s="5"/>
      <c r="B34" s="5"/>
      <c r="C34" s="5"/>
      <c r="D34" s="41"/>
      <c r="E34" s="17"/>
      <c r="F34" s="17"/>
      <c r="G34" s="17"/>
      <c r="H34" s="17"/>
      <c r="I34" s="17"/>
      <c r="J34" s="17"/>
      <c r="K34" s="17"/>
      <c r="L34" s="17"/>
      <c r="M34" s="17"/>
      <c r="N34" s="53" t="s">
        <v>8</v>
      </c>
      <c r="O34" s="53">
        <f>F32*10</f>
        <v>14.299999999999999</v>
      </c>
      <c r="P34" s="17"/>
      <c r="Q34" s="17"/>
      <c r="R34" s="17"/>
      <c r="S34" s="49"/>
      <c r="T34" s="43"/>
      <c r="U34" s="5"/>
      <c r="V34" s="5"/>
      <c r="W34" s="5"/>
    </row>
    <row r="35" spans="1:23" x14ac:dyDescent="0.25">
      <c r="A35" s="5"/>
      <c r="B35" s="5"/>
      <c r="C35" s="5"/>
      <c r="D35" s="5"/>
      <c r="E35" s="14"/>
      <c r="F35" s="14"/>
      <c r="G35" s="14"/>
      <c r="H35" s="21"/>
      <c r="I35" s="21"/>
      <c r="J35" s="14"/>
      <c r="K35" s="14"/>
      <c r="L35" s="14"/>
      <c r="M35" s="14"/>
      <c r="N35" s="21"/>
      <c r="O35" s="21"/>
      <c r="P35" s="14"/>
      <c r="Q35" s="14"/>
      <c r="R35" s="15"/>
      <c r="S35" s="28"/>
      <c r="T35" s="5"/>
      <c r="U35" s="5"/>
      <c r="V35" s="5"/>
      <c r="W35" s="5"/>
    </row>
    <row r="36" spans="1:23" x14ac:dyDescent="0.25">
      <c r="A36" s="5"/>
      <c r="B36" s="5"/>
      <c r="C36" s="5"/>
      <c r="D36" s="5"/>
      <c r="E36" s="1"/>
      <c r="F36" s="1"/>
      <c r="G36" s="1"/>
      <c r="H36" s="2"/>
      <c r="I36" s="2"/>
      <c r="J36" s="1"/>
      <c r="K36" s="1"/>
      <c r="L36" s="1"/>
      <c r="M36" s="2"/>
      <c r="N36" s="2"/>
      <c r="O36" s="1"/>
      <c r="P36" s="1"/>
      <c r="Q36" s="1"/>
      <c r="R36" s="3"/>
      <c r="S36" s="4"/>
      <c r="T36" s="5"/>
      <c r="U36" s="5"/>
      <c r="V36" s="5"/>
      <c r="W36" s="5"/>
    </row>
    <row r="37" spans="1:23" x14ac:dyDescent="0.25">
      <c r="A37" s="5"/>
      <c r="B37" s="5"/>
      <c r="C37" s="5"/>
      <c r="D37" s="5"/>
      <c r="E37" s="1"/>
      <c r="F37" s="1"/>
      <c r="G37" s="1"/>
      <c r="H37" s="2"/>
      <c r="I37" s="2"/>
      <c r="J37" s="1"/>
      <c r="K37" s="1"/>
      <c r="L37" s="1"/>
      <c r="M37" s="2"/>
      <c r="N37" s="2"/>
      <c r="O37" s="1"/>
      <c r="P37" s="1"/>
      <c r="Q37" s="1"/>
      <c r="R37" s="3"/>
      <c r="S37" s="4"/>
      <c r="T37" s="5"/>
      <c r="U37" s="5"/>
      <c r="V37" s="5"/>
      <c r="W37" s="5"/>
    </row>
    <row r="38" spans="1: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1"/>
      <c r="Q39" s="1"/>
      <c r="R39" s="1"/>
      <c r="S39" s="23"/>
      <c r="T39" s="5"/>
      <c r="U39" s="5"/>
      <c r="V39" s="5"/>
      <c r="W39" s="5"/>
    </row>
    <row r="40" spans="1: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1"/>
      <c r="Q40" s="1"/>
      <c r="R40" s="1"/>
      <c r="S40" s="23"/>
      <c r="T40" s="5"/>
      <c r="U40" s="5"/>
      <c r="V40" s="5"/>
      <c r="W40" s="5"/>
    </row>
  </sheetData>
  <pageMargins left="0.7" right="0.7" top="0.78740157499999996" bottom="0.78740157499999996" header="0.3" footer="0.3"/>
  <pageSetup paperSize="9" orientation="portrait" r:id="rId1"/>
  <ignoredErrors>
    <ignoredError sqref="I18 I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 S</dc:creator>
  <cp:lastModifiedBy>Micha S</cp:lastModifiedBy>
  <dcterms:created xsi:type="dcterms:W3CDTF">2021-01-12T04:19:50Z</dcterms:created>
  <dcterms:modified xsi:type="dcterms:W3CDTF">2021-01-16T07:02:55Z</dcterms:modified>
</cp:coreProperties>
</file>