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9" r:id="rId1"/>
    <sheet name="Projected_Acc Perfomance_5%" sheetId="320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2" i="319"/>
  <c r="L11" i="320"/>
  <c r="L12"/>
  <c r="D11" i="319"/>
  <c r="D10"/>
  <c r="D9"/>
  <c r="B5" i="32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J4"/>
  <c r="E4"/>
  <c r="I4" s="1"/>
  <c r="D4"/>
  <c r="C5" s="1"/>
  <c r="B5" i="319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J4"/>
  <c r="E4"/>
  <c r="I4" s="1"/>
  <c r="D4"/>
  <c r="L4" s="1"/>
  <c r="E5" i="320" l="1"/>
  <c r="I5" s="1"/>
  <c r="J5"/>
  <c r="D5"/>
  <c r="F4"/>
  <c r="L4"/>
  <c r="F4" i="319"/>
  <c r="C5"/>
  <c r="C6" i="320" l="1"/>
  <c r="L5"/>
  <c r="F5"/>
  <c r="J5" i="319"/>
  <c r="D5"/>
  <c r="E5"/>
  <c r="I5" s="1"/>
  <c r="E6" i="320" l="1"/>
  <c r="I6" s="1"/>
  <c r="J6"/>
  <c r="D6"/>
  <c r="C6" i="319"/>
  <c r="F5"/>
  <c r="L5"/>
  <c r="C7" i="320" l="1"/>
  <c r="L6"/>
  <c r="F6"/>
  <c r="E6" i="319"/>
  <c r="I6" s="1"/>
  <c r="J6"/>
  <c r="D6"/>
  <c r="E7" i="320" l="1"/>
  <c r="I7" s="1"/>
  <c r="J7"/>
  <c r="D7"/>
  <c r="L6" i="319"/>
  <c r="C7"/>
  <c r="F6"/>
  <c r="C9" i="320" l="1"/>
  <c r="L7"/>
  <c r="F7"/>
  <c r="J7" i="319"/>
  <c r="D7"/>
  <c r="E7"/>
  <c r="I7" s="1"/>
  <c r="E9" i="320" l="1"/>
  <c r="I9" s="1"/>
  <c r="J9"/>
  <c r="D9"/>
  <c r="F7" i="319"/>
  <c r="C9"/>
  <c r="L7"/>
  <c r="C10" i="320" l="1"/>
  <c r="L9"/>
  <c r="F9"/>
  <c r="J9" i="319"/>
  <c r="E9"/>
  <c r="I9" s="1"/>
  <c r="J10" i="320" l="1"/>
  <c r="E10"/>
  <c r="I10" s="1"/>
  <c r="D10"/>
  <c r="F9" i="319"/>
  <c r="C10"/>
  <c r="L9"/>
  <c r="C11" i="320" l="1"/>
  <c r="L10"/>
  <c r="F10"/>
  <c r="J10" i="319"/>
  <c r="E10"/>
  <c r="E11" i="320" l="1"/>
  <c r="I11" s="1"/>
  <c r="J11"/>
  <c r="D11"/>
  <c r="F10" i="319"/>
  <c r="C11"/>
  <c r="L10"/>
  <c r="I10"/>
  <c r="C12" i="320" l="1"/>
  <c r="F11"/>
  <c r="J11" i="319"/>
  <c r="E11"/>
  <c r="I11" s="1"/>
  <c r="E12" i="320" l="1"/>
  <c r="I12" s="1"/>
  <c r="J12"/>
  <c r="D12"/>
  <c r="F11" i="319"/>
  <c r="C12"/>
  <c r="D12" s="1"/>
  <c r="L11"/>
  <c r="C14" i="320" l="1"/>
  <c r="F12"/>
  <c r="J12" i="319"/>
  <c r="E12"/>
  <c r="I12" s="1"/>
  <c r="J14" i="320" l="1"/>
  <c r="D14"/>
  <c r="E14"/>
  <c r="I14" s="1"/>
  <c r="C14" i="319"/>
  <c r="F12"/>
  <c r="C15" i="320" l="1"/>
  <c r="F14"/>
  <c r="E14" i="319"/>
  <c r="I14" s="1"/>
  <c r="J14"/>
  <c r="D14"/>
  <c r="E15" i="320" l="1"/>
  <c r="I15" s="1"/>
  <c r="J15"/>
  <c r="D15"/>
  <c r="C15" i="319"/>
  <c r="F14"/>
  <c r="C16" i="320" l="1"/>
  <c r="F15"/>
  <c r="J15" i="319"/>
  <c r="D15"/>
  <c r="E15"/>
  <c r="I15" s="1"/>
  <c r="J16" i="320" l="1"/>
  <c r="D16"/>
  <c r="E16"/>
  <c r="I16" s="1"/>
  <c r="C16" i="319"/>
  <c r="F15"/>
  <c r="C17" i="320" l="1"/>
  <c r="F16"/>
  <c r="E16" i="319"/>
  <c r="I16" s="1"/>
  <c r="J16"/>
  <c r="D16"/>
  <c r="J17" i="320" l="1"/>
  <c r="E17"/>
  <c r="I17" s="1"/>
  <c r="D17"/>
  <c r="C17" i="319"/>
  <c r="F16"/>
  <c r="C19" i="320" l="1"/>
  <c r="F17"/>
  <c r="J17" i="319"/>
  <c r="D17"/>
  <c r="E17"/>
  <c r="I17" s="1"/>
  <c r="J19" i="320" l="1"/>
  <c r="D19"/>
  <c r="E19"/>
  <c r="I19" s="1"/>
  <c r="C19" i="319"/>
  <c r="F17"/>
  <c r="C20" i="320" l="1"/>
  <c r="F19"/>
  <c r="E19" i="319"/>
  <c r="I19" s="1"/>
  <c r="J19"/>
  <c r="D19"/>
  <c r="E20" i="320" l="1"/>
  <c r="I20" s="1"/>
  <c r="J20"/>
  <c r="D20"/>
  <c r="C20" i="319"/>
  <c r="F19"/>
  <c r="C21" i="320" l="1"/>
  <c r="F20"/>
  <c r="J20" i="319"/>
  <c r="D20"/>
  <c r="E20"/>
  <c r="I20" s="1"/>
  <c r="J21" i="320" l="1"/>
  <c r="D21"/>
  <c r="E21"/>
  <c r="I21" s="1"/>
  <c r="C21" i="319"/>
  <c r="F20"/>
  <c r="C22" i="320" l="1"/>
  <c r="F21"/>
  <c r="E21" i="319"/>
  <c r="I21" s="1"/>
  <c r="J21"/>
  <c r="D21"/>
  <c r="E22" i="320" l="1"/>
  <c r="I22" s="1"/>
  <c r="J22"/>
  <c r="D22"/>
  <c r="C22" i="319"/>
  <c r="F21"/>
  <c r="C24" i="320" l="1"/>
  <c r="F22"/>
  <c r="J22" i="319"/>
  <c r="D22"/>
  <c r="E22"/>
  <c r="I22" s="1"/>
  <c r="J24" i="320" l="1"/>
  <c r="D24"/>
  <c r="E24"/>
  <c r="I24" s="1"/>
  <c r="C24" i="319"/>
  <c r="F22"/>
  <c r="C25" i="320" l="1"/>
  <c r="F24"/>
  <c r="E24" i="319"/>
  <c r="I24" s="1"/>
  <c r="J24"/>
  <c r="D24"/>
  <c r="E25" i="320" l="1"/>
  <c r="I25" s="1"/>
  <c r="J25"/>
  <c r="D25"/>
  <c r="C25" i="319"/>
  <c r="F24"/>
  <c r="C26" i="320" l="1"/>
  <c r="F25"/>
  <c r="J25" i="319"/>
  <c r="D25"/>
  <c r="E25"/>
  <c r="I25" s="1"/>
  <c r="J26" i="320" l="1"/>
  <c r="D26"/>
  <c r="E26"/>
  <c r="I26" s="1"/>
  <c r="C26" i="319"/>
  <c r="F25"/>
  <c r="C27" i="320" l="1"/>
  <c r="F26"/>
  <c r="E26" i="319"/>
  <c r="I26" s="1"/>
  <c r="J26"/>
  <c r="D26"/>
  <c r="E27" i="320" l="1"/>
  <c r="I27" s="1"/>
  <c r="J27"/>
  <c r="D27"/>
  <c r="C27" i="319"/>
  <c r="F26"/>
  <c r="C29" i="320" l="1"/>
  <c r="F27"/>
  <c r="J27" i="319"/>
  <c r="D27"/>
  <c r="E27"/>
  <c r="I27" s="1"/>
  <c r="J29" i="320" l="1"/>
  <c r="D29"/>
  <c r="E29"/>
  <c r="I29" s="1"/>
  <c r="C29" i="319"/>
  <c r="F27"/>
  <c r="C30" i="320" l="1"/>
  <c r="F29"/>
  <c r="E29" i="319"/>
  <c r="I29" s="1"/>
  <c r="J29"/>
  <c r="D29"/>
  <c r="E30" i="320" l="1"/>
  <c r="I30" s="1"/>
  <c r="J30"/>
  <c r="D30"/>
  <c r="C30" i="319"/>
  <c r="F29"/>
  <c r="C31" i="320" l="1"/>
  <c r="F30"/>
  <c r="J30" i="319"/>
  <c r="D30"/>
  <c r="E30"/>
  <c r="I30" s="1"/>
  <c r="E31" i="320" l="1"/>
  <c r="I31" s="1"/>
  <c r="J31"/>
  <c r="D31"/>
  <c r="C31" i="319"/>
  <c r="F30"/>
  <c r="C32" i="320" l="1"/>
  <c r="F31"/>
  <c r="E31" i="319"/>
  <c r="I31" s="1"/>
  <c r="J31"/>
  <c r="D31"/>
  <c r="D32" i="320" l="1"/>
  <c r="E32"/>
  <c r="I32" s="1"/>
  <c r="J32"/>
  <c r="C32" i="319"/>
  <c r="F31"/>
  <c r="C34" i="320" l="1"/>
  <c r="F32"/>
  <c r="J32" i="319"/>
  <c r="D32"/>
  <c r="E32"/>
  <c r="I32" s="1"/>
  <c r="E34" i="320" l="1"/>
  <c r="I34" s="1"/>
  <c r="J34"/>
  <c r="D34"/>
  <c r="C34" i="319"/>
  <c r="F32"/>
  <c r="C35" i="320" l="1"/>
  <c r="F34"/>
  <c r="E34" i="319"/>
  <c r="I34" s="1"/>
  <c r="J34"/>
  <c r="D34"/>
  <c r="J35" i="320" l="1"/>
  <c r="D35"/>
  <c r="E35"/>
  <c r="I35" s="1"/>
  <c r="C35" i="319"/>
  <c r="F34"/>
  <c r="C36" i="320" l="1"/>
  <c r="F35"/>
  <c r="J35" i="319"/>
  <c r="D35"/>
  <c r="E35"/>
  <c r="I35" s="1"/>
  <c r="E36" i="320" l="1"/>
  <c r="I36" s="1"/>
  <c r="J36"/>
  <c r="D36"/>
  <c r="C36" i="319"/>
  <c r="F35"/>
  <c r="C37" i="320" l="1"/>
  <c r="F36"/>
  <c r="E36" i="319"/>
  <c r="I36" s="1"/>
  <c r="J36"/>
  <c r="D36"/>
  <c r="J37" i="320" l="1"/>
  <c r="D37"/>
  <c r="E37"/>
  <c r="I37" s="1"/>
  <c r="C37" i="319"/>
  <c r="F36"/>
  <c r="C39" i="320" l="1"/>
  <c r="F37"/>
  <c r="J37" i="319"/>
  <c r="D37"/>
  <c r="E37"/>
  <c r="I37" s="1"/>
  <c r="E39" i="320" l="1"/>
  <c r="I39" s="1"/>
  <c r="J39"/>
  <c r="D39"/>
  <c r="C39" i="319"/>
  <c r="F37"/>
  <c r="C40" i="320" l="1"/>
  <c r="F39"/>
  <c r="E39" i="319"/>
  <c r="I39" s="1"/>
  <c r="J39"/>
  <c r="D39"/>
  <c r="J40" i="320" l="1"/>
  <c r="D40"/>
  <c r="E40"/>
  <c r="I40" s="1"/>
  <c r="C40" i="319"/>
  <c r="F39"/>
  <c r="C41" i="320" l="1"/>
  <c r="F40"/>
  <c r="J40" i="319"/>
  <c r="D40"/>
  <c r="E40"/>
  <c r="I40" s="1"/>
  <c r="E41" i="320" l="1"/>
  <c r="I41" s="1"/>
  <c r="J41"/>
  <c r="D41"/>
  <c r="C41" i="319"/>
  <c r="F40"/>
  <c r="C42" i="320" l="1"/>
  <c r="F41"/>
  <c r="E41" i="319"/>
  <c r="I41" s="1"/>
  <c r="J41"/>
  <c r="D41"/>
  <c r="J42" i="320" l="1"/>
  <c r="D42"/>
  <c r="E42"/>
  <c r="I42" s="1"/>
  <c r="C42" i="319"/>
  <c r="F41"/>
  <c r="C44" i="320" l="1"/>
  <c r="F42"/>
  <c r="J42" i="319"/>
  <c r="D42"/>
  <c r="E42"/>
  <c r="I42" s="1"/>
  <c r="E44" i="320" l="1"/>
  <c r="I44" s="1"/>
  <c r="J44"/>
  <c r="D44"/>
  <c r="C44" i="319"/>
  <c r="F42"/>
  <c r="C45" i="320" l="1"/>
  <c r="F44"/>
  <c r="J44" i="319"/>
  <c r="E44"/>
  <c r="I44" s="1"/>
  <c r="D44"/>
  <c r="J45" i="320" l="1"/>
  <c r="D45"/>
  <c r="E45"/>
  <c r="I45" s="1"/>
  <c r="C45" i="319"/>
  <c r="F44"/>
  <c r="C46" i="320" l="1"/>
  <c r="F45"/>
  <c r="E45" i="319"/>
  <c r="I45" s="1"/>
  <c r="J45"/>
  <c r="D45"/>
  <c r="E46" i="320" l="1"/>
  <c r="I46" s="1"/>
  <c r="J46"/>
  <c r="D46"/>
  <c r="C46" i="319"/>
  <c r="F45"/>
  <c r="C47" i="320" l="1"/>
  <c r="F46"/>
  <c r="J46" i="319"/>
  <c r="D46"/>
  <c r="E46"/>
  <c r="I46" s="1"/>
  <c r="J47" i="320" l="1"/>
  <c r="D47"/>
  <c r="E47"/>
  <c r="I47" s="1"/>
  <c r="C47" i="319"/>
  <c r="F46"/>
  <c r="C49" i="320" l="1"/>
  <c r="F47"/>
  <c r="E47" i="319"/>
  <c r="I47" s="1"/>
  <c r="J47"/>
  <c r="D47"/>
  <c r="E49" i="320" l="1"/>
  <c r="I49" s="1"/>
  <c r="J49"/>
  <c r="D49"/>
  <c r="C49" i="319"/>
  <c r="F47"/>
  <c r="C50" i="320" l="1"/>
  <c r="F49"/>
  <c r="J49" i="319"/>
  <c r="D49"/>
  <c r="E49"/>
  <c r="I49" s="1"/>
  <c r="J50" i="320" l="1"/>
  <c r="D50"/>
  <c r="E50"/>
  <c r="I50" s="1"/>
  <c r="C50" i="319"/>
  <c r="F49"/>
  <c r="C51" i="320" l="1"/>
  <c r="F50"/>
  <c r="E50" i="319"/>
  <c r="I50" s="1"/>
  <c r="J50"/>
  <c r="D50"/>
  <c r="E51" i="320" l="1"/>
  <c r="I51" s="1"/>
  <c r="J51"/>
  <c r="D51"/>
  <c r="C51" i="319"/>
  <c r="F50"/>
  <c r="C52" i="320" l="1"/>
  <c r="F51"/>
  <c r="J51" i="319"/>
  <c r="D51"/>
  <c r="E51"/>
  <c r="I51" s="1"/>
  <c r="J52" i="320" l="1"/>
  <c r="D52"/>
  <c r="E52"/>
  <c r="I52" s="1"/>
  <c r="C52" i="319"/>
  <c r="F51"/>
  <c r="C54" i="320" l="1"/>
  <c r="F52"/>
  <c r="E52" i="319"/>
  <c r="I52" s="1"/>
  <c r="J52"/>
  <c r="D52"/>
  <c r="J54" i="320" l="1"/>
  <c r="E54"/>
  <c r="I54" s="1"/>
  <c r="D54"/>
  <c r="C54" i="319"/>
  <c r="F52"/>
  <c r="H54" i="320" l="1"/>
  <c r="C55" s="1"/>
  <c r="F54"/>
  <c r="D54" i="319"/>
  <c r="J54"/>
  <c r="E54"/>
  <c r="I54" s="1"/>
  <c r="J55" i="320" l="1"/>
  <c r="E55"/>
  <c r="I55" s="1"/>
  <c r="D55"/>
  <c r="F54" i="319"/>
  <c r="H54"/>
  <c r="H55" i="320" l="1"/>
  <c r="C56" s="1"/>
  <c r="F55"/>
  <c r="C55" i="319"/>
  <c r="J56" i="320" l="1"/>
  <c r="E56"/>
  <c r="I56" s="1"/>
  <c r="D56"/>
  <c r="D55" i="319"/>
  <c r="J55"/>
  <c r="E55"/>
  <c r="I55" s="1"/>
  <c r="H56" i="320" l="1"/>
  <c r="C57" s="1"/>
  <c r="F56"/>
  <c r="F55" i="319"/>
  <c r="H55"/>
  <c r="J57" i="320" l="1"/>
  <c r="E57"/>
  <c r="I57" s="1"/>
  <c r="D57"/>
  <c r="C56" i="319"/>
  <c r="H57" i="320" l="1"/>
  <c r="K57" s="1"/>
  <c r="F57"/>
  <c r="D56" i="319"/>
  <c r="J56"/>
  <c r="E56"/>
  <c r="I56" s="1"/>
  <c r="C59" i="320" l="1"/>
  <c r="F56" i="319"/>
  <c r="H56"/>
  <c r="D59" i="320" l="1"/>
  <c r="J59"/>
  <c r="E59"/>
  <c r="I59" s="1"/>
  <c r="C57" i="319"/>
  <c r="F59" i="320" l="1"/>
  <c r="H59"/>
  <c r="D57" i="319"/>
  <c r="J57"/>
  <c r="E57"/>
  <c r="I57" s="1"/>
  <c r="C60" i="320" l="1"/>
  <c r="F57" i="319"/>
  <c r="H57"/>
  <c r="K57" s="1"/>
  <c r="D60" i="320" l="1"/>
  <c r="J60"/>
  <c r="E60"/>
  <c r="I60" s="1"/>
  <c r="C59" i="319"/>
  <c r="F60" i="320" l="1"/>
  <c r="H60"/>
  <c r="J59" i="319"/>
  <c r="E59"/>
  <c r="I59" s="1"/>
  <c r="D59"/>
  <c r="C61" i="320" l="1"/>
  <c r="H59" i="319"/>
  <c r="C60" s="1"/>
  <c r="F59"/>
  <c r="D61" i="320" l="1"/>
  <c r="J61"/>
  <c r="E61"/>
  <c r="I61" s="1"/>
  <c r="J60" i="319"/>
  <c r="E60"/>
  <c r="I60" s="1"/>
  <c r="D60"/>
  <c r="F61" i="320" l="1"/>
  <c r="H61"/>
  <c r="H60" i="319"/>
  <c r="C61" s="1"/>
  <c r="F60"/>
  <c r="C62" i="320" l="1"/>
  <c r="J61" i="319"/>
  <c r="E61"/>
  <c r="I61" s="1"/>
  <c r="D61"/>
  <c r="D62" i="320" l="1"/>
  <c r="J62"/>
  <c r="E62"/>
  <c r="I62" s="1"/>
  <c r="H61" i="319"/>
  <c r="C62" s="1"/>
  <c r="F61"/>
  <c r="F62" i="320" l="1"/>
  <c r="H62"/>
  <c r="K62" s="1"/>
  <c r="J62" i="319"/>
  <c r="E62"/>
  <c r="I62" s="1"/>
  <c r="D62"/>
  <c r="C64" i="320" l="1"/>
  <c r="H62" i="319"/>
  <c r="K62" s="1"/>
  <c r="F62"/>
  <c r="C64"/>
  <c r="D64" i="320" l="1"/>
  <c r="J64"/>
  <c r="E64"/>
  <c r="I64" s="1"/>
  <c r="D64" i="319"/>
  <c r="J64"/>
  <c r="E64"/>
  <c r="I64" s="1"/>
  <c r="F64" i="320" l="1"/>
  <c r="H64"/>
  <c r="F64" i="319"/>
  <c r="H64"/>
  <c r="C65" i="320" l="1"/>
  <c r="C65" i="319"/>
  <c r="D65" i="320" l="1"/>
  <c r="J65"/>
  <c r="E65"/>
  <c r="I65" s="1"/>
  <c r="D65" i="319"/>
  <c r="J65"/>
  <c r="E65"/>
  <c r="I65" s="1"/>
  <c r="F65" i="320" l="1"/>
  <c r="H65"/>
  <c r="F65" i="319"/>
  <c r="H65"/>
  <c r="C66" i="320" l="1"/>
  <c r="C66" i="319"/>
  <c r="D66" i="320" l="1"/>
  <c r="J66"/>
  <c r="E66"/>
  <c r="I66" s="1"/>
  <c r="D66" i="319"/>
  <c r="J66"/>
  <c r="E66"/>
  <c r="I66" s="1"/>
  <c r="F66" i="320" l="1"/>
  <c r="H66"/>
  <c r="F66" i="319"/>
  <c r="H66"/>
  <c r="C67" i="320" l="1"/>
  <c r="C67" i="319"/>
  <c r="D67" i="320" l="1"/>
  <c r="J67"/>
  <c r="E67"/>
  <c r="I67" s="1"/>
  <c r="D67" i="319"/>
  <c r="J67"/>
  <c r="E67"/>
  <c r="I67" s="1"/>
  <c r="F67" i="320" l="1"/>
  <c r="H67"/>
  <c r="K67" s="1"/>
  <c r="F67" i="319"/>
  <c r="H67"/>
  <c r="K67" s="1"/>
  <c r="C69" i="320" l="1"/>
  <c r="C69" i="319"/>
  <c r="J69" i="320" l="1"/>
  <c r="E69"/>
  <c r="I69" s="1"/>
  <c r="D69"/>
  <c r="J69" i="319"/>
  <c r="E69"/>
  <c r="I69" s="1"/>
  <c r="D69"/>
  <c r="C70" i="320" l="1"/>
  <c r="H69"/>
  <c r="F69"/>
  <c r="H69" i="319"/>
  <c r="C70" s="1"/>
  <c r="F69"/>
  <c r="J70" i="320" l="1"/>
  <c r="E70"/>
  <c r="I70" s="1"/>
  <c r="D70"/>
  <c r="J70" i="319"/>
  <c r="E70"/>
  <c r="I70" s="1"/>
  <c r="D70"/>
  <c r="C71" i="320" l="1"/>
  <c r="H70"/>
  <c r="F70"/>
  <c r="H70" i="319"/>
  <c r="C71" s="1"/>
  <c r="F70"/>
  <c r="J71" i="320" l="1"/>
  <c r="E71"/>
  <c r="I71" s="1"/>
  <c r="D71"/>
  <c r="J71" i="319"/>
  <c r="E71"/>
  <c r="I71" s="1"/>
  <c r="D71"/>
  <c r="C72" i="320" l="1"/>
  <c r="H71"/>
  <c r="F71"/>
  <c r="H71" i="319"/>
  <c r="C72" s="1"/>
  <c r="F71"/>
  <c r="J72" i="320" l="1"/>
  <c r="E72"/>
  <c r="I72" s="1"/>
  <c r="D72"/>
  <c r="J72" i="319"/>
  <c r="E72"/>
  <c r="I72" s="1"/>
  <c r="D72"/>
  <c r="H72" i="320" l="1"/>
  <c r="K72" s="1"/>
  <c r="F72"/>
  <c r="H72" i="319"/>
  <c r="K72" s="1"/>
  <c r="F72"/>
  <c r="C74" i="320" l="1"/>
  <c r="C74" i="319"/>
  <c r="D74" i="320" l="1"/>
  <c r="J74"/>
  <c r="E74"/>
  <c r="I74" s="1"/>
  <c r="D74" i="319"/>
  <c r="J74"/>
  <c r="E74"/>
  <c r="I74" s="1"/>
  <c r="F74" i="320" l="1"/>
  <c r="H74"/>
  <c r="F74" i="319"/>
  <c r="H74"/>
  <c r="C75" i="320" l="1"/>
  <c r="C75" i="319"/>
  <c r="D75" i="320" l="1"/>
  <c r="J75"/>
  <c r="E75"/>
  <c r="I75" s="1"/>
  <c r="D75" i="319"/>
  <c r="J75"/>
  <c r="E75"/>
  <c r="I75" s="1"/>
  <c r="F75" i="320" l="1"/>
  <c r="H75"/>
  <c r="F75" i="319"/>
  <c r="H75"/>
  <c r="C76" i="320" l="1"/>
  <c r="C76" i="319"/>
  <c r="D76" i="320" l="1"/>
  <c r="J76"/>
  <c r="E76"/>
  <c r="I76" s="1"/>
  <c r="D76" i="319"/>
  <c r="J76"/>
  <c r="E76"/>
  <c r="I76" s="1"/>
  <c r="F76" i="320" l="1"/>
  <c r="H76"/>
  <c r="F76" i="319"/>
  <c r="H76"/>
  <c r="C77" i="320" l="1"/>
  <c r="C77" i="319"/>
  <c r="D77" i="320" l="1"/>
  <c r="J77"/>
  <c r="E77"/>
  <c r="I77" s="1"/>
  <c r="D77" i="319"/>
  <c r="J77"/>
  <c r="E77"/>
  <c r="I77" s="1"/>
  <c r="F77" i="320" l="1"/>
  <c r="H77"/>
  <c r="K77" s="1"/>
  <c r="F77" i="319"/>
  <c r="H77"/>
  <c r="K77" s="1"/>
  <c r="C79" i="320" l="1"/>
  <c r="C79" i="319"/>
  <c r="J79" i="320" l="1"/>
  <c r="E79"/>
  <c r="I79" s="1"/>
  <c r="D79"/>
  <c r="J79" i="319"/>
  <c r="E79"/>
  <c r="I79" s="1"/>
  <c r="D79"/>
  <c r="C80" i="320" l="1"/>
  <c r="H79"/>
  <c r="F79"/>
  <c r="H79" i="319"/>
  <c r="C80" s="1"/>
  <c r="F79"/>
  <c r="J80" i="320" l="1"/>
  <c r="E80"/>
  <c r="I80" s="1"/>
  <c r="D80"/>
  <c r="J80" i="319"/>
  <c r="E80"/>
  <c r="I80" s="1"/>
  <c r="D80"/>
  <c r="C81" i="320" l="1"/>
  <c r="H80"/>
  <c r="F80"/>
  <c r="H80" i="319"/>
  <c r="C81" s="1"/>
  <c r="F80"/>
  <c r="J81" i="320" l="1"/>
  <c r="E81"/>
  <c r="I81" s="1"/>
  <c r="D81"/>
  <c r="J81" i="319"/>
  <c r="E81"/>
  <c r="I81" s="1"/>
  <c r="D81"/>
  <c r="C82" i="320" l="1"/>
  <c r="H81"/>
  <c r="F81"/>
  <c r="H81" i="319"/>
  <c r="C82" s="1"/>
  <c r="F81"/>
  <c r="J82" i="320" l="1"/>
  <c r="E82"/>
  <c r="I82" s="1"/>
  <c r="D82"/>
  <c r="J82" i="319"/>
  <c r="E82"/>
  <c r="I82" s="1"/>
  <c r="D82"/>
  <c r="H82" i="320" l="1"/>
  <c r="K82" s="1"/>
  <c r="F82"/>
  <c r="H82" i="319"/>
  <c r="K82" s="1"/>
  <c r="F82"/>
  <c r="C84" l="1"/>
  <c r="J84" s="1"/>
  <c r="C84" i="320"/>
  <c r="D84" i="319"/>
  <c r="E84" l="1"/>
  <c r="I84" s="1"/>
  <c r="D84" i="320"/>
  <c r="J84"/>
  <c r="E84"/>
  <c r="I84" s="1"/>
  <c r="H84" i="319"/>
  <c r="F84" l="1"/>
  <c r="F84" i="320"/>
  <c r="H84"/>
  <c r="C85" i="319"/>
  <c r="C85" i="320" l="1"/>
  <c r="D85" i="319"/>
  <c r="J85"/>
  <c r="E85"/>
  <c r="I85" s="1"/>
  <c r="D85" i="320" l="1"/>
  <c r="J85"/>
  <c r="E85"/>
  <c r="I85" s="1"/>
  <c r="F85" i="319"/>
  <c r="H85"/>
  <c r="F85" i="320" l="1"/>
  <c r="H85"/>
  <c r="C86" i="319"/>
  <c r="C86" i="320" l="1"/>
  <c r="D86" i="319"/>
  <c r="J86"/>
  <c r="E86"/>
  <c r="I86" s="1"/>
  <c r="D86" i="320" l="1"/>
  <c r="J86"/>
  <c r="E86"/>
  <c r="I86" s="1"/>
  <c r="F86" i="319"/>
  <c r="H86"/>
  <c r="F86" i="320" l="1"/>
  <c r="H86"/>
  <c r="C87" i="319"/>
  <c r="C87" i="320" l="1"/>
  <c r="D87" i="319"/>
  <c r="J87"/>
  <c r="E87"/>
  <c r="I87" s="1"/>
  <c r="D87" i="320" l="1"/>
  <c r="J87"/>
  <c r="E87"/>
  <c r="I87" s="1"/>
  <c r="F87" i="319"/>
  <c r="H87"/>
  <c r="K87" s="1"/>
  <c r="F87" i="320" l="1"/>
  <c r="H87"/>
  <c r="K87" s="1"/>
  <c r="C89" i="319"/>
  <c r="C89" i="320" l="1"/>
  <c r="J89" i="319"/>
  <c r="E89"/>
  <c r="I89" s="1"/>
  <c r="D89"/>
  <c r="J89" i="320" l="1"/>
  <c r="E89"/>
  <c r="I89" s="1"/>
  <c r="D89"/>
  <c r="H89" i="319"/>
  <c r="C90" s="1"/>
  <c r="F89"/>
  <c r="H89" i="320" l="1"/>
  <c r="C90" s="1"/>
  <c r="F89"/>
  <c r="J90" i="319"/>
  <c r="E90"/>
  <c r="I90" s="1"/>
  <c r="D90"/>
  <c r="J90" i="320" l="1"/>
  <c r="E90"/>
  <c r="I90" s="1"/>
  <c r="D90"/>
  <c r="H90" i="319"/>
  <c r="C91" s="1"/>
  <c r="F90"/>
  <c r="H90" i="320" l="1"/>
  <c r="C91" s="1"/>
  <c r="F90"/>
  <c r="J91" i="319"/>
  <c r="E91"/>
  <c r="I91" s="1"/>
  <c r="D91"/>
  <c r="J91" i="320" l="1"/>
  <c r="E91"/>
  <c r="I91" s="1"/>
  <c r="D91"/>
  <c r="H91" i="319"/>
  <c r="C92" s="1"/>
  <c r="F91"/>
  <c r="C92" i="320" l="1"/>
  <c r="H91"/>
  <c r="F91"/>
  <c r="J92" i="319"/>
  <c r="E92"/>
  <c r="I92" s="1"/>
  <c r="D92"/>
  <c r="J92" i="320" l="1"/>
  <c r="E92"/>
  <c r="I92" s="1"/>
  <c r="D92"/>
  <c r="H92" i="319"/>
  <c r="K92" s="1"/>
  <c r="F92"/>
  <c r="H92" i="320" l="1"/>
  <c r="K92" s="1"/>
  <c r="F92"/>
  <c r="C94" i="319"/>
  <c r="C94" i="320" l="1"/>
  <c r="D94" i="319"/>
  <c r="J94"/>
  <c r="E94"/>
  <c r="I94" s="1"/>
  <c r="D94" i="320" l="1"/>
  <c r="J94"/>
  <c r="E94"/>
  <c r="I94" s="1"/>
  <c r="F94" i="319"/>
  <c r="H94"/>
  <c r="F94" i="320" l="1"/>
  <c r="H94"/>
  <c r="C95" i="319"/>
  <c r="C95" i="320" l="1"/>
  <c r="D95" i="319"/>
  <c r="J95"/>
  <c r="E95"/>
  <c r="I95" s="1"/>
  <c r="D95" i="320" l="1"/>
  <c r="J95"/>
  <c r="E95"/>
  <c r="I95" s="1"/>
  <c r="F95" i="319"/>
  <c r="H95"/>
  <c r="F95" i="320" l="1"/>
  <c r="H95"/>
  <c r="C96" i="319"/>
  <c r="C96" i="320" l="1"/>
  <c r="D96" i="319"/>
  <c r="J96"/>
  <c r="E96"/>
  <c r="I96" s="1"/>
  <c r="D96" i="320" l="1"/>
  <c r="J96"/>
  <c r="E96"/>
  <c r="I96" s="1"/>
  <c r="F96" i="319"/>
  <c r="H96"/>
  <c r="F96" i="320" l="1"/>
  <c r="H96"/>
  <c r="C97" i="319"/>
  <c r="C97" i="320" l="1"/>
  <c r="D97" i="319"/>
  <c r="J97"/>
  <c r="E97"/>
  <c r="I97" s="1"/>
  <c r="D97" i="320" l="1"/>
  <c r="J97"/>
  <c r="E97"/>
  <c r="I97" s="1"/>
  <c r="F97" i="319"/>
  <c r="H97"/>
  <c r="K97" s="1"/>
  <c r="F97" i="320" l="1"/>
  <c r="H97"/>
  <c r="K97" s="1"/>
  <c r="C99" i="319"/>
  <c r="C99" i="320" l="1"/>
  <c r="J99" i="319"/>
  <c r="E99"/>
  <c r="I99" s="1"/>
  <c r="D99"/>
  <c r="J99" i="320" l="1"/>
  <c r="E99"/>
  <c r="I99" s="1"/>
  <c r="D99"/>
  <c r="H99" i="319"/>
  <c r="C100" s="1"/>
  <c r="F99"/>
  <c r="C100" i="320" l="1"/>
  <c r="H99"/>
  <c r="F99"/>
  <c r="J100" i="319"/>
  <c r="E100"/>
  <c r="I100" s="1"/>
  <c r="D100"/>
  <c r="J100" i="320" l="1"/>
  <c r="E100"/>
  <c r="I100" s="1"/>
  <c r="D100"/>
  <c r="H100" i="319"/>
  <c r="C101" s="1"/>
  <c r="F100"/>
  <c r="C101" i="320" l="1"/>
  <c r="H100"/>
  <c r="F100"/>
  <c r="J101" i="319"/>
  <c r="E101"/>
  <c r="I101" s="1"/>
  <c r="D101"/>
  <c r="J101" i="320" l="1"/>
  <c r="E101"/>
  <c r="I101" s="1"/>
  <c r="D101"/>
  <c r="H101" i="319"/>
  <c r="C102" s="1"/>
  <c r="F101"/>
  <c r="H101" i="320" l="1"/>
  <c r="C102" s="1"/>
  <c r="F101"/>
  <c r="J102" i="319"/>
  <c r="E102"/>
  <c r="I102" s="1"/>
  <c r="D102"/>
  <c r="J102" i="320" l="1"/>
  <c r="E102"/>
  <c r="I102" s="1"/>
  <c r="D102"/>
  <c r="H102" i="319"/>
  <c r="K102" s="1"/>
  <c r="F102"/>
  <c r="H102" i="320" l="1"/>
  <c r="K102" s="1"/>
  <c r="F102"/>
  <c r="C104" i="319"/>
  <c r="C104" i="320" l="1"/>
  <c r="D104" i="319"/>
  <c r="J104"/>
  <c r="E104"/>
  <c r="I104" s="1"/>
  <c r="D104" i="320" l="1"/>
  <c r="J104"/>
  <c r="E104"/>
  <c r="I104" s="1"/>
  <c r="F104" i="319"/>
  <c r="H104"/>
  <c r="F104" i="320" l="1"/>
  <c r="H104"/>
  <c r="C105" i="319"/>
  <c r="C105" i="320" l="1"/>
  <c r="D105" i="319"/>
  <c r="J105"/>
  <c r="E105"/>
  <c r="I105" s="1"/>
  <c r="D105" i="320" l="1"/>
  <c r="J105"/>
  <c r="E105"/>
  <c r="I105" s="1"/>
  <c r="F105" i="319"/>
  <c r="H105"/>
  <c r="F105" i="320" l="1"/>
  <c r="H105"/>
  <c r="C106" i="319"/>
  <c r="C106" i="320" l="1"/>
  <c r="D106" i="319"/>
  <c r="J106"/>
  <c r="E106"/>
  <c r="I106" s="1"/>
  <c r="D106" i="320" l="1"/>
  <c r="J106"/>
  <c r="E106"/>
  <c r="I106" s="1"/>
  <c r="F106" i="319"/>
  <c r="H106"/>
  <c r="F106" i="320" l="1"/>
  <c r="H106"/>
  <c r="C107" i="319"/>
  <c r="C107" i="320" l="1"/>
  <c r="D107" i="319"/>
  <c r="J107"/>
  <c r="E107"/>
  <c r="I107" s="1"/>
  <c r="D107" i="320" l="1"/>
  <c r="J107"/>
  <c r="E107"/>
  <c r="I107" s="1"/>
  <c r="F107" i="319"/>
  <c r="H107"/>
  <c r="K107" s="1"/>
  <c r="F107" i="320" l="1"/>
  <c r="H107"/>
  <c r="K107" s="1"/>
  <c r="C109" i="319"/>
  <c r="C109" i="320" l="1"/>
  <c r="J109" i="319"/>
  <c r="E109"/>
  <c r="I109" s="1"/>
  <c r="D109"/>
  <c r="J109" i="320" l="1"/>
  <c r="E109"/>
  <c r="I109" s="1"/>
  <c r="D109"/>
  <c r="H109" i="319"/>
  <c r="C110" s="1"/>
  <c r="F109"/>
  <c r="H109" i="320" l="1"/>
  <c r="C110" s="1"/>
  <c r="F109"/>
  <c r="J110" i="319"/>
  <c r="E110"/>
  <c r="I110" s="1"/>
  <c r="D110"/>
  <c r="J110" i="320" l="1"/>
  <c r="E110"/>
  <c r="I110" s="1"/>
  <c r="D110"/>
  <c r="H110" i="319"/>
  <c r="C111" s="1"/>
  <c r="F110"/>
  <c r="C111" i="320" l="1"/>
  <c r="H110"/>
  <c r="F110"/>
  <c r="J111" i="319"/>
  <c r="E111"/>
  <c r="I111" s="1"/>
  <c r="D111"/>
  <c r="J111" i="320" l="1"/>
  <c r="E111"/>
  <c r="I111" s="1"/>
  <c r="D111"/>
  <c r="H111" i="319"/>
  <c r="C112" s="1"/>
  <c r="F111"/>
  <c r="C112" i="320" l="1"/>
  <c r="H111"/>
  <c r="F111"/>
  <c r="J112" i="319"/>
  <c r="E112"/>
  <c r="I112" s="1"/>
  <c r="D112"/>
  <c r="J112" i="320" l="1"/>
  <c r="E112"/>
  <c r="I112" s="1"/>
  <c r="D112"/>
  <c r="H112" i="319"/>
  <c r="K112" s="1"/>
  <c r="F112"/>
  <c r="H112" i="320" l="1"/>
  <c r="K112" s="1"/>
  <c r="F112"/>
  <c r="C114" i="319"/>
  <c r="D114" s="1"/>
  <c r="C114" i="320" l="1"/>
  <c r="D114" s="1"/>
  <c r="J114" i="319"/>
  <c r="E114"/>
  <c r="I114" s="1"/>
  <c r="H114"/>
  <c r="J114" i="320" l="1"/>
  <c r="E114"/>
  <c r="I114" s="1"/>
  <c r="F114"/>
  <c r="H114"/>
  <c r="F114" i="319"/>
  <c r="C115"/>
  <c r="C115" i="320" l="1"/>
  <c r="D115" i="319"/>
  <c r="J115"/>
  <c r="E115"/>
  <c r="I115" s="1"/>
  <c r="D115" i="320" l="1"/>
  <c r="J115"/>
  <c r="E115"/>
  <c r="I115" s="1"/>
  <c r="F115" i="319"/>
  <c r="H115"/>
  <c r="F115" i="320" l="1"/>
  <c r="H115"/>
  <c r="C116" i="319"/>
  <c r="C116" i="320" l="1"/>
  <c r="D116" i="319"/>
  <c r="J116"/>
  <c r="E116"/>
  <c r="I116" s="1"/>
  <c r="D116" i="320" l="1"/>
  <c r="J116"/>
  <c r="E116"/>
  <c r="I116" s="1"/>
  <c r="F116" i="319"/>
  <c r="H116"/>
  <c r="C117" s="1"/>
  <c r="F116" i="320" l="1"/>
  <c r="H116"/>
  <c r="D117" i="319"/>
  <c r="J117"/>
  <c r="E117"/>
  <c r="I117" s="1"/>
  <c r="C117" i="320" l="1"/>
  <c r="F117" i="319"/>
  <c r="H117"/>
  <c r="K117" s="1"/>
  <c r="D117" i="320" l="1"/>
  <c r="J117"/>
  <c r="E117"/>
  <c r="I117" s="1"/>
  <c r="C119" i="319"/>
  <c r="F117" i="320" l="1"/>
  <c r="H117"/>
  <c r="K117" s="1"/>
  <c r="J119" i="319"/>
  <c r="E119"/>
  <c r="I119" s="1"/>
  <c r="D119"/>
  <c r="C119" i="320" l="1"/>
  <c r="H119" i="319"/>
  <c r="C120" s="1"/>
  <c r="F119"/>
  <c r="J119" i="320" l="1"/>
  <c r="E119"/>
  <c r="I119" s="1"/>
  <c r="D119"/>
  <c r="J120" i="319"/>
  <c r="E120"/>
  <c r="I120" s="1"/>
  <c r="D120"/>
  <c r="C120" i="320" l="1"/>
  <c r="H119"/>
  <c r="F119"/>
  <c r="H120" i="319"/>
  <c r="C121" s="1"/>
  <c r="F120"/>
  <c r="J120" i="320" l="1"/>
  <c r="E120"/>
  <c r="I120" s="1"/>
  <c r="D120"/>
  <c r="J121" i="319"/>
  <c r="E121"/>
  <c r="I121" s="1"/>
  <c r="D121"/>
  <c r="H120" i="320" l="1"/>
  <c r="F120"/>
  <c r="H121" i="319"/>
  <c r="C122" s="1"/>
  <c r="F121"/>
  <c r="C121" i="320" l="1"/>
  <c r="J122" i="319"/>
  <c r="E122"/>
  <c r="I122" s="1"/>
  <c r="D122"/>
  <c r="J121" i="320" l="1"/>
  <c r="E121"/>
  <c r="I121" s="1"/>
  <c r="D121"/>
  <c r="H122" i="319"/>
  <c r="K122" s="1"/>
  <c r="F122"/>
  <c r="H121" i="320" l="1"/>
  <c r="F121"/>
  <c r="C122" l="1"/>
  <c r="J122" l="1"/>
  <c r="E122"/>
  <c r="I122" s="1"/>
  <c r="D122"/>
  <c r="H122" l="1"/>
  <c r="K122" s="1"/>
  <c r="F122"/>
</calcChain>
</file>

<file path=xl/sharedStrings.xml><?xml version="1.0" encoding="utf-8"?>
<sst xmlns="http://schemas.openxmlformats.org/spreadsheetml/2006/main" count="56" uniqueCount="23">
  <si>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</si>
  <si>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</si>
  <si>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</si>
  <si>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</si>
  <si>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</si>
  <si>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</si>
  <si>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</si>
  <si>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</si>
  <si>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</si>
  <si>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Full System Market Returns</t>
  </si>
  <si>
    <t>EA £</t>
  </si>
  <si>
    <t>EA  No</t>
  </si>
  <si>
    <t xml:space="preserve">Ave Risk </t>
  </si>
  <si>
    <t xml:space="preserve">Business  </t>
  </si>
  <si>
    <t>Typical</t>
  </si>
  <si>
    <t>Comment</t>
  </si>
  <si>
    <t>Equity</t>
  </si>
  <si>
    <t>Per Pip</t>
  </si>
  <si>
    <t>Of Pips</t>
  </si>
  <si>
    <t xml:space="preserve"> % Per Trade</t>
  </si>
  <si>
    <t>Account</t>
  </si>
  <si>
    <t>% ROI</t>
  </si>
  <si>
    <t>XMAS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</si>
</sst>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[$-409]d\-mmm\-yy;@"/>
    <numFmt numFmtId="167" formatCode="0_ ;[Red]\-0\ "/>
    <numFmt numFmtId="168" formatCode="0.0%"/>
    <numFmt numFmtId="169" formatCode="[$£-809]#,##0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b/>
      <sz val="8"/>
      <color theme="1"/>
      <name val="Calibri"/>
      <family val="2"/>
    </font>
    <font>
      <b/>
      <sz val="8"/>
      <name val="Tahoma"/>
      <family val="2"/>
    </font>
    <font>
      <b/>
      <sz val="8"/>
      <color rgb="FF0000FF"/>
      <name val="Calibri"/>
      <family val="2"/>
    </font>
    <font>
      <b/>
      <sz val="8"/>
      <color rgb="FF0000FF"/>
      <name val="Calibri"/>
      <family val="2"/>
      <scheme val="minor"/>
    </font>
    <font>
      <b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2" fillId="0" borderId="0"/>
  </cellStyleXfs>
  <cellXfs count="65">
    <xf numFmtId="0" fontId="0" fillId="0" borderId="0" xfId="0"/>
    <xf numFmtId="165" fontId="7" fillId="2" borderId="1" xfId="3" applyNumberFormat="1" applyFont="1" applyFill="1" applyBorder="1" applyAlignment="1">
      <alignment horizontal="center"/>
    </xf>
    <xf numFmtId="165" fontId="7" fillId="2" borderId="2" xfId="3" applyNumberFormat="1" applyFont="1" applyFill="1" applyBorder="1" applyAlignment="1">
      <alignment horizontal="center"/>
    </xf>
    <xf numFmtId="0" fontId="7" fillId="2" borderId="2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9" fontId="7" fillId="2" borderId="1" xfId="3" applyNumberFormat="1" applyFont="1" applyFill="1" applyBorder="1" applyAlignment="1">
      <alignment horizontal="center"/>
    </xf>
    <xf numFmtId="165" fontId="8" fillId="0" borderId="4" xfId="3" applyNumberFormat="1" applyFont="1" applyFill="1" applyBorder="1" applyAlignment="1">
      <alignment horizontal="center"/>
    </xf>
    <xf numFmtId="14" fontId="8" fillId="0" borderId="1" xfId="3" applyNumberFormat="1" applyFont="1" applyFill="1" applyBorder="1"/>
    <xf numFmtId="0" fontId="7" fillId="2" borderId="1" xfId="3" applyFont="1" applyFill="1" applyBorder="1" applyAlignment="1">
      <alignment horizontal="center" wrapText="1"/>
    </xf>
    <xf numFmtId="165" fontId="8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12" fillId="4" borderId="5" xfId="3" applyNumberFormat="1" applyFont="1" applyFill="1" applyBorder="1" applyAlignment="1">
      <alignment horizontal="center"/>
    </xf>
    <xf numFmtId="165" fontId="9" fillId="3" borderId="5" xfId="3" applyNumberFormat="1" applyFont="1" applyFill="1" applyBorder="1" applyAlignment="1">
      <alignment horizontal="center"/>
    </xf>
    <xf numFmtId="1" fontId="16" fillId="2" borderId="2" xfId="3" applyNumberFormat="1" applyFont="1" applyFill="1" applyBorder="1" applyAlignment="1">
      <alignment horizontal="center" vertical="center"/>
    </xf>
    <xf numFmtId="0" fontId="17" fillId="2" borderId="2" xfId="3" applyFont="1" applyFill="1" applyBorder="1" applyAlignment="1">
      <alignment horizontal="center"/>
    </xf>
    <xf numFmtId="9" fontId="13" fillId="2" borderId="1" xfId="3" applyNumberFormat="1" applyFont="1" applyFill="1" applyBorder="1" applyAlignment="1">
      <alignment horizontal="center" wrapText="1"/>
    </xf>
    <xf numFmtId="0" fontId="1" fillId="0" borderId="0" xfId="26" applyFont="1"/>
    <xf numFmtId="1" fontId="16" fillId="2" borderId="1" xfId="3" applyNumberFormat="1" applyFont="1" applyFill="1" applyBorder="1" applyAlignment="1">
      <alignment horizontal="center" vertical="center"/>
    </xf>
    <xf numFmtId="9" fontId="17" fillId="2" borderId="1" xfId="3" applyNumberFormat="1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wrapText="1"/>
    </xf>
    <xf numFmtId="166" fontId="8" fillId="0" borderId="3" xfId="27" applyNumberFormat="1" applyFont="1" applyFill="1" applyBorder="1"/>
    <xf numFmtId="167" fontId="17" fillId="0" borderId="3" xfId="3" applyNumberFormat="1" applyFont="1" applyFill="1" applyBorder="1" applyAlignment="1">
      <alignment horizontal="center"/>
    </xf>
    <xf numFmtId="168" fontId="9" fillId="0" borderId="3" xfId="3" applyNumberFormat="1" applyFont="1" applyFill="1" applyBorder="1" applyAlignment="1">
      <alignment horizontal="center"/>
    </xf>
    <xf numFmtId="168" fontId="19" fillId="0" borderId="3" xfId="3" applyNumberFormat="1" applyFont="1" applyFill="1" applyBorder="1" applyAlignment="1">
      <alignment horizontal="center"/>
    </xf>
    <xf numFmtId="165" fontId="13" fillId="0" borderId="3" xfId="3" applyNumberFormat="1" applyFont="1" applyFill="1" applyBorder="1" applyAlignment="1">
      <alignment horizontal="center"/>
    </xf>
    <xf numFmtId="0" fontId="6" fillId="0" borderId="0" xfId="0" applyFont="1" applyFill="1"/>
    <xf numFmtId="166" fontId="8" fillId="5" borderId="3" xfId="27" applyNumberFormat="1" applyFont="1" applyFill="1" applyBorder="1"/>
    <xf numFmtId="165" fontId="8" fillId="5" borderId="3" xfId="3" applyNumberFormat="1" applyFont="1" applyFill="1" applyBorder="1" applyAlignment="1">
      <alignment horizontal="center"/>
    </xf>
    <xf numFmtId="167" fontId="17" fillId="5" borderId="3" xfId="3" applyNumberFormat="1" applyFont="1" applyFill="1" applyBorder="1" applyAlignment="1">
      <alignment horizontal="center"/>
    </xf>
    <xf numFmtId="165" fontId="10" fillId="5" borderId="3" xfId="3" applyNumberFormat="1" applyFont="1" applyFill="1" applyBorder="1" applyAlignment="1">
      <alignment horizontal="center"/>
    </xf>
    <xf numFmtId="168" fontId="9" fillId="5" borderId="3" xfId="3" applyNumberFormat="1" applyFont="1" applyFill="1" applyBorder="1" applyAlignment="1">
      <alignment horizontal="center"/>
    </xf>
    <xf numFmtId="168" fontId="19" fillId="5" borderId="3" xfId="3" applyNumberFormat="1" applyFont="1" applyFill="1" applyBorder="1" applyAlignment="1">
      <alignment horizontal="center"/>
    </xf>
    <xf numFmtId="165" fontId="13" fillId="5" borderId="3" xfId="3" applyNumberFormat="1" applyFont="1" applyFill="1" applyBorder="1" applyAlignment="1">
      <alignment horizontal="center"/>
    </xf>
    <xf numFmtId="1" fontId="18" fillId="0" borderId="6" xfId="3" applyNumberFormat="1" applyFont="1" applyFill="1" applyBorder="1" applyAlignment="1">
      <alignment horizontal="center" vertical="center"/>
    </xf>
    <xf numFmtId="167" fontId="17" fillId="0" borderId="1" xfId="3" applyNumberFormat="1" applyFont="1" applyFill="1" applyBorder="1" applyAlignment="1">
      <alignment horizontal="center"/>
    </xf>
    <xf numFmtId="168" fontId="9" fillId="0" borderId="1" xfId="3" applyNumberFormat="1" applyFont="1" applyFill="1" applyBorder="1" applyAlignment="1">
      <alignment horizontal="center"/>
    </xf>
    <xf numFmtId="168" fontId="19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2" fillId="0" borderId="3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" fontId="21" fillId="0" borderId="0" xfId="3" applyNumberFormat="1" applyFont="1" applyFill="1" applyAlignment="1">
      <alignment horizontal="center" vertical="center"/>
    </xf>
    <xf numFmtId="0" fontId="15" fillId="0" borderId="0" xfId="0" applyFont="1"/>
    <xf numFmtId="165" fontId="9" fillId="5" borderId="3" xfId="3" applyNumberFormat="1" applyFont="1" applyFill="1" applyBorder="1" applyAlignment="1">
      <alignment horizontal="center"/>
    </xf>
    <xf numFmtId="1" fontId="18" fillId="5" borderId="6" xfId="3" applyNumberFormat="1" applyFont="1" applyFill="1" applyBorder="1" applyAlignment="1">
      <alignment horizontal="center" vertical="center"/>
    </xf>
    <xf numFmtId="14" fontId="8" fillId="5" borderId="1" xfId="3" applyNumberFormat="1" applyFont="1" applyFill="1" applyBorder="1"/>
    <xf numFmtId="165" fontId="8" fillId="5" borderId="6" xfId="3" applyNumberFormat="1" applyFont="1" applyFill="1" applyBorder="1" applyAlignment="1">
      <alignment horizontal="center"/>
    </xf>
    <xf numFmtId="165" fontId="8" fillId="5" borderId="1" xfId="3" applyNumberFormat="1" applyFont="1" applyFill="1" applyBorder="1" applyAlignment="1">
      <alignment horizontal="center"/>
    </xf>
    <xf numFmtId="167" fontId="17" fillId="5" borderId="1" xfId="3" applyNumberFormat="1" applyFont="1" applyFill="1" applyBorder="1" applyAlignment="1">
      <alignment horizontal="center"/>
    </xf>
    <xf numFmtId="165" fontId="13" fillId="5" borderId="1" xfId="3" applyNumberFormat="1" applyFont="1" applyFill="1" applyBorder="1" applyAlignment="1">
      <alignment horizontal="center"/>
    </xf>
    <xf numFmtId="165" fontId="8" fillId="5" borderId="4" xfId="3" applyNumberFormat="1" applyFont="1" applyFill="1" applyBorder="1" applyAlignment="1">
      <alignment horizontal="center"/>
    </xf>
    <xf numFmtId="168" fontId="9" fillId="5" borderId="1" xfId="3" applyNumberFormat="1" applyFont="1" applyFill="1" applyBorder="1" applyAlignment="1">
      <alignment horizontal="center"/>
    </xf>
    <xf numFmtId="165" fontId="10" fillId="5" borderId="1" xfId="3" applyNumberFormat="1" applyFont="1" applyFill="1" applyBorder="1" applyAlignment="1">
      <alignment horizontal="center"/>
    </xf>
    <xf numFmtId="168" fontId="19" fillId="5" borderId="1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" fontId="18" fillId="0" borderId="2" xfId="3" applyNumberFormat="1" applyFont="1" applyFill="1" applyBorder="1" applyAlignment="1">
      <alignment horizontal="center" vertical="center"/>
    </xf>
    <xf numFmtId="1" fontId="18" fillId="0" borderId="3" xfId="3" applyNumberFormat="1" applyFont="1" applyFill="1" applyBorder="1" applyAlignment="1">
      <alignment horizontal="center" vertical="center"/>
    </xf>
    <xf numFmtId="1" fontId="18" fillId="0" borderId="7" xfId="3" applyNumberFormat="1" applyFont="1" applyFill="1" applyBorder="1" applyAlignment="1">
      <alignment horizontal="center" vertical="center"/>
    </xf>
    <xf numFmtId="0" fontId="14" fillId="3" borderId="6" xfId="3" applyFont="1" applyFill="1" applyBorder="1" applyAlignment="1">
      <alignment horizontal="center"/>
    </xf>
    <xf numFmtId="0" fontId="0" fillId="0" borderId="4" xfId="0" applyBorder="1" applyAlignment="1"/>
    <xf numFmtId="0" fontId="0" fillId="0" borderId="8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3"/>
  <sheetViews>
    <sheetView tabSelected="1" workbookViewId="0">
      <selection activeCell="C14" sqref="C14"/>
    </sheetView>
  </sheetViews>
  <sheetFormatPr defaultRowHeight="15"/>
  <cols>
    <col min="1" max="1" width="9.140625" style="45"/>
    <col min="2" max="2" width="9.7109375" bestFit="1" customWidth="1"/>
    <col min="3" max="4" width="9.5703125" bestFit="1" customWidth="1"/>
    <col min="5" max="5" width="5.7109375" bestFit="1" customWidth="1"/>
    <col min="6" max="6" width="5.42578125" style="46" bestFit="1" customWidth="1"/>
    <col min="7" max="7" width="7.85546875" bestFit="1" customWidth="1"/>
    <col min="8" max="8" width="7.5703125" bestFit="1" customWidth="1"/>
    <col min="9" max="9" width="9" bestFit="1" customWidth="1"/>
    <col min="10" max="10" width="8.7109375" style="21" bestFit="1" customWidth="1"/>
    <col min="11" max="11" width="9.5703125" style="21" bestFit="1" customWidth="1"/>
    <col min="12" max="12" width="5.5703125" bestFit="1" customWidth="1"/>
    <col min="13" max="13" width="7.5703125" style="21" bestFit="1" customWidth="1"/>
  </cols>
  <sheetData>
    <row r="1" spans="1:13" ht="18.75" thickBot="1">
      <c r="A1" s="62" t="s">
        <v>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</row>
    <row r="2" spans="1:13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19" t="s">
        <v>11</v>
      </c>
      <c r="G2" s="3" t="s">
        <v>3</v>
      </c>
      <c r="H2" s="3" t="s">
        <v>3</v>
      </c>
      <c r="I2" s="8" t="s">
        <v>12</v>
      </c>
      <c r="J2" s="20">
        <v>-0.05</v>
      </c>
      <c r="K2" s="8" t="s">
        <v>13</v>
      </c>
      <c r="L2" s="8" t="s">
        <v>14</v>
      </c>
      <c r="M2" s="8" t="s">
        <v>15</v>
      </c>
    </row>
    <row r="3" spans="1:13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23" t="s">
        <v>18</v>
      </c>
      <c r="G3" s="5" t="s">
        <v>5</v>
      </c>
      <c r="H3" s="5" t="s">
        <v>6</v>
      </c>
      <c r="I3" s="8" t="s">
        <v>19</v>
      </c>
      <c r="J3" s="24" t="s">
        <v>8</v>
      </c>
      <c r="K3" s="8" t="s">
        <v>20</v>
      </c>
      <c r="L3" s="8" t="s">
        <v>21</v>
      </c>
      <c r="M3" s="8"/>
    </row>
    <row r="4" spans="1:13" s="30" customFormat="1" ht="12.75">
      <c r="A4" s="59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58">
        <f t="shared" ref="F4:F5" si="0">(D4-C4)/E4</f>
        <v>150</v>
      </c>
      <c r="G4" s="9"/>
      <c r="H4" s="9"/>
      <c r="I4" s="27">
        <f>E4*50/C4</f>
        <v>1.6666666666666666E-2</v>
      </c>
      <c r="J4" s="10">
        <f>(0.5*C4)</f>
        <v>3500</v>
      </c>
      <c r="K4" s="9"/>
      <c r="L4" s="28">
        <f>(D4-7000)/7000</f>
        <v>0.05</v>
      </c>
      <c r="M4" s="29"/>
    </row>
    <row r="5" spans="1:13" ht="12.75">
      <c r="A5" s="60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58">
        <f t="shared" si="0"/>
        <v>150</v>
      </c>
      <c r="G5" s="10"/>
      <c r="H5" s="10"/>
      <c r="I5" s="27">
        <f>E5*50/C5</f>
        <v>1.666666666666667E-2</v>
      </c>
      <c r="J5" s="10">
        <f>(0.5*C5)</f>
        <v>3675</v>
      </c>
      <c r="K5" s="9"/>
      <c r="L5" s="28">
        <f>(D5-7000)/7000</f>
        <v>0.10249999999999999</v>
      </c>
      <c r="M5" s="29"/>
    </row>
    <row r="6" spans="1:13" ht="12.75">
      <c r="A6" s="60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33">
        <f>(D6-C6)/E6</f>
        <v>0</v>
      </c>
      <c r="G6" s="34"/>
      <c r="H6" s="34"/>
      <c r="I6" s="35">
        <f>E6*50/C6</f>
        <v>1.6666666666666666E-2</v>
      </c>
      <c r="J6" s="34">
        <f>(0.5*C6)</f>
        <v>3858.75</v>
      </c>
      <c r="K6" s="47" t="s">
        <v>22</v>
      </c>
      <c r="L6" s="36">
        <f>(D6-7000)/7000</f>
        <v>0.10249999999999999</v>
      </c>
      <c r="M6" s="47" t="s">
        <v>22</v>
      </c>
    </row>
    <row r="7" spans="1:13" ht="13.5" thickBot="1">
      <c r="A7" s="61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33">
        <f>(D7-C7)/E7</f>
        <v>0</v>
      </c>
      <c r="G7" s="37"/>
      <c r="H7" s="34"/>
      <c r="I7" s="35">
        <f>E7*50/C7</f>
        <v>1.6666666666666666E-2</v>
      </c>
      <c r="J7" s="34">
        <f>(0.5*C7)</f>
        <v>3858.75</v>
      </c>
      <c r="K7" s="47" t="s">
        <v>22</v>
      </c>
      <c r="L7" s="36">
        <f>(D7-7000)/7000</f>
        <v>0.10249999999999999</v>
      </c>
      <c r="M7" s="47" t="s">
        <v>22</v>
      </c>
    </row>
    <row r="8" spans="1:13" ht="13.5" thickBot="1">
      <c r="A8" s="38"/>
      <c r="B8" s="7"/>
      <c r="C8" s="12"/>
      <c r="D8" s="13"/>
      <c r="E8" s="13"/>
      <c r="F8" s="39"/>
      <c r="G8" s="14"/>
      <c r="H8" s="6"/>
      <c r="I8" s="40"/>
      <c r="J8" s="15"/>
      <c r="K8" s="13"/>
      <c r="L8" s="41"/>
      <c r="M8" s="13"/>
    </row>
    <row r="9" spans="1:13" ht="12.75">
      <c r="A9" s="59">
        <v>2</v>
      </c>
      <c r="B9" s="25">
        <f>B7+7</f>
        <v>43835</v>
      </c>
      <c r="C9" s="9">
        <f>D7+G7-H7</f>
        <v>7717.5</v>
      </c>
      <c r="D9" s="9">
        <f>C9+(C9*0.02)</f>
        <v>7871.85</v>
      </c>
      <c r="E9" s="9">
        <f>C9/3000</f>
        <v>2.5724999999999998</v>
      </c>
      <c r="F9" s="58">
        <f>(D9-C9)/E9</f>
        <v>60.000000000000149</v>
      </c>
      <c r="G9" s="29"/>
      <c r="H9" s="10"/>
      <c r="I9" s="27">
        <f>E9*50/C9</f>
        <v>1.6666666666666666E-2</v>
      </c>
      <c r="J9" s="10">
        <f>(0.5*C9)</f>
        <v>3858.75</v>
      </c>
      <c r="K9" s="9"/>
      <c r="L9" s="28">
        <f>(D9-7000)/7000</f>
        <v>0.12455000000000005</v>
      </c>
      <c r="M9" s="9"/>
    </row>
    <row r="10" spans="1:13" s="42" customFormat="1" ht="12.75">
      <c r="A10" s="60"/>
      <c r="B10" s="25">
        <f>B9+7</f>
        <v>43842</v>
      </c>
      <c r="C10" s="11">
        <f>D9+G9-H9</f>
        <v>7871.85</v>
      </c>
      <c r="D10" s="9">
        <f>C10+(C10*0.02)</f>
        <v>8029.2870000000003</v>
      </c>
      <c r="E10" s="9">
        <f>C10/3000</f>
        <v>2.6239500000000002</v>
      </c>
      <c r="F10" s="58">
        <f>(D10-C10)/E10</f>
        <v>59.999999999999957</v>
      </c>
      <c r="G10" s="10"/>
      <c r="H10" s="10"/>
      <c r="I10" s="27">
        <f>E10*50/C10</f>
        <v>1.666666666666667E-2</v>
      </c>
      <c r="J10" s="10">
        <f>(0.5*C10)</f>
        <v>3935.9250000000002</v>
      </c>
      <c r="K10" s="9"/>
      <c r="L10" s="28">
        <f>(D10-7000)/7000</f>
        <v>0.14704100000000003</v>
      </c>
      <c r="M10" s="9"/>
    </row>
    <row r="11" spans="1:13" s="42" customFormat="1" ht="12.75">
      <c r="A11" s="60"/>
      <c r="B11" s="25">
        <f>B10+7</f>
        <v>43849</v>
      </c>
      <c r="C11" s="11">
        <f>D10+G10-H10</f>
        <v>8029.2870000000003</v>
      </c>
      <c r="D11" s="9">
        <f>C11+(C11*0.0499)</f>
        <v>8429.9484212999996</v>
      </c>
      <c r="E11" s="9">
        <f>C11/3000</f>
        <v>2.6764290000000002</v>
      </c>
      <c r="F11" s="58">
        <f>(D11-C11)/E11</f>
        <v>149.69999999999973</v>
      </c>
      <c r="G11" s="10">
        <v>2000</v>
      </c>
      <c r="H11" s="10"/>
      <c r="I11" s="27">
        <f>E11*50/C11</f>
        <v>1.6666666666666666E-2</v>
      </c>
      <c r="J11" s="10">
        <f>(0.5*C11)</f>
        <v>4014.6435000000001</v>
      </c>
      <c r="K11" s="9"/>
      <c r="L11" s="28">
        <f>(D11-7000)/7000</f>
        <v>0.20427834589999994</v>
      </c>
      <c r="M11" s="9"/>
    </row>
    <row r="12" spans="1:13" s="42" customFormat="1" ht="13.5" thickBot="1">
      <c r="A12" s="61"/>
      <c r="B12" s="25">
        <f>B11+7</f>
        <v>43856</v>
      </c>
      <c r="C12" s="9">
        <f>D11+G11-H11</f>
        <v>10429.9484213</v>
      </c>
      <c r="D12" s="9">
        <f>C12+(C12*0.006)</f>
        <v>10492.5281118278</v>
      </c>
      <c r="E12" s="9">
        <f>C12/3000</f>
        <v>3.4766494737666664</v>
      </c>
      <c r="F12" s="58">
        <f>(D12-C12)/E12</f>
        <v>18.000000000000078</v>
      </c>
      <c r="G12" s="29"/>
      <c r="H12" s="10"/>
      <c r="I12" s="27">
        <f>E12*50/C12</f>
        <v>1.6666666666666666E-2</v>
      </c>
      <c r="J12" s="10">
        <f>(0.5*C12)</f>
        <v>5214.9742106499998</v>
      </c>
      <c r="K12" s="9"/>
      <c r="L12" s="28">
        <f>(D12-9000)/9000</f>
        <v>0.16583645686975554</v>
      </c>
      <c r="M12" s="9"/>
    </row>
    <row r="13" spans="1:13" ht="13.5" thickBot="1">
      <c r="A13" s="38"/>
      <c r="B13" s="7"/>
      <c r="C13" s="12"/>
      <c r="D13" s="13"/>
      <c r="E13" s="13"/>
      <c r="F13" s="39"/>
      <c r="G13" s="14"/>
      <c r="H13" s="6"/>
      <c r="I13" s="40"/>
      <c r="J13" s="15"/>
      <c r="K13" s="13"/>
      <c r="L13" s="41"/>
      <c r="M13" s="13"/>
    </row>
    <row r="14" spans="1:13" s="42" customFormat="1" ht="12.75">
      <c r="A14" s="59">
        <v>3</v>
      </c>
      <c r="B14" s="25">
        <f>B12+7</f>
        <v>43863</v>
      </c>
      <c r="C14" s="17">
        <f>D12+G12-H12</f>
        <v>10492.5281118278</v>
      </c>
      <c r="D14" s="9">
        <f>C14+(C14*0.05)</f>
        <v>11017.154517419191</v>
      </c>
      <c r="E14" s="9">
        <f>C14/3000</f>
        <v>3.4975093706092668</v>
      </c>
      <c r="F14" s="26">
        <f>(D14-C14)/E14</f>
        <v>150.0000000000002</v>
      </c>
      <c r="G14" s="29"/>
      <c r="H14" s="10"/>
      <c r="I14" s="27">
        <f>E14*50/C14</f>
        <v>1.6666666666666666E-2</v>
      </c>
      <c r="J14" s="10">
        <f>(0.5*C14)</f>
        <v>5246.2640559138999</v>
      </c>
      <c r="K14" s="9"/>
      <c r="L14" s="28"/>
      <c r="M14" s="9"/>
    </row>
    <row r="15" spans="1:13" s="42" customFormat="1" ht="12.75">
      <c r="A15" s="60"/>
      <c r="B15" s="25">
        <f>B14+7</f>
        <v>43870</v>
      </c>
      <c r="C15" s="11">
        <f>D14+G14-H14</f>
        <v>11017.154517419191</v>
      </c>
      <c r="D15" s="9">
        <f>C15+(C15*0.05)</f>
        <v>11568.01224329015</v>
      </c>
      <c r="E15" s="9">
        <f>C15/3000</f>
        <v>3.6723848391397302</v>
      </c>
      <c r="F15" s="26">
        <f>(D15-C15)/E15</f>
        <v>149.99999999999991</v>
      </c>
      <c r="G15" s="10"/>
      <c r="H15" s="10"/>
      <c r="I15" s="27">
        <f>E15*50/C15</f>
        <v>1.6666666666666666E-2</v>
      </c>
      <c r="J15" s="10">
        <f>(0.5*C15)</f>
        <v>5508.5772587095953</v>
      </c>
      <c r="K15" s="9"/>
      <c r="L15" s="28"/>
      <c r="M15" s="9"/>
    </row>
    <row r="16" spans="1:13" s="42" customFormat="1" ht="12.75">
      <c r="A16" s="60"/>
      <c r="B16" s="25">
        <f>B15+7</f>
        <v>43877</v>
      </c>
      <c r="C16" s="11">
        <f>D15+G15-H15</f>
        <v>11568.01224329015</v>
      </c>
      <c r="D16" s="9">
        <f>C16+(C16*0.05)</f>
        <v>12146.412855454657</v>
      </c>
      <c r="E16" s="9">
        <f>C16/3000</f>
        <v>3.8560040810967164</v>
      </c>
      <c r="F16" s="26">
        <f>(D16-C16)/E16</f>
        <v>149.99999999999989</v>
      </c>
      <c r="G16" s="10"/>
      <c r="H16" s="10"/>
      <c r="I16" s="27">
        <f>E16*50/C16</f>
        <v>1.6666666666666666E-2</v>
      </c>
      <c r="J16" s="10">
        <f>(0.5*C16)</f>
        <v>5784.0061216450749</v>
      </c>
      <c r="K16" s="9"/>
      <c r="L16" s="28"/>
      <c r="M16" s="9"/>
    </row>
    <row r="17" spans="1:13" s="42" customFormat="1" ht="13.5" thickBot="1">
      <c r="A17" s="61"/>
      <c r="B17" s="25">
        <f>B16+7</f>
        <v>43884</v>
      </c>
      <c r="C17" s="11">
        <f>D16+G16-H16</f>
        <v>12146.412855454657</v>
      </c>
      <c r="D17" s="9">
        <f>C17+(C17*0.05)</f>
        <v>12753.73349822739</v>
      </c>
      <c r="E17" s="9">
        <f>C17/3000</f>
        <v>4.0488042851515527</v>
      </c>
      <c r="F17" s="26">
        <f>(D17-C17)/E17</f>
        <v>149.99999999999997</v>
      </c>
      <c r="G17" s="29"/>
      <c r="H17" s="10"/>
      <c r="I17" s="27">
        <f>E17*50/C17</f>
        <v>1.6666666666666666E-2</v>
      </c>
      <c r="J17" s="10">
        <f>(0.5*C17)</f>
        <v>6073.2064277273284</v>
      </c>
      <c r="K17" s="9"/>
      <c r="L17" s="28"/>
      <c r="M17" s="9"/>
    </row>
    <row r="18" spans="1:13" ht="13.5" thickBot="1">
      <c r="A18" s="38"/>
      <c r="B18" s="7"/>
      <c r="C18" s="12"/>
      <c r="D18" s="13"/>
      <c r="E18" s="13"/>
      <c r="F18" s="39"/>
      <c r="G18" s="14"/>
      <c r="H18" s="6"/>
      <c r="I18" s="40"/>
      <c r="J18" s="15"/>
      <c r="K18" s="13"/>
      <c r="L18" s="41"/>
      <c r="M18" s="13"/>
    </row>
    <row r="19" spans="1:13" s="42" customFormat="1" ht="12.75">
      <c r="A19" s="59">
        <v>4</v>
      </c>
      <c r="B19" s="25">
        <f>B17+7</f>
        <v>43891</v>
      </c>
      <c r="C19" s="11">
        <f>D17+G17-H17</f>
        <v>12753.73349822739</v>
      </c>
      <c r="D19" s="9">
        <f>C19+(C19*0.05)</f>
        <v>13391.420173138758</v>
      </c>
      <c r="E19" s="9">
        <f>C19/3000</f>
        <v>4.2512444994091299</v>
      </c>
      <c r="F19" s="26">
        <f>(D19-C19)/E19</f>
        <v>149.99999999999983</v>
      </c>
      <c r="G19" s="29"/>
      <c r="H19" s="10"/>
      <c r="I19" s="27">
        <f>E19*50/C19</f>
        <v>1.6666666666666666E-2</v>
      </c>
      <c r="J19" s="10">
        <f>(0.5*C19)</f>
        <v>6376.8667491136948</v>
      </c>
      <c r="K19" s="9"/>
      <c r="L19" s="28"/>
      <c r="M19" s="9"/>
    </row>
    <row r="20" spans="1:13" s="42" customFormat="1" ht="12.75">
      <c r="A20" s="60"/>
      <c r="B20" s="25">
        <f>B19+7</f>
        <v>43898</v>
      </c>
      <c r="C20" s="11">
        <f>D19+G19-H19</f>
        <v>13391.420173138758</v>
      </c>
      <c r="D20" s="9">
        <f>C20+(C20*0.05)</f>
        <v>14060.991181795696</v>
      </c>
      <c r="E20" s="9">
        <f>C20/3000</f>
        <v>4.4638067243795865</v>
      </c>
      <c r="F20" s="26">
        <f>(D20-C20)/E20</f>
        <v>150</v>
      </c>
      <c r="G20" s="10"/>
      <c r="H20" s="10"/>
      <c r="I20" s="27">
        <f>E20*50/C20</f>
        <v>1.6666666666666666E-2</v>
      </c>
      <c r="J20" s="10">
        <f>(0.5*C20)</f>
        <v>6695.7100865693792</v>
      </c>
      <c r="K20" s="9"/>
      <c r="L20" s="28"/>
      <c r="M20" s="9"/>
    </row>
    <row r="21" spans="1:13" s="42" customFormat="1" ht="12.75">
      <c r="A21" s="60"/>
      <c r="B21" s="25">
        <f>B20+7</f>
        <v>43905</v>
      </c>
      <c r="C21" s="11">
        <f>D20+G20-H20</f>
        <v>14060.991181795696</v>
      </c>
      <c r="D21" s="9">
        <f>C21+(C21*0.05)</f>
        <v>14764.040740885481</v>
      </c>
      <c r="E21" s="9">
        <f>C21/3000</f>
        <v>4.6869970605985651</v>
      </c>
      <c r="F21" s="26">
        <f>(D21-C21)/E21</f>
        <v>149.99999999999994</v>
      </c>
      <c r="G21" s="10"/>
      <c r="H21" s="10"/>
      <c r="I21" s="27">
        <f>E21*50/C21</f>
        <v>1.6666666666666666E-2</v>
      </c>
      <c r="J21" s="10">
        <f>(0.5*C21)</f>
        <v>7030.4955908978482</v>
      </c>
      <c r="K21" s="9"/>
      <c r="L21" s="28"/>
      <c r="M21" s="9"/>
    </row>
    <row r="22" spans="1:13" s="42" customFormat="1" ht="13.5" thickBot="1">
      <c r="A22" s="61"/>
      <c r="B22" s="25">
        <f>B21+7</f>
        <v>43912</v>
      </c>
      <c r="C22" s="11">
        <f>D21+G21-H21</f>
        <v>14764.040740885481</v>
      </c>
      <c r="D22" s="9">
        <f>C22+(C22*0.05)</f>
        <v>15502.242777929754</v>
      </c>
      <c r="E22" s="9">
        <f>C22/3000</f>
        <v>4.9213469136284935</v>
      </c>
      <c r="F22" s="26">
        <f>(D22-C22)/E22</f>
        <v>149.99999999999986</v>
      </c>
      <c r="G22" s="29"/>
      <c r="H22" s="10"/>
      <c r="I22" s="27">
        <f>E22*50/C22</f>
        <v>1.6666666666666666E-2</v>
      </c>
      <c r="J22" s="10">
        <f>(0.5*C22)</f>
        <v>7382.0203704427404</v>
      </c>
      <c r="K22" s="9"/>
      <c r="L22" s="28"/>
      <c r="M22" s="9"/>
    </row>
    <row r="23" spans="1:13" ht="13.5" thickBot="1">
      <c r="A23" s="38"/>
      <c r="B23" s="7"/>
      <c r="C23" s="12"/>
      <c r="D23" s="13"/>
      <c r="E23" s="13"/>
      <c r="F23" s="39"/>
      <c r="G23" s="14"/>
      <c r="H23" s="6"/>
      <c r="I23" s="40"/>
      <c r="J23" s="15"/>
      <c r="K23" s="13"/>
      <c r="L23" s="41"/>
      <c r="M23" s="13"/>
    </row>
    <row r="24" spans="1:13" s="42" customFormat="1" ht="12.75">
      <c r="A24" s="59">
        <v>5</v>
      </c>
      <c r="B24" s="25">
        <f>B22+7</f>
        <v>43919</v>
      </c>
      <c r="C24" s="11">
        <f>D22+G22-H22</f>
        <v>15502.242777929754</v>
      </c>
      <c r="D24" s="9">
        <f>C24+(C24*0.05)</f>
        <v>16277.354916826242</v>
      </c>
      <c r="E24" s="9">
        <f>C24/3000</f>
        <v>5.1674142593099184</v>
      </c>
      <c r="F24" s="26">
        <f>(D24-C24)/E24</f>
        <v>149.99999999999994</v>
      </c>
      <c r="G24" s="29"/>
      <c r="H24" s="10"/>
      <c r="I24" s="27">
        <f>E24*50/C24</f>
        <v>1.6666666666666666E-2</v>
      </c>
      <c r="J24" s="10">
        <f>(0.5*C24)</f>
        <v>7751.121388964877</v>
      </c>
      <c r="K24" s="9"/>
      <c r="L24" s="28"/>
      <c r="M24" s="9"/>
    </row>
    <row r="25" spans="1:13" s="42" customFormat="1" ht="12.75">
      <c r="A25" s="60"/>
      <c r="B25" s="25">
        <f>B24+7</f>
        <v>43926</v>
      </c>
      <c r="C25" s="11">
        <f>D24+G24-H24</f>
        <v>16277.354916826242</v>
      </c>
      <c r="D25" s="9">
        <f>C25+(C25*0.05)</f>
        <v>17091.222662667555</v>
      </c>
      <c r="E25" s="9">
        <f>C25/3000</f>
        <v>5.4257849722754141</v>
      </c>
      <c r="F25" s="26">
        <f>(D25-C25)/E25</f>
        <v>150.00000000000017</v>
      </c>
      <c r="G25" s="10"/>
      <c r="H25" s="10"/>
      <c r="I25" s="27">
        <f>E25*50/C25</f>
        <v>1.666666666666667E-2</v>
      </c>
      <c r="J25" s="10">
        <f>(0.5*C25)</f>
        <v>8138.6774584131208</v>
      </c>
      <c r="K25" s="9"/>
      <c r="L25" s="28"/>
      <c r="M25" s="9"/>
    </row>
    <row r="26" spans="1:13" s="42" customFormat="1" ht="12.75">
      <c r="A26" s="60"/>
      <c r="B26" s="25">
        <f>B25+7</f>
        <v>43933</v>
      </c>
      <c r="C26" s="11">
        <f>D25+G25-H25</f>
        <v>17091.222662667555</v>
      </c>
      <c r="D26" s="9">
        <f>C26+(C26*0.05)</f>
        <v>17945.783795800933</v>
      </c>
      <c r="E26" s="9">
        <f>C26/3000</f>
        <v>5.6970742208891849</v>
      </c>
      <c r="F26" s="26">
        <f>(D26-C26)/E26</f>
        <v>150.00000000000011</v>
      </c>
      <c r="G26" s="10"/>
      <c r="H26" s="10"/>
      <c r="I26" s="27">
        <f>E26*50/C26</f>
        <v>1.6666666666666666E-2</v>
      </c>
      <c r="J26" s="10">
        <f>(0.5*C26)</f>
        <v>8545.6113313337773</v>
      </c>
      <c r="K26" s="9"/>
      <c r="L26" s="28"/>
      <c r="M26" s="9"/>
    </row>
    <row r="27" spans="1:13" s="42" customFormat="1" ht="13.5" thickBot="1">
      <c r="A27" s="61"/>
      <c r="B27" s="25">
        <f>B26+7</f>
        <v>43940</v>
      </c>
      <c r="C27" s="11">
        <f>D26+G26-H26</f>
        <v>17945.783795800933</v>
      </c>
      <c r="D27" s="9">
        <f>C27+(C27*0.05)</f>
        <v>18843.072985590981</v>
      </c>
      <c r="E27" s="9">
        <f>C27/3000</f>
        <v>5.9819279319336447</v>
      </c>
      <c r="F27" s="26">
        <f>(D27-C27)/E27</f>
        <v>150.00000000000023</v>
      </c>
      <c r="G27" s="29"/>
      <c r="H27" s="10"/>
      <c r="I27" s="27">
        <f>E27*50/C27</f>
        <v>1.6666666666666666E-2</v>
      </c>
      <c r="J27" s="10">
        <f>(0.5*C27)</f>
        <v>8972.8918979004666</v>
      </c>
      <c r="K27" s="9"/>
      <c r="L27" s="28"/>
      <c r="M27" s="9"/>
    </row>
    <row r="28" spans="1:13" ht="13.5" thickBot="1">
      <c r="A28" s="38"/>
      <c r="B28" s="7"/>
      <c r="C28" s="12"/>
      <c r="D28" s="13"/>
      <c r="E28" s="13"/>
      <c r="F28" s="39"/>
      <c r="G28" s="14"/>
      <c r="H28" s="6"/>
      <c r="I28" s="40"/>
      <c r="J28" s="15"/>
      <c r="K28" s="13"/>
      <c r="L28" s="41"/>
      <c r="M28" s="13"/>
    </row>
    <row r="29" spans="1:13" s="42" customFormat="1" ht="12.75">
      <c r="A29" s="59">
        <v>6</v>
      </c>
      <c r="B29" s="25">
        <f>B27+7</f>
        <v>43947</v>
      </c>
      <c r="C29" s="11">
        <f>D27+G27-H27</f>
        <v>18843.072985590981</v>
      </c>
      <c r="D29" s="9">
        <f>C29+(C29*0.05)</f>
        <v>19785.226634870531</v>
      </c>
      <c r="E29" s="9">
        <f>C29/3000</f>
        <v>6.2810243285303269</v>
      </c>
      <c r="F29" s="26">
        <f>(D29-C29)/E29</f>
        <v>150.00000000000006</v>
      </c>
      <c r="G29" s="29"/>
      <c r="H29" s="10"/>
      <c r="I29" s="27">
        <f>E29*50/C29</f>
        <v>1.6666666666666666E-2</v>
      </c>
      <c r="J29" s="10">
        <f>(0.5*C29)</f>
        <v>9421.5364927954906</v>
      </c>
      <c r="K29" s="9"/>
      <c r="L29" s="28"/>
      <c r="M29" s="9"/>
    </row>
    <row r="30" spans="1:13" s="42" customFormat="1" ht="12.75">
      <c r="A30" s="60"/>
      <c r="B30" s="25">
        <f>B29+7</f>
        <v>43954</v>
      </c>
      <c r="C30" s="11">
        <f>D29+G29-H29</f>
        <v>19785.226634870531</v>
      </c>
      <c r="D30" s="9">
        <f>C30+(C30*0.05)</f>
        <v>20774.487966614059</v>
      </c>
      <c r="E30" s="9">
        <f>C30/3000</f>
        <v>6.5950755449568437</v>
      </c>
      <c r="F30" s="26">
        <f>(D30-C30)/E30</f>
        <v>150.00000000000023</v>
      </c>
      <c r="G30" s="10"/>
      <c r="H30" s="10"/>
      <c r="I30" s="27">
        <f>E30*50/C30</f>
        <v>1.666666666666667E-2</v>
      </c>
      <c r="J30" s="10">
        <f>(0.5*C30)</f>
        <v>9892.6133174352653</v>
      </c>
      <c r="K30" s="9"/>
      <c r="L30" s="28"/>
      <c r="M30" s="9"/>
    </row>
    <row r="31" spans="1:13" s="42" customFormat="1" ht="12.75">
      <c r="A31" s="60"/>
      <c r="B31" s="25">
        <f>B30+7</f>
        <v>43961</v>
      </c>
      <c r="C31" s="11">
        <f>D30+G30-H30</f>
        <v>20774.487966614059</v>
      </c>
      <c r="D31" s="9">
        <f>C31+(C31*0.05)</f>
        <v>21813.21236494476</v>
      </c>
      <c r="E31" s="9">
        <f>C31/3000</f>
        <v>6.9248293222046859</v>
      </c>
      <c r="F31" s="26">
        <f>(D31-C31)/E31</f>
        <v>149.99999999999983</v>
      </c>
      <c r="G31" s="10"/>
      <c r="H31" s="10"/>
      <c r="I31" s="27">
        <f>E31*50/C31</f>
        <v>1.6666666666666666E-2</v>
      </c>
      <c r="J31" s="10">
        <f>(0.5*C31)</f>
        <v>10387.243983307029</v>
      </c>
      <c r="K31" s="9"/>
      <c r="L31" s="28"/>
      <c r="M31" s="9"/>
    </row>
    <row r="32" spans="1:13" s="42" customFormat="1" ht="13.5" thickBot="1">
      <c r="A32" s="61"/>
      <c r="B32" s="25">
        <f>B31+7</f>
        <v>43968</v>
      </c>
      <c r="C32" s="11">
        <f>D31+G31-H31</f>
        <v>21813.21236494476</v>
      </c>
      <c r="D32" s="9">
        <f>C32+(C32*0.05)</f>
        <v>22903.872983191999</v>
      </c>
      <c r="E32" s="9">
        <f>C32/3000</f>
        <v>7.2710707883149199</v>
      </c>
      <c r="F32" s="26">
        <f>(D32-C32)/E32</f>
        <v>150.00000000000011</v>
      </c>
      <c r="G32" s="29"/>
      <c r="H32" s="10"/>
      <c r="I32" s="27">
        <f>E32*50/C32</f>
        <v>1.6666666666666666E-2</v>
      </c>
      <c r="J32" s="10">
        <f>(0.5*C32)</f>
        <v>10906.60618247238</v>
      </c>
      <c r="K32" s="9"/>
      <c r="L32" s="28"/>
      <c r="M32" s="9"/>
    </row>
    <row r="33" spans="1:13" ht="13.5" thickBot="1">
      <c r="A33" s="38"/>
      <c r="B33" s="7"/>
      <c r="C33" s="12"/>
      <c r="D33" s="13"/>
      <c r="E33" s="13"/>
      <c r="F33" s="39"/>
      <c r="G33" s="14"/>
      <c r="H33" s="6"/>
      <c r="I33" s="40"/>
      <c r="J33" s="15"/>
      <c r="K33" s="13"/>
      <c r="L33" s="41"/>
      <c r="M33" s="13"/>
    </row>
    <row r="34" spans="1:13" s="42" customFormat="1" ht="12.75">
      <c r="A34" s="59">
        <v>7</v>
      </c>
      <c r="B34" s="25">
        <f>B32+7</f>
        <v>43975</v>
      </c>
      <c r="C34" s="11">
        <f>D32+G32-H32</f>
        <v>22903.872983191999</v>
      </c>
      <c r="D34" s="9">
        <f>C34+(C34*0.05)</f>
        <v>24049.066632351598</v>
      </c>
      <c r="E34" s="9">
        <f>C34/3000</f>
        <v>7.6346243277306662</v>
      </c>
      <c r="F34" s="26">
        <f>(D34-C34)/E34</f>
        <v>149.99999999999986</v>
      </c>
      <c r="G34" s="29"/>
      <c r="H34" s="10"/>
      <c r="I34" s="27">
        <f>E34*50/C34</f>
        <v>1.6666666666666666E-2</v>
      </c>
      <c r="J34" s="10">
        <f>(0.5*C34)</f>
        <v>11451.936491596</v>
      </c>
      <c r="K34" s="9"/>
      <c r="L34" s="28"/>
      <c r="M34" s="9"/>
    </row>
    <row r="35" spans="1:13" s="42" customFormat="1" ht="12.75">
      <c r="A35" s="60"/>
      <c r="B35" s="25">
        <f>B34+7</f>
        <v>43982</v>
      </c>
      <c r="C35" s="11">
        <f>D34+G34-H34</f>
        <v>24049.066632351598</v>
      </c>
      <c r="D35" s="9">
        <f>C35+(C35*0.05)</f>
        <v>25251.519963969178</v>
      </c>
      <c r="E35" s="9">
        <f>C35/3000</f>
        <v>8.0163555441172001</v>
      </c>
      <c r="F35" s="26">
        <f>(D35-C35)/E35</f>
        <v>150.00000000000003</v>
      </c>
      <c r="G35" s="10"/>
      <c r="H35" s="10"/>
      <c r="I35" s="27">
        <f>E35*50/C35</f>
        <v>1.666666666666667E-2</v>
      </c>
      <c r="J35" s="10">
        <f>(0.5*C35)</f>
        <v>12024.533316175799</v>
      </c>
      <c r="K35" s="9"/>
      <c r="L35" s="28"/>
      <c r="M35" s="9"/>
    </row>
    <row r="36" spans="1:13" s="42" customFormat="1" ht="12.75">
      <c r="A36" s="60"/>
      <c r="B36" s="25">
        <f>B35+7</f>
        <v>43989</v>
      </c>
      <c r="C36" s="11">
        <f>D35+G35-H35</f>
        <v>25251.519963969178</v>
      </c>
      <c r="D36" s="9">
        <f>C36+(C36*0.05)</f>
        <v>26514.095962167637</v>
      </c>
      <c r="E36" s="9">
        <f>C36/3000</f>
        <v>8.4171733213230588</v>
      </c>
      <c r="F36" s="26">
        <f>(D36-C36)/E36</f>
        <v>150.00000000000006</v>
      </c>
      <c r="G36" s="10"/>
      <c r="H36" s="10"/>
      <c r="I36" s="27">
        <f>E36*50/C36</f>
        <v>1.6666666666666666E-2</v>
      </c>
      <c r="J36" s="10">
        <f>(0.5*C36)</f>
        <v>12625.759981984589</v>
      </c>
      <c r="K36" s="9"/>
      <c r="L36" s="28"/>
      <c r="M36" s="9"/>
    </row>
    <row r="37" spans="1:13" s="42" customFormat="1" ht="13.5" thickBot="1">
      <c r="A37" s="61"/>
      <c r="B37" s="25">
        <f>B36+7</f>
        <v>43996</v>
      </c>
      <c r="C37" s="11">
        <f>D36+G36-H36</f>
        <v>26514.095962167637</v>
      </c>
      <c r="D37" s="9">
        <f>C37+(C37*0.05)</f>
        <v>27839.800760276019</v>
      </c>
      <c r="E37" s="9">
        <f>C37/3000</f>
        <v>8.838031987389213</v>
      </c>
      <c r="F37" s="26">
        <f>(D37-C37)/E37</f>
        <v>149.99999999999994</v>
      </c>
      <c r="G37" s="29"/>
      <c r="H37" s="10"/>
      <c r="I37" s="27">
        <f>E37*50/C37</f>
        <v>1.6666666666666666E-2</v>
      </c>
      <c r="J37" s="10">
        <f>(0.5*C37)</f>
        <v>13257.047981083819</v>
      </c>
      <c r="K37" s="9"/>
      <c r="L37" s="28"/>
      <c r="M37" s="9"/>
    </row>
    <row r="38" spans="1:13" ht="13.5" thickBot="1">
      <c r="A38" s="38"/>
      <c r="B38" s="7"/>
      <c r="C38" s="12"/>
      <c r="D38" s="13"/>
      <c r="E38" s="13"/>
      <c r="F38" s="39"/>
      <c r="G38" s="14"/>
      <c r="H38" s="6"/>
      <c r="I38" s="40"/>
      <c r="J38" s="15"/>
      <c r="K38" s="13"/>
      <c r="L38" s="41"/>
      <c r="M38" s="13"/>
    </row>
    <row r="39" spans="1:13" s="42" customFormat="1" ht="12.75">
      <c r="A39" s="59">
        <v>8</v>
      </c>
      <c r="B39" s="25">
        <f>B37+7</f>
        <v>44003</v>
      </c>
      <c r="C39" s="11">
        <f>D37+G37-H37</f>
        <v>27839.800760276019</v>
      </c>
      <c r="D39" s="9">
        <f>C39+(C39*0.05)</f>
        <v>29231.790798289821</v>
      </c>
      <c r="E39" s="9">
        <f>C39/3000</f>
        <v>9.2799335867586734</v>
      </c>
      <c r="F39" s="26">
        <f>(D39-C39)/E39</f>
        <v>150.00000000000014</v>
      </c>
      <c r="G39" s="29"/>
      <c r="H39" s="10"/>
      <c r="I39" s="27">
        <f>E39*50/C39</f>
        <v>1.6666666666666666E-2</v>
      </c>
      <c r="J39" s="10">
        <f>(0.5*C39)</f>
        <v>13919.900380138009</v>
      </c>
      <c r="K39" s="9"/>
      <c r="L39" s="28"/>
      <c r="M39" s="9"/>
    </row>
    <row r="40" spans="1:13" s="42" customFormat="1" ht="12.75">
      <c r="A40" s="60"/>
      <c r="B40" s="25">
        <f>B39+7</f>
        <v>44010</v>
      </c>
      <c r="C40" s="11">
        <f>D39+G39-H39</f>
        <v>29231.790798289821</v>
      </c>
      <c r="D40" s="9">
        <f>C40+(C40*0.05)</f>
        <v>30693.380338204312</v>
      </c>
      <c r="E40" s="9">
        <f>C40/3000</f>
        <v>9.7439302660966067</v>
      </c>
      <c r="F40" s="26">
        <f>(D40-C40)/E40</f>
        <v>149.99999999999991</v>
      </c>
      <c r="G40" s="10"/>
      <c r="H40" s="10"/>
      <c r="I40" s="27">
        <f>E40*50/C40</f>
        <v>1.6666666666666666E-2</v>
      </c>
      <c r="J40" s="10">
        <f>(0.5*C40)</f>
        <v>14615.895399144911</v>
      </c>
      <c r="K40" s="9"/>
      <c r="L40" s="28"/>
      <c r="M40" s="9"/>
    </row>
    <row r="41" spans="1:13" s="42" customFormat="1" ht="12.75">
      <c r="A41" s="60"/>
      <c r="B41" s="25">
        <f>B40+7</f>
        <v>44017</v>
      </c>
      <c r="C41" s="11">
        <f>D40+G40-H40</f>
        <v>30693.380338204312</v>
      </c>
      <c r="D41" s="9">
        <f>C41+(C41*0.05)</f>
        <v>32228.049355114526</v>
      </c>
      <c r="E41" s="9">
        <f>C41/3000</f>
        <v>10.231126779401437</v>
      </c>
      <c r="F41" s="26">
        <f>(D41-C41)/E41</f>
        <v>149.99999999999991</v>
      </c>
      <c r="G41" s="10"/>
      <c r="H41" s="10"/>
      <c r="I41" s="27">
        <f>E41*50/C41</f>
        <v>1.6666666666666666E-2</v>
      </c>
      <c r="J41" s="10">
        <f>(0.5*C41)</f>
        <v>15346.690169102156</v>
      </c>
      <c r="K41" s="9"/>
      <c r="L41" s="28"/>
      <c r="M41" s="9"/>
    </row>
    <row r="42" spans="1:13" s="42" customFormat="1" ht="13.5" thickBot="1">
      <c r="A42" s="61"/>
      <c r="B42" s="25">
        <f>B41+7</f>
        <v>44024</v>
      </c>
      <c r="C42" s="11">
        <f>D41+G41-H41</f>
        <v>32228.049355114526</v>
      </c>
      <c r="D42" s="9">
        <f>C42+(C42*0.05)</f>
        <v>33839.451822870251</v>
      </c>
      <c r="E42" s="9">
        <f>C42/3000</f>
        <v>10.742683118371509</v>
      </c>
      <c r="F42" s="26">
        <f>(D42-C42)/E42</f>
        <v>149.99999999999983</v>
      </c>
      <c r="G42" s="29"/>
      <c r="H42" s="10"/>
      <c r="I42" s="27">
        <f>E42*50/C42</f>
        <v>1.666666666666667E-2</v>
      </c>
      <c r="J42" s="10">
        <f>(0.5*C42)</f>
        <v>16114.024677557263</v>
      </c>
      <c r="K42" s="9"/>
      <c r="L42" s="28"/>
      <c r="M42" s="9"/>
    </row>
    <row r="43" spans="1:13" ht="13.5" thickBot="1">
      <c r="A43" s="38"/>
      <c r="B43" s="7"/>
      <c r="C43" s="12"/>
      <c r="D43" s="13"/>
      <c r="E43" s="13"/>
      <c r="F43" s="39"/>
      <c r="G43" s="14"/>
      <c r="H43" s="6"/>
      <c r="I43" s="40"/>
      <c r="J43" s="15"/>
      <c r="K43" s="13"/>
      <c r="L43" s="41"/>
      <c r="M43" s="13"/>
    </row>
    <row r="44" spans="1:13" s="42" customFormat="1" ht="12.75">
      <c r="A44" s="59">
        <v>9</v>
      </c>
      <c r="B44" s="25">
        <f>B42+7</f>
        <v>44031</v>
      </c>
      <c r="C44" s="11">
        <f>D42+G42-H42</f>
        <v>33839.451822870251</v>
      </c>
      <c r="D44" s="9">
        <f>C44+(C44*0.05)</f>
        <v>35531.42441401376</v>
      </c>
      <c r="E44" s="9">
        <f>C44/3000</f>
        <v>11.279817274290084</v>
      </c>
      <c r="F44" s="26">
        <f>(D44-C44)/E44</f>
        <v>149.99999999999969</v>
      </c>
      <c r="G44" s="29"/>
      <c r="H44" s="43"/>
      <c r="I44" s="27">
        <f>E44*50/C44</f>
        <v>1.6666666666666666E-2</v>
      </c>
      <c r="J44" s="10">
        <f>(0.5*C44)</f>
        <v>16919.725911435125</v>
      </c>
      <c r="K44" s="9"/>
      <c r="L44" s="28"/>
      <c r="M44" s="9"/>
    </row>
    <row r="45" spans="1:13" s="42" customFormat="1" ht="12.75">
      <c r="A45" s="60"/>
      <c r="B45" s="25">
        <f>B44+7</f>
        <v>44038</v>
      </c>
      <c r="C45" s="11">
        <f>D44+G44-H44</f>
        <v>35531.42441401376</v>
      </c>
      <c r="D45" s="9">
        <f>C45+(C45*0.05)</f>
        <v>37307.995634714447</v>
      </c>
      <c r="E45" s="9">
        <f>C45/3000</f>
        <v>11.843808138004587</v>
      </c>
      <c r="F45" s="26">
        <f>(D45-C45)/E45</f>
        <v>149.99999999999994</v>
      </c>
      <c r="G45" s="29"/>
      <c r="H45" s="44"/>
      <c r="I45" s="27">
        <f>E45*50/C45</f>
        <v>1.6666666666666666E-2</v>
      </c>
      <c r="J45" s="10">
        <f>(0.5*C45)</f>
        <v>17765.71220700688</v>
      </c>
      <c r="K45" s="9"/>
      <c r="L45" s="28"/>
      <c r="M45" s="9"/>
    </row>
    <row r="46" spans="1:13" s="42" customFormat="1" ht="12.75">
      <c r="A46" s="60"/>
      <c r="B46" s="25">
        <f>B45+7</f>
        <v>44045</v>
      </c>
      <c r="C46" s="11">
        <f>D45+G45-H45</f>
        <v>37307.995634714447</v>
      </c>
      <c r="D46" s="9">
        <f>C46+(C46*0.05)</f>
        <v>39173.39541645017</v>
      </c>
      <c r="E46" s="9">
        <f>C46/3000</f>
        <v>12.435998544904816</v>
      </c>
      <c r="F46" s="26">
        <f>(D46-C46)/E46</f>
        <v>150.00000000000006</v>
      </c>
      <c r="G46" s="29"/>
      <c r="H46" s="44"/>
      <c r="I46" s="27">
        <f>E46*50/C46</f>
        <v>1.6666666666666666E-2</v>
      </c>
      <c r="J46" s="10">
        <f>(0.5*C46)</f>
        <v>18653.997817357224</v>
      </c>
      <c r="K46" s="9"/>
      <c r="L46" s="28"/>
      <c r="M46" s="9"/>
    </row>
    <row r="47" spans="1:13" s="42" customFormat="1" ht="13.5" thickBot="1">
      <c r="A47" s="61"/>
      <c r="B47" s="25">
        <f>B46+7</f>
        <v>44052</v>
      </c>
      <c r="C47" s="11">
        <f>D46+G46-H46</f>
        <v>39173.39541645017</v>
      </c>
      <c r="D47" s="9">
        <f>C47+(C47*0.05)</f>
        <v>41132.065187272681</v>
      </c>
      <c r="E47" s="9">
        <f>C47/3000</f>
        <v>13.057798472150056</v>
      </c>
      <c r="F47" s="26">
        <f>(D47-C47)/E47</f>
        <v>150.0000000000002</v>
      </c>
      <c r="G47" s="29"/>
      <c r="H47" s="44"/>
      <c r="I47" s="27">
        <f>E47*50/C47</f>
        <v>1.6666666666666666E-2</v>
      </c>
      <c r="J47" s="10">
        <f>(0.5*C47)</f>
        <v>19586.697708225085</v>
      </c>
      <c r="K47" s="9"/>
      <c r="L47" s="28"/>
      <c r="M47" s="9"/>
    </row>
    <row r="48" spans="1:13" ht="13.5" thickBot="1">
      <c r="A48" s="38"/>
      <c r="B48" s="7"/>
      <c r="C48" s="12"/>
      <c r="D48" s="13"/>
      <c r="E48" s="13"/>
      <c r="F48" s="39"/>
      <c r="G48" s="14"/>
      <c r="H48" s="6"/>
      <c r="I48" s="40"/>
      <c r="J48" s="15"/>
      <c r="K48" s="13"/>
      <c r="L48" s="41"/>
      <c r="M48" s="13"/>
    </row>
    <row r="49" spans="1:13" s="42" customFormat="1" ht="12.75">
      <c r="A49" s="59">
        <v>10</v>
      </c>
      <c r="B49" s="25">
        <f>B47+7</f>
        <v>44059</v>
      </c>
      <c r="C49" s="11">
        <f>D47+G47-H47</f>
        <v>41132.065187272681</v>
      </c>
      <c r="D49" s="9">
        <f>C49+(C49*0.05)</f>
        <v>43188.668446636315</v>
      </c>
      <c r="E49" s="9">
        <f>C49/3000</f>
        <v>13.710688395757561</v>
      </c>
      <c r="F49" s="26">
        <f>(D49-C49)/E49</f>
        <v>149.99999999999997</v>
      </c>
      <c r="G49" s="29"/>
      <c r="H49" s="44"/>
      <c r="I49" s="27">
        <f>E49*50/C49</f>
        <v>1.6666666666666666E-2</v>
      </c>
      <c r="J49" s="10">
        <f>(0.5*C49)</f>
        <v>20566.032593636341</v>
      </c>
      <c r="K49" s="9"/>
      <c r="L49" s="28"/>
      <c r="M49" s="9"/>
    </row>
    <row r="50" spans="1:13" s="42" customFormat="1" ht="12.75">
      <c r="A50" s="60"/>
      <c r="B50" s="25">
        <f>B49+7</f>
        <v>44066</v>
      </c>
      <c r="C50" s="11">
        <f>D49+G49-H49</f>
        <v>43188.668446636315</v>
      </c>
      <c r="D50" s="9">
        <f>C50+(C50*0.05)</f>
        <v>45348.10186896813</v>
      </c>
      <c r="E50" s="9">
        <f>C50/3000</f>
        <v>14.396222815545439</v>
      </c>
      <c r="F50" s="26">
        <f>(D50-C50)/E50</f>
        <v>149.99999999999991</v>
      </c>
      <c r="G50" s="29"/>
      <c r="H50" s="44"/>
      <c r="I50" s="27">
        <f>E50*50/C50</f>
        <v>1.6666666666666666E-2</v>
      </c>
      <c r="J50" s="10">
        <f>(0.5*C50)</f>
        <v>21594.334223318157</v>
      </c>
      <c r="K50" s="9"/>
      <c r="L50" s="28"/>
      <c r="M50" s="9"/>
    </row>
    <row r="51" spans="1:13" s="42" customFormat="1" ht="12.75">
      <c r="A51" s="60"/>
      <c r="B51" s="25">
        <f>B50+7</f>
        <v>44073</v>
      </c>
      <c r="C51" s="11">
        <f>D50+G50-H50</f>
        <v>45348.10186896813</v>
      </c>
      <c r="D51" s="9">
        <f>C51+(C51*0.05)</f>
        <v>47615.506962416533</v>
      </c>
      <c r="E51" s="9">
        <f>C51/3000</f>
        <v>15.11603395632271</v>
      </c>
      <c r="F51" s="26">
        <f>(D51-C51)/E51</f>
        <v>149.99999999999983</v>
      </c>
      <c r="G51" s="29"/>
      <c r="H51" s="44"/>
      <c r="I51" s="27">
        <f>E51*50/C51</f>
        <v>1.6666666666666666E-2</v>
      </c>
      <c r="J51" s="10">
        <f>(0.5*C51)</f>
        <v>22674.050934484065</v>
      </c>
      <c r="K51" s="9"/>
      <c r="L51" s="28"/>
      <c r="M51" s="9"/>
    </row>
    <row r="52" spans="1:13" s="42" customFormat="1" ht="13.5" thickBot="1">
      <c r="A52" s="61"/>
      <c r="B52" s="25">
        <f>B51+7</f>
        <v>44080</v>
      </c>
      <c r="C52" s="11">
        <f>D51+G51-H51</f>
        <v>47615.506962416533</v>
      </c>
      <c r="D52" s="9">
        <f>C52+(C52*0.05)</f>
        <v>49996.282310537361</v>
      </c>
      <c r="E52" s="9">
        <f>C52/3000</f>
        <v>15.871835654138845</v>
      </c>
      <c r="F52" s="26">
        <f>(D52-C52)/E52</f>
        <v>150.00000000000003</v>
      </c>
      <c r="G52" s="29"/>
      <c r="H52" s="44"/>
      <c r="I52" s="27">
        <f>E52*50/C52</f>
        <v>1.6666666666666666E-2</v>
      </c>
      <c r="J52" s="10">
        <f>(0.5*C52)</f>
        <v>23807.753481208267</v>
      </c>
      <c r="K52" s="9"/>
      <c r="L52" s="28"/>
      <c r="M52" s="9"/>
    </row>
    <row r="53" spans="1:13" ht="13.5" thickBot="1">
      <c r="A53" s="48"/>
      <c r="B53" s="49"/>
      <c r="C53" s="50"/>
      <c r="D53" s="51"/>
      <c r="E53" s="51"/>
      <c r="F53" s="52"/>
      <c r="G53" s="53"/>
      <c r="H53" s="54"/>
      <c r="I53" s="55"/>
      <c r="J53" s="56"/>
      <c r="K53" s="51"/>
      <c r="L53" s="57"/>
      <c r="M53" s="51"/>
    </row>
    <row r="54" spans="1:13" s="42" customFormat="1" ht="12.75">
      <c r="A54" s="59">
        <v>11</v>
      </c>
      <c r="B54" s="25">
        <f>B52+7</f>
        <v>44087</v>
      </c>
      <c r="C54" s="11">
        <f>D52+G52-H52</f>
        <v>49996.282310537361</v>
      </c>
      <c r="D54" s="9">
        <f>C54+(C54*0.05)</f>
        <v>52496.096426064229</v>
      </c>
      <c r="E54" s="9">
        <f>C54/3000</f>
        <v>16.665427436845786</v>
      </c>
      <c r="F54" s="26">
        <f>(D54-C54)/E54</f>
        <v>150</v>
      </c>
      <c r="G54" s="29"/>
      <c r="H54" s="44">
        <f>IF(D54&gt;C54,D54*0.035,0)</f>
        <v>1837.3633749122482</v>
      </c>
      <c r="I54" s="27">
        <f>E54*50/C54</f>
        <v>1.6666666666666663E-2</v>
      </c>
      <c r="J54" s="10">
        <f>(0.5*C54)</f>
        <v>24998.14115526868</v>
      </c>
      <c r="K54" s="9"/>
      <c r="L54" s="28"/>
      <c r="M54" s="9"/>
    </row>
    <row r="55" spans="1:13" s="42" customFormat="1" ht="12.75">
      <c r="A55" s="60"/>
      <c r="B55" s="25">
        <f>B54+7</f>
        <v>44094</v>
      </c>
      <c r="C55" s="11">
        <f>D54+G54-H54</f>
        <v>50658.733051151983</v>
      </c>
      <c r="D55" s="9">
        <f>C55+(C55*0.05)</f>
        <v>53191.66970370958</v>
      </c>
      <c r="E55" s="9">
        <f>C55/3000</f>
        <v>16.886244350383993</v>
      </c>
      <c r="F55" s="26">
        <f>(D55-C55)/E55</f>
        <v>149.99999999999989</v>
      </c>
      <c r="G55" s="29"/>
      <c r="H55" s="44">
        <f>IF(D55&gt;C55,D55*0.035,0)</f>
        <v>1861.7084396298355</v>
      </c>
      <c r="I55" s="27">
        <f>E55*50/C55</f>
        <v>1.6666666666666666E-2</v>
      </c>
      <c r="J55" s="10">
        <f>(0.5*C55)</f>
        <v>25329.366525575992</v>
      </c>
      <c r="K55" s="9"/>
      <c r="L55" s="28"/>
      <c r="M55" s="9"/>
    </row>
    <row r="56" spans="1:13" s="42" customFormat="1" ht="12.75">
      <c r="A56" s="60"/>
      <c r="B56" s="25">
        <f>B55+7</f>
        <v>44101</v>
      </c>
      <c r="C56" s="11">
        <f>D55+G55-H55</f>
        <v>51329.961264079742</v>
      </c>
      <c r="D56" s="9">
        <f>C56+(C56*0.05)</f>
        <v>53896.45932728373</v>
      </c>
      <c r="E56" s="9">
        <f>C56/3000</f>
        <v>17.109987088026582</v>
      </c>
      <c r="F56" s="26">
        <f>(D56-C56)/E56</f>
        <v>150.00000000000003</v>
      </c>
      <c r="G56" s="29"/>
      <c r="H56" s="44">
        <f>IF(D56&gt;C56,D56*0.035,0)</f>
        <v>1886.3760764549306</v>
      </c>
      <c r="I56" s="27">
        <f>E56*50/C56</f>
        <v>1.666666666666667E-2</v>
      </c>
      <c r="J56" s="10">
        <f>(0.5*C56)</f>
        <v>25664.980632039871</v>
      </c>
      <c r="K56" s="9"/>
      <c r="L56" s="28"/>
      <c r="M56" s="9"/>
    </row>
    <row r="57" spans="1:13" s="42" customFormat="1" ht="13.5" thickBot="1">
      <c r="A57" s="61"/>
      <c r="B57" s="25">
        <f>B56+7</f>
        <v>44108</v>
      </c>
      <c r="C57" s="11">
        <f>D56+G56-H56</f>
        <v>52010.0832508288</v>
      </c>
      <c r="D57" s="9">
        <f>C57+(C57*0.05)</f>
        <v>54610.587413370238</v>
      </c>
      <c r="E57" s="9">
        <f>C57/3000</f>
        <v>17.336694416942933</v>
      </c>
      <c r="F57" s="26">
        <f>(D57-C57)/E57</f>
        <v>149.99999999999989</v>
      </c>
      <c r="G57" s="29"/>
      <c r="H57" s="44">
        <f>IF(D57&gt;C57,D57*0.035,0)</f>
        <v>1911.3705594679586</v>
      </c>
      <c r="I57" s="27">
        <f>E57*50/C57</f>
        <v>1.6666666666666666E-2</v>
      </c>
      <c r="J57" s="10">
        <f>(0.5*C57)</f>
        <v>26005.0416254144</v>
      </c>
      <c r="K57" s="9">
        <f>SUM(H54:H57)</f>
        <v>7496.8184504649735</v>
      </c>
      <c r="L57" s="28"/>
      <c r="M57" s="9"/>
    </row>
    <row r="58" spans="1:13" ht="13.5" thickBot="1">
      <c r="A58" s="38"/>
      <c r="B58" s="7"/>
      <c r="C58" s="12"/>
      <c r="D58" s="13"/>
      <c r="E58" s="13"/>
      <c r="F58" s="39"/>
      <c r="G58" s="14"/>
      <c r="H58" s="6"/>
      <c r="I58" s="40"/>
      <c r="J58" s="15"/>
      <c r="K58" s="13"/>
      <c r="L58" s="41"/>
      <c r="M58" s="13"/>
    </row>
    <row r="59" spans="1:13" s="42" customFormat="1" ht="12.75">
      <c r="A59" s="59">
        <v>12</v>
      </c>
      <c r="B59" s="25">
        <f>B57+7</f>
        <v>44115</v>
      </c>
      <c r="C59" s="11">
        <f>D57+G57-H57</f>
        <v>52699.216853902282</v>
      </c>
      <c r="D59" s="9">
        <f>C59+(C59*0.05)</f>
        <v>55334.177696597399</v>
      </c>
      <c r="E59" s="9">
        <f>C59/3000</f>
        <v>17.566405617967426</v>
      </c>
      <c r="F59" s="26">
        <f>(D59-C59)/E59</f>
        <v>150.00000000000014</v>
      </c>
      <c r="G59" s="29"/>
      <c r="H59" s="44">
        <f>IF(D59&gt;C59,D59*0.035,0)</f>
        <v>1936.696219380909</v>
      </c>
      <c r="I59" s="27">
        <f>E59*50/C59</f>
        <v>1.6666666666666663E-2</v>
      </c>
      <c r="J59" s="10">
        <f>(0.5*C59)</f>
        <v>26349.608426951141</v>
      </c>
      <c r="K59" s="9"/>
      <c r="L59" s="28"/>
      <c r="M59" s="9"/>
    </row>
    <row r="60" spans="1:13" s="42" customFormat="1" ht="12.75">
      <c r="A60" s="60"/>
      <c r="B60" s="25">
        <f>B59+7</f>
        <v>44122</v>
      </c>
      <c r="C60" s="11">
        <f>D59+G59-H59</f>
        <v>53397.48147721649</v>
      </c>
      <c r="D60" s="9">
        <f>C60+(C60*0.05)</f>
        <v>56067.355551077315</v>
      </c>
      <c r="E60" s="9">
        <f>C60/3000</f>
        <v>17.799160492405498</v>
      </c>
      <c r="F60" s="26">
        <f>(D60-C60)/E60</f>
        <v>150</v>
      </c>
      <c r="G60" s="29"/>
      <c r="H60" s="44">
        <f>IF(D60&gt;C60,D60*0.035,0)</f>
        <v>1962.3574442877061</v>
      </c>
      <c r="I60" s="27">
        <f>E60*50/C60</f>
        <v>1.666666666666667E-2</v>
      </c>
      <c r="J60" s="10">
        <f>(0.5*C60)</f>
        <v>26698.740738608245</v>
      </c>
      <c r="K60" s="9"/>
      <c r="L60" s="28"/>
      <c r="M60" s="9"/>
    </row>
    <row r="61" spans="1:13" s="42" customFormat="1" ht="12.75">
      <c r="A61" s="60"/>
      <c r="B61" s="25">
        <f>B60+7</f>
        <v>44129</v>
      </c>
      <c r="C61" s="11">
        <f>D60+G60-H60</f>
        <v>54104.998106789608</v>
      </c>
      <c r="D61" s="9">
        <f>C61+(C61*0.05)</f>
        <v>56810.248012129086</v>
      </c>
      <c r="E61" s="9">
        <f>C61/3000</f>
        <v>18.034999368929871</v>
      </c>
      <c r="F61" s="26">
        <f>(D61-C61)/E61</f>
        <v>149.99999999999989</v>
      </c>
      <c r="G61" s="29"/>
      <c r="H61" s="44">
        <f>IF(D61&gt;C61,D61*0.035,0)</f>
        <v>1988.3586804245183</v>
      </c>
      <c r="I61" s="27">
        <f>E61*50/C61</f>
        <v>1.6666666666666666E-2</v>
      </c>
      <c r="J61" s="10">
        <f>(0.5*C61)</f>
        <v>27052.499053394804</v>
      </c>
      <c r="K61" s="9"/>
      <c r="L61" s="28"/>
      <c r="M61" s="9"/>
    </row>
    <row r="62" spans="1:13" s="42" customFormat="1" ht="13.5" thickBot="1">
      <c r="A62" s="61"/>
      <c r="B62" s="25">
        <f>B61+7</f>
        <v>44136</v>
      </c>
      <c r="C62" s="11">
        <f>D61+G61-H61</f>
        <v>54821.889331704566</v>
      </c>
      <c r="D62" s="9">
        <f>C62+(C62*0.05)</f>
        <v>57562.983798289795</v>
      </c>
      <c r="E62" s="9">
        <f>C62/3000</f>
        <v>18.273963110568189</v>
      </c>
      <c r="F62" s="26">
        <f>(D62-C62)/E62</f>
        <v>150.00000000000006</v>
      </c>
      <c r="G62" s="29"/>
      <c r="H62" s="44">
        <f>IF(D62&gt;C62,D62*0.035,0)</f>
        <v>2014.7044329401431</v>
      </c>
      <c r="I62" s="27">
        <f>E62*50/C62</f>
        <v>1.6666666666666666E-2</v>
      </c>
      <c r="J62" s="10">
        <f>(0.5*C62)</f>
        <v>27410.944665852283</v>
      </c>
      <c r="K62" s="9">
        <f>SUM(H59:H62)+K57</f>
        <v>15398.93522749825</v>
      </c>
      <c r="L62" s="28"/>
      <c r="M62" s="9"/>
    </row>
    <row r="63" spans="1:13" ht="13.5" thickBot="1">
      <c r="A63" s="38"/>
      <c r="B63" s="7"/>
      <c r="C63" s="12"/>
      <c r="D63" s="13"/>
      <c r="E63" s="13"/>
      <c r="F63" s="39"/>
      <c r="G63" s="14"/>
      <c r="H63" s="6"/>
      <c r="I63" s="40"/>
      <c r="J63" s="15"/>
      <c r="K63" s="13"/>
      <c r="L63" s="41"/>
      <c r="M63" s="13"/>
    </row>
    <row r="64" spans="1:13" s="42" customFormat="1" ht="12.75">
      <c r="A64" s="59">
        <v>13</v>
      </c>
      <c r="B64" s="25">
        <f>B62+7</f>
        <v>44143</v>
      </c>
      <c r="C64" s="11">
        <f>D62+G62-H62</f>
        <v>55548.279365349656</v>
      </c>
      <c r="D64" s="9">
        <f>C64+(C64*0.05)</f>
        <v>58325.693333617135</v>
      </c>
      <c r="E64" s="9">
        <f>C64/3000</f>
        <v>18.516093121783218</v>
      </c>
      <c r="F64" s="26">
        <f>(D64-C64)/E64</f>
        <v>149.99999999999983</v>
      </c>
      <c r="G64" s="29"/>
      <c r="H64" s="44">
        <f>IF(D64&gt;C64,D64*0.035,0)</f>
        <v>2041.3992666765998</v>
      </c>
      <c r="I64" s="27">
        <f>E64*50/C64</f>
        <v>1.6666666666666666E-2</v>
      </c>
      <c r="J64" s="10">
        <f>(0.5*C64)</f>
        <v>27774.139682674828</v>
      </c>
      <c r="K64" s="9"/>
      <c r="L64" s="28"/>
      <c r="M64" s="9"/>
    </row>
    <row r="65" spans="1:13" s="42" customFormat="1" ht="12.75">
      <c r="A65" s="60"/>
      <c r="B65" s="25">
        <f>B64+7</f>
        <v>44150</v>
      </c>
      <c r="C65" s="11">
        <f>D64+G64-H64</f>
        <v>56284.294066940536</v>
      </c>
      <c r="D65" s="9">
        <f>C65+(C65*0.05)</f>
        <v>59098.508770287561</v>
      </c>
      <c r="E65" s="9">
        <f>C65/3000</f>
        <v>18.761431355646845</v>
      </c>
      <c r="F65" s="26">
        <f>(D65-C65)/E65</f>
        <v>149.99999999999989</v>
      </c>
      <c r="G65" s="29"/>
      <c r="H65" s="44">
        <f>IF(D65&gt;C65,D65*0.035,0)</f>
        <v>2068.447806960065</v>
      </c>
      <c r="I65" s="27">
        <f>E65*50/C65</f>
        <v>1.6666666666666666E-2</v>
      </c>
      <c r="J65" s="10">
        <f>(0.5*C65)</f>
        <v>28142.147033470268</v>
      </c>
      <c r="K65" s="9"/>
      <c r="L65" s="28"/>
      <c r="M65" s="9"/>
    </row>
    <row r="66" spans="1:13" s="42" customFormat="1" ht="12.75">
      <c r="A66" s="60"/>
      <c r="B66" s="25">
        <f>B65+7</f>
        <v>44157</v>
      </c>
      <c r="C66" s="11">
        <f>D65+G65-H65</f>
        <v>57030.060963327494</v>
      </c>
      <c r="D66" s="9">
        <f>C66+(C66*0.05)</f>
        <v>59881.564011493872</v>
      </c>
      <c r="E66" s="9">
        <f>C66/3000</f>
        <v>19.010020321109163</v>
      </c>
      <c r="F66" s="26">
        <f>(D66-C66)/E66</f>
        <v>150.0000000000002</v>
      </c>
      <c r="G66" s="29"/>
      <c r="H66" s="44">
        <f>IF(D66&gt;C66,D66*0.035,0)</f>
        <v>2095.8547404022856</v>
      </c>
      <c r="I66" s="27">
        <f>E66*50/C66</f>
        <v>1.6666666666666666E-2</v>
      </c>
      <c r="J66" s="10">
        <f>(0.5*C66)</f>
        <v>28515.030481663747</v>
      </c>
      <c r="K66" s="9"/>
      <c r="L66" s="28"/>
      <c r="M66" s="9"/>
    </row>
    <row r="67" spans="1:13" s="42" customFormat="1" ht="13.5" thickBot="1">
      <c r="A67" s="61"/>
      <c r="B67" s="25">
        <f>B66+7</f>
        <v>44164</v>
      </c>
      <c r="C67" s="11">
        <f>D66+G66-H66</f>
        <v>57785.709271091589</v>
      </c>
      <c r="D67" s="9">
        <f>C67+(C67*0.05)</f>
        <v>60674.99473464617</v>
      </c>
      <c r="E67" s="9">
        <f>C67/3000</f>
        <v>19.261903090363862</v>
      </c>
      <c r="F67" s="26">
        <f>(D67-C67)/E67</f>
        <v>150.00000000000009</v>
      </c>
      <c r="G67" s="29"/>
      <c r="H67" s="44">
        <f>IF(D67&gt;C67,D67*0.035,0)</f>
        <v>2123.6248157126161</v>
      </c>
      <c r="I67" s="27">
        <f>E67*50/C67</f>
        <v>1.6666666666666666E-2</v>
      </c>
      <c r="J67" s="10">
        <f>(0.5*C67)</f>
        <v>28892.854635545795</v>
      </c>
      <c r="K67" s="9">
        <f>SUM(H64:H67)+K62</f>
        <v>23728.261857249818</v>
      </c>
      <c r="L67" s="28"/>
      <c r="M67" s="9"/>
    </row>
    <row r="68" spans="1:13" ht="13.5" thickBot="1">
      <c r="A68" s="38"/>
      <c r="B68" s="7"/>
      <c r="C68" s="12"/>
      <c r="D68" s="13"/>
      <c r="E68" s="13"/>
      <c r="F68" s="39"/>
      <c r="G68" s="14"/>
      <c r="H68" s="6"/>
      <c r="I68" s="40"/>
      <c r="J68" s="15"/>
      <c r="K68" s="13"/>
      <c r="L68" s="41"/>
      <c r="M68" s="13"/>
    </row>
    <row r="69" spans="1:13" s="42" customFormat="1" ht="12.75">
      <c r="A69" s="59">
        <v>14</v>
      </c>
      <c r="B69" s="25">
        <f>B67+7</f>
        <v>44171</v>
      </c>
      <c r="C69" s="11">
        <f>D67+G67-H67</f>
        <v>58551.369918933553</v>
      </c>
      <c r="D69" s="9">
        <f>C69+(C69*0.05)</f>
        <v>61478.938414880235</v>
      </c>
      <c r="E69" s="9">
        <f>C69/3000</f>
        <v>19.517123306311184</v>
      </c>
      <c r="F69" s="26">
        <f>(D69-C69)/E69</f>
        <v>150.0000000000002</v>
      </c>
      <c r="G69" s="29"/>
      <c r="H69" s="44">
        <f>IF(D69&gt;C69,D69*0.035,0)</f>
        <v>2151.7628445208084</v>
      </c>
      <c r="I69" s="27">
        <f>E69*50/C69</f>
        <v>1.6666666666666666E-2</v>
      </c>
      <c r="J69" s="10">
        <f>(0.5*C69)</f>
        <v>29275.684959466776</v>
      </c>
      <c r="K69" s="9"/>
      <c r="L69" s="28"/>
      <c r="M69" s="9"/>
    </row>
    <row r="70" spans="1:13" s="42" customFormat="1" ht="12.75">
      <c r="A70" s="60"/>
      <c r="B70" s="25">
        <f>B69+7</f>
        <v>44178</v>
      </c>
      <c r="C70" s="11">
        <f>D69+G69-H69</f>
        <v>59327.175570359424</v>
      </c>
      <c r="D70" s="9">
        <f>C70+(C70*0.05)</f>
        <v>62293.534348877394</v>
      </c>
      <c r="E70" s="9">
        <f>C70/3000</f>
        <v>19.775725190119807</v>
      </c>
      <c r="F70" s="26">
        <f>(D70-C70)/E70</f>
        <v>149.99999999999994</v>
      </c>
      <c r="G70" s="29"/>
      <c r="H70" s="44">
        <f>IF(D70&gt;C70,D70*0.035,0)</f>
        <v>2180.273702210709</v>
      </c>
      <c r="I70" s="27">
        <f>E70*50/C70</f>
        <v>1.6666666666666666E-2</v>
      </c>
      <c r="J70" s="10">
        <f>(0.5*C70)</f>
        <v>29663.587785179712</v>
      </c>
      <c r="K70" s="9"/>
      <c r="L70" s="28"/>
      <c r="M70" s="9"/>
    </row>
    <row r="71" spans="1:13" s="42" customFormat="1" ht="12.75">
      <c r="A71" s="60"/>
      <c r="B71" s="25">
        <f>B70+7</f>
        <v>44185</v>
      </c>
      <c r="C71" s="11">
        <f>D70+G70-H70</f>
        <v>60113.260646666684</v>
      </c>
      <c r="D71" s="9">
        <f>C71+(C71*0.05)</f>
        <v>63118.923679000021</v>
      </c>
      <c r="E71" s="9">
        <f>C71/3000</f>
        <v>20.037753548888894</v>
      </c>
      <c r="F71" s="26">
        <f>(D71-C71)/E71</f>
        <v>150.00000000000017</v>
      </c>
      <c r="G71" s="29"/>
      <c r="H71" s="44">
        <f>IF(D71&gt;C71,D71*0.035,0)</f>
        <v>2209.1623287650009</v>
      </c>
      <c r="I71" s="27">
        <f>E71*50/C71</f>
        <v>1.6666666666666666E-2</v>
      </c>
      <c r="J71" s="10">
        <f>(0.5*C71)</f>
        <v>30056.630323333342</v>
      </c>
      <c r="K71" s="9"/>
      <c r="L71" s="28"/>
      <c r="M71" s="9"/>
    </row>
    <row r="72" spans="1:13" s="42" customFormat="1" ht="13.5" thickBot="1">
      <c r="A72" s="61"/>
      <c r="B72" s="25">
        <f>B71+7</f>
        <v>44192</v>
      </c>
      <c r="C72" s="11">
        <f>D71+G71-H71</f>
        <v>60909.761350235021</v>
      </c>
      <c r="D72" s="9">
        <f>C72+(C72*0.05)</f>
        <v>63955.249417746774</v>
      </c>
      <c r="E72" s="9">
        <f>C72/3000</f>
        <v>20.303253783411673</v>
      </c>
      <c r="F72" s="26">
        <f>(D72-C72)/E72</f>
        <v>150.00000000000009</v>
      </c>
      <c r="G72" s="29"/>
      <c r="H72" s="44">
        <f>IF(D72&gt;C72,D72*0.035,0)</f>
        <v>2238.4337296211374</v>
      </c>
      <c r="I72" s="27">
        <f>E72*50/C72</f>
        <v>1.6666666666666666E-2</v>
      </c>
      <c r="J72" s="10">
        <f>(0.5*C72)</f>
        <v>30454.880675117511</v>
      </c>
      <c r="K72" s="9">
        <f>SUM(H69:H72)+K67</f>
        <v>32507.894462367472</v>
      </c>
      <c r="L72" s="28"/>
      <c r="M72" s="9"/>
    </row>
    <row r="73" spans="1:13" ht="13.5" thickBot="1">
      <c r="A73" s="38"/>
      <c r="B73" s="7"/>
      <c r="C73" s="12"/>
      <c r="D73" s="13"/>
      <c r="E73" s="13"/>
      <c r="F73" s="39"/>
      <c r="G73" s="14"/>
      <c r="H73" s="6"/>
      <c r="I73" s="40"/>
      <c r="J73" s="15"/>
      <c r="K73" s="13"/>
      <c r="L73" s="41"/>
      <c r="M73" s="13"/>
    </row>
    <row r="74" spans="1:13" s="42" customFormat="1" ht="12.75">
      <c r="A74" s="59">
        <v>15</v>
      </c>
      <c r="B74" s="25">
        <f>B72+7</f>
        <v>44199</v>
      </c>
      <c r="C74" s="11">
        <f>D72+G72-H72</f>
        <v>61716.815688125636</v>
      </c>
      <c r="D74" s="9">
        <f>C74+(C74*0.05)</f>
        <v>64802.656472531919</v>
      </c>
      <c r="E74" s="9">
        <f>C74/3000</f>
        <v>20.57227189604188</v>
      </c>
      <c r="F74" s="26">
        <f>(D74-C74)/E74</f>
        <v>150</v>
      </c>
      <c r="G74" s="29"/>
      <c r="H74" s="44">
        <f>IF(D74&gt;C74,D74*0.035,0)</f>
        <v>2268.0929765386172</v>
      </c>
      <c r="I74" s="27">
        <f>E74*50/C74</f>
        <v>1.6666666666666666E-2</v>
      </c>
      <c r="J74" s="10">
        <f>(0.5*C74)</f>
        <v>30858.407844062818</v>
      </c>
      <c r="K74" s="9"/>
      <c r="L74" s="28"/>
      <c r="M74" s="9"/>
    </row>
    <row r="75" spans="1:13" s="42" customFormat="1" ht="12.75">
      <c r="A75" s="60"/>
      <c r="B75" s="25">
        <f>B74+7</f>
        <v>44206</v>
      </c>
      <c r="C75" s="11">
        <f>D74+G74-H74</f>
        <v>62534.563495993301</v>
      </c>
      <c r="D75" s="9">
        <f>C75+(C75*0.05)</f>
        <v>65661.291670792969</v>
      </c>
      <c r="E75" s="9">
        <f>C75/3000</f>
        <v>20.844854498664432</v>
      </c>
      <c r="F75" s="26">
        <f>(D75-C75)/E75</f>
        <v>150.00000000000014</v>
      </c>
      <c r="G75" s="29"/>
      <c r="H75" s="44">
        <f>IF(D75&gt;C75,D75*0.035,0)</f>
        <v>2298.1452084777543</v>
      </c>
      <c r="I75" s="27">
        <f>E75*50/C75</f>
        <v>1.6666666666666663E-2</v>
      </c>
      <c r="J75" s="10">
        <f>(0.5*C75)</f>
        <v>31267.281747996651</v>
      </c>
      <c r="K75" s="9"/>
      <c r="L75" s="28"/>
      <c r="M75" s="9"/>
    </row>
    <row r="76" spans="1:13" s="42" customFormat="1" ht="12.75">
      <c r="A76" s="60"/>
      <c r="B76" s="25">
        <f>B75+7</f>
        <v>44213</v>
      </c>
      <c r="C76" s="11">
        <f>D75+G75-H75</f>
        <v>63363.146462315213</v>
      </c>
      <c r="D76" s="9">
        <f>C76+(C76*0.05)</f>
        <v>66531.30378543098</v>
      </c>
      <c r="E76" s="9">
        <f>C76/3000</f>
        <v>21.121048820771737</v>
      </c>
      <c r="F76" s="26">
        <f>(D76-C76)/E76</f>
        <v>150.00000000000031</v>
      </c>
      <c r="G76" s="29"/>
      <c r="H76" s="44">
        <f>IF(D76&gt;C76,D76*0.035,0)</f>
        <v>2328.5956324900844</v>
      </c>
      <c r="I76" s="27">
        <f>E76*50/C76</f>
        <v>1.6666666666666666E-2</v>
      </c>
      <c r="J76" s="10">
        <f>(0.5*C76)</f>
        <v>31681.573231157607</v>
      </c>
      <c r="K76" s="9"/>
      <c r="L76" s="28"/>
      <c r="M76" s="9"/>
    </row>
    <row r="77" spans="1:13" s="42" customFormat="1" ht="13.5" thickBot="1">
      <c r="A77" s="61"/>
      <c r="B77" s="25">
        <f>B76+7</f>
        <v>44220</v>
      </c>
      <c r="C77" s="11">
        <f>D76+G76-H76</f>
        <v>64202.708152940897</v>
      </c>
      <c r="D77" s="9">
        <f>C77+(C77*0.05)</f>
        <v>67412.843560587935</v>
      </c>
      <c r="E77" s="9">
        <f>C77/3000</f>
        <v>21.400902717646964</v>
      </c>
      <c r="F77" s="26">
        <f>(D77-C77)/E77</f>
        <v>149.99999999999969</v>
      </c>
      <c r="G77" s="29"/>
      <c r="H77" s="44">
        <f>IF(D77&gt;C77,D77*0.035,0)</f>
        <v>2359.4495246205779</v>
      </c>
      <c r="I77" s="27">
        <f>E77*50/C77</f>
        <v>1.6666666666666666E-2</v>
      </c>
      <c r="J77" s="10">
        <f>(0.5*C77)</f>
        <v>32101.354076470448</v>
      </c>
      <c r="K77" s="9">
        <f>SUM(H74:H77)+K72</f>
        <v>41762.177804494509</v>
      </c>
      <c r="L77" s="28"/>
      <c r="M77" s="9"/>
    </row>
    <row r="78" spans="1:13" ht="13.5" thickBot="1">
      <c r="A78" s="38"/>
      <c r="B78" s="7"/>
      <c r="C78" s="12"/>
      <c r="D78" s="13"/>
      <c r="E78" s="13"/>
      <c r="F78" s="39"/>
      <c r="G78" s="14"/>
      <c r="H78" s="6"/>
      <c r="I78" s="40"/>
      <c r="J78" s="15"/>
      <c r="K78" s="13"/>
      <c r="L78" s="41"/>
      <c r="M78" s="13"/>
    </row>
    <row r="79" spans="1:13" s="42" customFormat="1" ht="12.75">
      <c r="A79" s="59">
        <v>16</v>
      </c>
      <c r="B79" s="25">
        <f>B77+7</f>
        <v>44227</v>
      </c>
      <c r="C79" s="11">
        <f>D77+G77-H77</f>
        <v>65053.394035967358</v>
      </c>
      <c r="D79" s="9">
        <f>C79+(C79*0.05)</f>
        <v>68306.063737765726</v>
      </c>
      <c r="E79" s="9">
        <f>C79/3000</f>
        <v>21.684464678655786</v>
      </c>
      <c r="F79" s="26">
        <f>(D79-C79)/E79</f>
        <v>150</v>
      </c>
      <c r="G79" s="29"/>
      <c r="H79" s="44">
        <f>IF(D79&gt;C79,D79*0.035,0)</f>
        <v>2390.7122308218009</v>
      </c>
      <c r="I79" s="27">
        <f>E79*50/C79</f>
        <v>1.6666666666666666E-2</v>
      </c>
      <c r="J79" s="10">
        <f>(0.5*C79)</f>
        <v>32526.697017983679</v>
      </c>
      <c r="K79" s="9"/>
      <c r="L79" s="28"/>
      <c r="M79" s="9"/>
    </row>
    <row r="80" spans="1:13" s="42" customFormat="1" ht="12.75">
      <c r="A80" s="60"/>
      <c r="B80" s="25">
        <f>B79+7</f>
        <v>44234</v>
      </c>
      <c r="C80" s="11">
        <f>D79+G79-H79</f>
        <v>65915.351506943931</v>
      </c>
      <c r="D80" s="9">
        <f>C80+(C80*0.05)</f>
        <v>69211.11908229113</v>
      </c>
      <c r="E80" s="9">
        <f>C80/3000</f>
        <v>21.971783835647976</v>
      </c>
      <c r="F80" s="26">
        <f>(D80-C80)/E80</f>
        <v>150.00000000000014</v>
      </c>
      <c r="G80" s="29"/>
      <c r="H80" s="44">
        <f>IF(D80&gt;C80,D80*0.035,0)</f>
        <v>2422.3891678801897</v>
      </c>
      <c r="I80" s="27">
        <f>E80*50/C80</f>
        <v>1.6666666666666666E-2</v>
      </c>
      <c r="J80" s="10">
        <f>(0.5*C80)</f>
        <v>32957.675753471965</v>
      </c>
      <c r="K80" s="9"/>
      <c r="L80" s="28"/>
      <c r="M80" s="9"/>
    </row>
    <row r="81" spans="1:13" s="42" customFormat="1" ht="12.75">
      <c r="A81" s="60"/>
      <c r="B81" s="25">
        <f>B80+7</f>
        <v>44241</v>
      </c>
      <c r="C81" s="11">
        <f>D80+G80-H80</f>
        <v>66788.729914410942</v>
      </c>
      <c r="D81" s="9">
        <f>C81+(C81*0.05)</f>
        <v>70128.166410131496</v>
      </c>
      <c r="E81" s="9">
        <f>C81/3000</f>
        <v>22.262909971470314</v>
      </c>
      <c r="F81" s="26">
        <f>(D81-C81)/E81</f>
        <v>150.00000000000031</v>
      </c>
      <c r="G81" s="29"/>
      <c r="H81" s="44">
        <f>IF(D81&gt;C81,D81*0.035,0)</f>
        <v>2454.4858243546028</v>
      </c>
      <c r="I81" s="27">
        <f>E81*50/C81</f>
        <v>1.6666666666666666E-2</v>
      </c>
      <c r="J81" s="10">
        <f>(0.5*C81)</f>
        <v>33394.364957205471</v>
      </c>
      <c r="K81" s="9"/>
      <c r="L81" s="28"/>
      <c r="M81" s="9"/>
    </row>
    <row r="82" spans="1:13" s="42" customFormat="1" ht="13.5" thickBot="1">
      <c r="A82" s="61"/>
      <c r="B82" s="25">
        <f>B81+7</f>
        <v>44248</v>
      </c>
      <c r="C82" s="11">
        <f>D81+G81-H81</f>
        <v>67673.680585776892</v>
      </c>
      <c r="D82" s="9">
        <f>C82+(C82*0.05)</f>
        <v>71057.364615065744</v>
      </c>
      <c r="E82" s="9">
        <f>C82/3000</f>
        <v>22.557893528592299</v>
      </c>
      <c r="F82" s="26">
        <f>(D82-C82)/E82</f>
        <v>150.00000000000031</v>
      </c>
      <c r="G82" s="29"/>
      <c r="H82" s="44">
        <f>IF(D82&gt;C82,D82*0.035,0)</f>
        <v>2487.0077615273012</v>
      </c>
      <c r="I82" s="27">
        <f>E82*50/C82</f>
        <v>1.6666666666666666E-2</v>
      </c>
      <c r="J82" s="10">
        <f>(0.5*C82)</f>
        <v>33836.840292888446</v>
      </c>
      <c r="K82" s="9">
        <f>SUM(H79:H82)+K77</f>
        <v>51516.772789078401</v>
      </c>
      <c r="L82" s="28"/>
      <c r="M82" s="9"/>
    </row>
    <row r="83" spans="1:13" ht="13.5" thickBot="1">
      <c r="A83" s="38"/>
      <c r="B83" s="7"/>
      <c r="C83" s="12"/>
      <c r="D83" s="13"/>
      <c r="E83" s="13"/>
      <c r="F83" s="39"/>
      <c r="G83" s="14"/>
      <c r="H83" s="6"/>
      <c r="I83" s="40"/>
      <c r="J83" s="15"/>
      <c r="K83" s="13"/>
      <c r="L83" s="41"/>
      <c r="M83" s="13"/>
    </row>
    <row r="84" spans="1:13" s="42" customFormat="1" ht="12.75">
      <c r="A84" s="59">
        <v>17</v>
      </c>
      <c r="B84" s="25">
        <f>B82+7</f>
        <v>44255</v>
      </c>
      <c r="C84" s="11">
        <f>D82+G82-H82</f>
        <v>68570.35685353844</v>
      </c>
      <c r="D84" s="9">
        <f>C84+(C84*0.05)</f>
        <v>71998.874696215367</v>
      </c>
      <c r="E84" s="9">
        <f>C84/3000</f>
        <v>22.856785617846146</v>
      </c>
      <c r="F84" s="26">
        <f>(D84-C84)/E84</f>
        <v>150.00000000000023</v>
      </c>
      <c r="G84" s="29"/>
      <c r="H84" s="44">
        <f>IF(D84&gt;C84,D84*0.035,0)</f>
        <v>2519.9606143675383</v>
      </c>
      <c r="I84" s="27">
        <f>E84*50/C84</f>
        <v>1.6666666666666666E-2</v>
      </c>
      <c r="J84" s="10">
        <f>(0.5*C84)</f>
        <v>34285.17842676922</v>
      </c>
      <c r="K84" s="9"/>
      <c r="L84" s="28"/>
      <c r="M84" s="9"/>
    </row>
    <row r="85" spans="1:13" s="42" customFormat="1" ht="12.75">
      <c r="A85" s="60"/>
      <c r="B85" s="25">
        <f>B84+7</f>
        <v>44262</v>
      </c>
      <c r="C85" s="11">
        <f>D84+G84-H84</f>
        <v>69478.914081847834</v>
      </c>
      <c r="D85" s="9">
        <f>C85+(C85*0.05)</f>
        <v>72952.859785940222</v>
      </c>
      <c r="E85" s="9">
        <f>C85/3000</f>
        <v>23.159638027282611</v>
      </c>
      <c r="F85" s="26">
        <f>(D85-C85)/E85</f>
        <v>149.99999999999986</v>
      </c>
      <c r="G85" s="29"/>
      <c r="H85" s="44">
        <f>IF(D85&gt;C85,D85*0.035,0)</f>
        <v>2553.3500925079079</v>
      </c>
      <c r="I85" s="27">
        <f>E85*50/C85</f>
        <v>1.6666666666666666E-2</v>
      </c>
      <c r="J85" s="10">
        <f>(0.5*C85)</f>
        <v>34739.457040923917</v>
      </c>
      <c r="K85" s="9"/>
      <c r="L85" s="28"/>
      <c r="M85" s="9"/>
    </row>
    <row r="86" spans="1:13" s="42" customFormat="1" ht="12.75">
      <c r="A86" s="60"/>
      <c r="B86" s="25">
        <f>B85+7</f>
        <v>44269</v>
      </c>
      <c r="C86" s="11">
        <f>D85+G85-H85</f>
        <v>70399.509693432308</v>
      </c>
      <c r="D86" s="9">
        <f>C86+(C86*0.05)</f>
        <v>73919.485178103918</v>
      </c>
      <c r="E86" s="9">
        <f>C86/3000</f>
        <v>23.466503231144102</v>
      </c>
      <c r="F86" s="26">
        <f>(D86-C86)/E86</f>
        <v>149.99999999999974</v>
      </c>
      <c r="G86" s="29"/>
      <c r="H86" s="44">
        <f>IF(D86&gt;C86,D86*0.035,0)</f>
        <v>2587.1819812336375</v>
      </c>
      <c r="I86" s="27">
        <f>E86*50/C86</f>
        <v>1.6666666666666666E-2</v>
      </c>
      <c r="J86" s="10">
        <f>(0.5*C86)</f>
        <v>35199.754846716154</v>
      </c>
      <c r="K86" s="9"/>
      <c r="L86" s="28"/>
      <c r="M86" s="9"/>
    </row>
    <row r="87" spans="1:13" s="42" customFormat="1" ht="13.5" thickBot="1">
      <c r="A87" s="61"/>
      <c r="B87" s="25">
        <f>B86+7</f>
        <v>44276</v>
      </c>
      <c r="C87" s="11">
        <f>D86+G86-H86</f>
        <v>71332.303196870285</v>
      </c>
      <c r="D87" s="9">
        <f>C87+(C87*0.05)</f>
        <v>74898.918356713795</v>
      </c>
      <c r="E87" s="9">
        <f>C87/3000</f>
        <v>23.77743439895676</v>
      </c>
      <c r="F87" s="26">
        <f>(D87-C87)/E87</f>
        <v>149.99999999999983</v>
      </c>
      <c r="G87" s="29"/>
      <c r="H87" s="44">
        <f>IF(D87&gt;C87,D87*0.035,0)</f>
        <v>2621.4621424849829</v>
      </c>
      <c r="I87" s="27">
        <f>E87*50/C87</f>
        <v>1.6666666666666666E-2</v>
      </c>
      <c r="J87" s="10">
        <f>(0.5*C87)</f>
        <v>35666.151598435143</v>
      </c>
      <c r="K87" s="9">
        <f>SUM(H84:H87)+K82</f>
        <v>61798.727619672471</v>
      </c>
      <c r="L87" s="28"/>
      <c r="M87" s="9"/>
    </row>
    <row r="88" spans="1:13" ht="13.5" thickBot="1">
      <c r="A88" s="38"/>
      <c r="B88" s="7"/>
      <c r="C88" s="12"/>
      <c r="D88" s="13"/>
      <c r="E88" s="13"/>
      <c r="F88" s="39"/>
      <c r="G88" s="14"/>
      <c r="H88" s="6"/>
      <c r="I88" s="40"/>
      <c r="J88" s="15"/>
      <c r="K88" s="13"/>
      <c r="L88" s="41"/>
      <c r="M88" s="13"/>
    </row>
    <row r="89" spans="1:13" s="42" customFormat="1" ht="12.75">
      <c r="A89" s="59">
        <v>18</v>
      </c>
      <c r="B89" s="25">
        <f>B87+7</f>
        <v>44283</v>
      </c>
      <c r="C89" s="11">
        <f>D87+G87-H87</f>
        <v>72277.45621422882</v>
      </c>
      <c r="D89" s="9">
        <f>C89+(C89*0.05)</f>
        <v>75891.329024940263</v>
      </c>
      <c r="E89" s="9">
        <f>C89/3000</f>
        <v>24.092485404742941</v>
      </c>
      <c r="F89" s="26">
        <f>(D89-C89)/E89</f>
        <v>150.00000000000011</v>
      </c>
      <c r="G89" s="29"/>
      <c r="H89" s="44">
        <f>IF(D89&gt;C89,D89*0.035,0)</f>
        <v>2656.1965158729095</v>
      </c>
      <c r="I89" s="27">
        <f>E89*50/C89</f>
        <v>1.666666666666667E-2</v>
      </c>
      <c r="J89" s="10">
        <f>(0.5*C89)</f>
        <v>36138.72810711441</v>
      </c>
      <c r="K89" s="9"/>
      <c r="L89" s="28"/>
      <c r="M89" s="9"/>
    </row>
    <row r="90" spans="1:13" s="42" customFormat="1" ht="12.75">
      <c r="A90" s="60"/>
      <c r="B90" s="25">
        <f>B89+7</f>
        <v>44290</v>
      </c>
      <c r="C90" s="11">
        <f>D89+G89-H89</f>
        <v>73235.132509067349</v>
      </c>
      <c r="D90" s="9">
        <f>C90+(C90*0.05)</f>
        <v>76896.889134520723</v>
      </c>
      <c r="E90" s="9">
        <f>C90/3000</f>
        <v>24.411710836355784</v>
      </c>
      <c r="F90" s="26">
        <f>(D90-C90)/E90</f>
        <v>150.00000000000026</v>
      </c>
      <c r="G90" s="29"/>
      <c r="H90" s="44">
        <f>IF(D90&gt;C90,D90*0.035,0)</f>
        <v>2691.3911197082257</v>
      </c>
      <c r="I90" s="27">
        <f>E90*50/C90</f>
        <v>1.6666666666666666E-2</v>
      </c>
      <c r="J90" s="10">
        <f>(0.5*C90)</f>
        <v>36617.566254533675</v>
      </c>
      <c r="K90" s="9"/>
      <c r="L90" s="28"/>
      <c r="M90" s="9"/>
    </row>
    <row r="91" spans="1:13" s="42" customFormat="1" ht="12.75">
      <c r="A91" s="60"/>
      <c r="B91" s="25">
        <f>B90+7</f>
        <v>44297</v>
      </c>
      <c r="C91" s="11">
        <f>D90+G90-H90</f>
        <v>74205.498014812503</v>
      </c>
      <c r="D91" s="9">
        <f>C91+(C91*0.05)</f>
        <v>77915.772915553127</v>
      </c>
      <c r="E91" s="9">
        <f>C91/3000</f>
        <v>24.735166004937501</v>
      </c>
      <c r="F91" s="26">
        <f>(D91-C91)/E91</f>
        <v>149.99999999999994</v>
      </c>
      <c r="G91" s="29"/>
      <c r="H91" s="44">
        <f>IF(D91&gt;C91,D91*0.035,0)</f>
        <v>2727.0520520443597</v>
      </c>
      <c r="I91" s="27">
        <f>E91*50/C91</f>
        <v>1.6666666666666666E-2</v>
      </c>
      <c r="J91" s="10">
        <f>(0.5*C91)</f>
        <v>37102.749007406252</v>
      </c>
      <c r="K91" s="9"/>
      <c r="L91" s="28"/>
      <c r="M91" s="9"/>
    </row>
    <row r="92" spans="1:13" s="42" customFormat="1" ht="13.5" thickBot="1">
      <c r="A92" s="61"/>
      <c r="B92" s="25">
        <f>B91+7</f>
        <v>44304</v>
      </c>
      <c r="C92" s="11">
        <f>D91+G91-H91</f>
        <v>75188.720863508774</v>
      </c>
      <c r="D92" s="9">
        <f>C92+(C92*0.05)</f>
        <v>78948.156906684206</v>
      </c>
      <c r="E92" s="9">
        <f>C92/3000</f>
        <v>25.062906954502925</v>
      </c>
      <c r="F92" s="26">
        <f>(D92-C92)/E92</f>
        <v>149.99999999999974</v>
      </c>
      <c r="G92" s="29"/>
      <c r="H92" s="44">
        <f>IF(D92&gt;C92,D92*0.035,0)</f>
        <v>2763.1854917339474</v>
      </c>
      <c r="I92" s="27">
        <f>E92*50/C92</f>
        <v>1.6666666666666666E-2</v>
      </c>
      <c r="J92" s="10">
        <f>(0.5*C92)</f>
        <v>37594.360431754387</v>
      </c>
      <c r="K92" s="9">
        <f>SUM(H89:H92)+K87</f>
        <v>72636.55279903191</v>
      </c>
      <c r="L92" s="28"/>
      <c r="M92" s="9"/>
    </row>
    <row r="93" spans="1:13" ht="13.5" thickBot="1">
      <c r="A93" s="38"/>
      <c r="B93" s="7"/>
      <c r="C93" s="12"/>
      <c r="D93" s="13"/>
      <c r="E93" s="13"/>
      <c r="F93" s="39"/>
      <c r="G93" s="14"/>
      <c r="H93" s="6"/>
      <c r="I93" s="40"/>
      <c r="J93" s="15"/>
      <c r="K93" s="13"/>
      <c r="L93" s="41"/>
      <c r="M93" s="13"/>
    </row>
    <row r="94" spans="1:13" s="42" customFormat="1" ht="12.75">
      <c r="A94" s="59">
        <v>19</v>
      </c>
      <c r="B94" s="25">
        <f>B92+7</f>
        <v>44311</v>
      </c>
      <c r="C94" s="11">
        <f>D92+G92-H92</f>
        <v>76184.971414950254</v>
      </c>
      <c r="D94" s="9">
        <f>C94+(C94*0.05)</f>
        <v>79994.219985697768</v>
      </c>
      <c r="E94" s="9">
        <f>C94/3000</f>
        <v>25.394990471650086</v>
      </c>
      <c r="F94" s="26">
        <f>(D94-C94)/E94</f>
        <v>150.00000000000003</v>
      </c>
      <c r="G94" s="29"/>
      <c r="H94" s="44">
        <f>IF(D94&gt;C94,D94*0.035,0)</f>
        <v>2799.7976994994219</v>
      </c>
      <c r="I94" s="27">
        <f>E94*50/C94</f>
        <v>1.6666666666666666E-2</v>
      </c>
      <c r="J94" s="10">
        <f>(0.5*C94)</f>
        <v>38092.485707475127</v>
      </c>
      <c r="K94" s="9"/>
      <c r="L94" s="28"/>
      <c r="M94" s="9"/>
    </row>
    <row r="95" spans="1:13" s="42" customFormat="1" ht="12.75">
      <c r="A95" s="60"/>
      <c r="B95" s="25">
        <f>B94+7</f>
        <v>44318</v>
      </c>
      <c r="C95" s="11">
        <f>D94+G94-H94</f>
        <v>77194.422286198343</v>
      </c>
      <c r="D95" s="9">
        <f>C95+(C95*0.05)</f>
        <v>81054.143400508256</v>
      </c>
      <c r="E95" s="9">
        <f>C95/3000</f>
        <v>25.731474095399449</v>
      </c>
      <c r="F95" s="26">
        <f>(D95-C95)/E95</f>
        <v>149.9999999999998</v>
      </c>
      <c r="G95" s="29"/>
      <c r="H95" s="44">
        <f>IF(D95&gt;C95,D95*0.035,0)</f>
        <v>2836.8950190177893</v>
      </c>
      <c r="I95" s="27">
        <f>E95*50/C95</f>
        <v>1.6666666666666666E-2</v>
      </c>
      <c r="J95" s="10">
        <f>(0.5*C95)</f>
        <v>38597.211143099172</v>
      </c>
      <c r="K95" s="9"/>
      <c r="L95" s="28"/>
      <c r="M95" s="9"/>
    </row>
    <row r="96" spans="1:13" s="42" customFormat="1" ht="12.75">
      <c r="A96" s="60"/>
      <c r="B96" s="25">
        <f>B95+7</f>
        <v>44325</v>
      </c>
      <c r="C96" s="11">
        <f>D95+G95-H95</f>
        <v>78217.24838149047</v>
      </c>
      <c r="D96" s="9">
        <f>C96+(C96*0.05)</f>
        <v>82128.110800564988</v>
      </c>
      <c r="E96" s="9">
        <f>C96/3000</f>
        <v>26.072416127163489</v>
      </c>
      <c r="F96" s="26">
        <f>(D96-C96)/E96</f>
        <v>149.99999999999977</v>
      </c>
      <c r="G96" s="29"/>
      <c r="H96" s="44">
        <f>IF(D96&gt;C96,D96*0.035,0)</f>
        <v>2874.4838780197747</v>
      </c>
      <c r="I96" s="27">
        <f>E96*50/C96</f>
        <v>1.6666666666666666E-2</v>
      </c>
      <c r="J96" s="10">
        <f>(0.5*C96)</f>
        <v>39108.624190745235</v>
      </c>
      <c r="K96" s="9"/>
      <c r="L96" s="28"/>
      <c r="M96" s="9"/>
    </row>
    <row r="97" spans="1:13" s="42" customFormat="1" ht="13.5" thickBot="1">
      <c r="A97" s="61"/>
      <c r="B97" s="25">
        <f>B96+7</f>
        <v>44332</v>
      </c>
      <c r="C97" s="11">
        <f>D96+G96-H96</f>
        <v>79253.626922545212</v>
      </c>
      <c r="D97" s="9">
        <f>C97+(C97*0.05)</f>
        <v>83216.308268672467</v>
      </c>
      <c r="E97" s="9">
        <f>C97/3000</f>
        <v>26.417875640848404</v>
      </c>
      <c r="F97" s="26">
        <f>(D97-C97)/E97</f>
        <v>149.99999999999974</v>
      </c>
      <c r="G97" s="29"/>
      <c r="H97" s="44">
        <f>IF(D97&gt;C97,D97*0.035,0)</f>
        <v>2912.5707894035368</v>
      </c>
      <c r="I97" s="27">
        <f>E97*50/C97</f>
        <v>1.6666666666666666E-2</v>
      </c>
      <c r="J97" s="10">
        <f>(0.5*C97)</f>
        <v>39626.813461272606</v>
      </c>
      <c r="K97" s="9">
        <f>SUM(H94:H97)+K92</f>
        <v>84060.300184972439</v>
      </c>
      <c r="L97" s="28"/>
      <c r="M97" s="9"/>
    </row>
    <row r="98" spans="1:13" ht="13.5" thickBot="1">
      <c r="A98" s="38"/>
      <c r="B98" s="7"/>
      <c r="C98" s="12"/>
      <c r="D98" s="13"/>
      <c r="E98" s="13"/>
      <c r="F98" s="39"/>
      <c r="G98" s="14"/>
      <c r="H98" s="6"/>
      <c r="I98" s="40"/>
      <c r="J98" s="15"/>
      <c r="K98" s="13"/>
      <c r="L98" s="41"/>
      <c r="M98" s="13"/>
    </row>
    <row r="99" spans="1:13" s="42" customFormat="1" ht="12.75">
      <c r="A99" s="59">
        <v>20</v>
      </c>
      <c r="B99" s="25">
        <f>B97+7</f>
        <v>44339</v>
      </c>
      <c r="C99" s="11">
        <f>D97+G97-H97</f>
        <v>80303.737479268922</v>
      </c>
      <c r="D99" s="9">
        <f>C99+(C99*0.05)</f>
        <v>84318.924353232374</v>
      </c>
      <c r="E99" s="9">
        <f>C99/3000</f>
        <v>26.767912493089639</v>
      </c>
      <c r="F99" s="26">
        <f>(D99-C99)/E99</f>
        <v>150.00000000000023</v>
      </c>
      <c r="G99" s="29"/>
      <c r="H99" s="44">
        <f>IF(D99&gt;C99,D99*0.035,0)</f>
        <v>2951.1623523631333</v>
      </c>
      <c r="I99" s="27">
        <f>E99*50/C99</f>
        <v>1.6666666666666666E-2</v>
      </c>
      <c r="J99" s="10">
        <f>(0.5*C99)</f>
        <v>40151.868739634461</v>
      </c>
      <c r="K99" s="9"/>
      <c r="L99" s="28"/>
      <c r="M99" s="9"/>
    </row>
    <row r="100" spans="1:13" s="42" customFormat="1" ht="12.75">
      <c r="A100" s="60"/>
      <c r="B100" s="25">
        <f>B99+7</f>
        <v>44346</v>
      </c>
      <c r="C100" s="11">
        <f>D99+G99-H99</f>
        <v>81367.762000869247</v>
      </c>
      <c r="D100" s="9">
        <f>C100+(C100*0.05)</f>
        <v>85436.15010091271</v>
      </c>
      <c r="E100" s="9">
        <f>C100/3000</f>
        <v>27.12258733362308</v>
      </c>
      <c r="F100" s="26">
        <f>(D100-C100)/E100</f>
        <v>150.00000000000003</v>
      </c>
      <c r="G100" s="29"/>
      <c r="H100" s="44">
        <f>IF(D100&gt;C100,D100*0.035,0)</f>
        <v>2990.2652535319453</v>
      </c>
      <c r="I100" s="27">
        <f>E100*50/C100</f>
        <v>1.6666666666666666E-2</v>
      </c>
      <c r="J100" s="10">
        <f>(0.5*C100)</f>
        <v>40683.881000434623</v>
      </c>
      <c r="K100" s="9"/>
      <c r="L100" s="28"/>
      <c r="M100" s="9"/>
    </row>
    <row r="101" spans="1:13" s="42" customFormat="1" ht="12.75">
      <c r="A101" s="60"/>
      <c r="B101" s="25">
        <f>B100+7</f>
        <v>44353</v>
      </c>
      <c r="C101" s="11">
        <f>D100+G100-H100</f>
        <v>82445.884847380759</v>
      </c>
      <c r="D101" s="9">
        <f>C101+(C101*0.05)</f>
        <v>86568.179089749799</v>
      </c>
      <c r="E101" s="9">
        <f>C101/3000</f>
        <v>27.481961615793587</v>
      </c>
      <c r="F101" s="26">
        <f>(D101-C101)/E101</f>
        <v>150.00000000000009</v>
      </c>
      <c r="G101" s="29"/>
      <c r="H101" s="44">
        <f>IF(D101&gt;C101,D101*0.035,0)</f>
        <v>3029.8862681412434</v>
      </c>
      <c r="I101" s="27">
        <f>E101*50/C101</f>
        <v>1.6666666666666666E-2</v>
      </c>
      <c r="J101" s="10">
        <f>(0.5*C101)</f>
        <v>41222.94242369038</v>
      </c>
      <c r="K101" s="9"/>
      <c r="L101" s="28"/>
      <c r="M101" s="9"/>
    </row>
    <row r="102" spans="1:13" s="42" customFormat="1" ht="13.5" thickBot="1">
      <c r="A102" s="61"/>
      <c r="B102" s="25">
        <f>B101+7</f>
        <v>44360</v>
      </c>
      <c r="C102" s="11">
        <f>D101+G101-H101</f>
        <v>83538.292821608557</v>
      </c>
      <c r="D102" s="9">
        <f>C102+(C102*0.05)</f>
        <v>87715.207462688981</v>
      </c>
      <c r="E102" s="9">
        <f>C102/3000</f>
        <v>27.846097607202854</v>
      </c>
      <c r="F102" s="26">
        <f>(D102-C102)/E102</f>
        <v>149.99999999999986</v>
      </c>
      <c r="G102" s="29"/>
      <c r="H102" s="44">
        <f>IF(D102&gt;C102,D102*0.035,0)</f>
        <v>3070.0322611941147</v>
      </c>
      <c r="I102" s="27">
        <f>E102*50/C102</f>
        <v>1.666666666666667E-2</v>
      </c>
      <c r="J102" s="10">
        <f>(0.5*C102)</f>
        <v>41769.146410804278</v>
      </c>
      <c r="K102" s="9">
        <f>SUM(H99:H102)+K97</f>
        <v>96101.646320202883</v>
      </c>
      <c r="L102" s="28"/>
      <c r="M102" s="9"/>
    </row>
    <row r="103" spans="1:13" ht="13.5" thickBot="1">
      <c r="A103" s="38"/>
      <c r="B103" s="7"/>
      <c r="C103" s="12"/>
      <c r="D103" s="13"/>
      <c r="E103" s="13"/>
      <c r="F103" s="39"/>
      <c r="G103" s="14"/>
      <c r="H103" s="6"/>
      <c r="I103" s="40"/>
      <c r="J103" s="15"/>
      <c r="K103" s="13"/>
      <c r="L103" s="41"/>
      <c r="M103" s="13"/>
    </row>
    <row r="104" spans="1:13" s="42" customFormat="1" ht="12.75">
      <c r="A104" s="59">
        <v>21</v>
      </c>
      <c r="B104" s="25">
        <f>B102+7</f>
        <v>44367</v>
      </c>
      <c r="C104" s="11">
        <f>D102+G102-H102</f>
        <v>84645.175201494872</v>
      </c>
      <c r="D104" s="9">
        <f>C104+(C104*0.05)</f>
        <v>88877.433961569623</v>
      </c>
      <c r="E104" s="9">
        <f>C104/3000</f>
        <v>28.21505840049829</v>
      </c>
      <c r="F104" s="26">
        <f>(D104-C104)/E104</f>
        <v>150.00000000000023</v>
      </c>
      <c r="G104" s="29"/>
      <c r="H104" s="44">
        <f>IF(D104&gt;C104,D104*0.035,0)</f>
        <v>3110.7101886549372</v>
      </c>
      <c r="I104" s="27">
        <f>E104*50/C104</f>
        <v>1.6666666666666663E-2</v>
      </c>
      <c r="J104" s="10">
        <f>(0.5*C104)</f>
        <v>42322.587600747436</v>
      </c>
      <c r="K104" s="9"/>
      <c r="L104" s="28"/>
      <c r="M104" s="9"/>
    </row>
    <row r="105" spans="1:13" s="42" customFormat="1" ht="12.75">
      <c r="A105" s="60"/>
      <c r="B105" s="25">
        <f>B104+7</f>
        <v>44374</v>
      </c>
      <c r="C105" s="11">
        <f>D104+G104-H104</f>
        <v>85766.723772914687</v>
      </c>
      <c r="D105" s="9">
        <f>C105+(C105*0.05)</f>
        <v>90055.059961560415</v>
      </c>
      <c r="E105" s="9">
        <f>C105/3000</f>
        <v>28.588907924304895</v>
      </c>
      <c r="F105" s="26">
        <f>(D105-C105)/E105</f>
        <v>149.99999999999977</v>
      </c>
      <c r="G105" s="29"/>
      <c r="H105" s="44">
        <f>IF(D105&gt;C105,D105*0.035,0)</f>
        <v>3151.9270986546148</v>
      </c>
      <c r="I105" s="27">
        <f>E105*50/C105</f>
        <v>1.6666666666666666E-2</v>
      </c>
      <c r="J105" s="10">
        <f>(0.5*C105)</f>
        <v>42883.361886457344</v>
      </c>
      <c r="K105" s="9"/>
      <c r="L105" s="28"/>
      <c r="M105" s="9"/>
    </row>
    <row r="106" spans="1:13" s="42" customFormat="1" ht="12.75">
      <c r="A106" s="60"/>
      <c r="B106" s="25">
        <f>B105+7</f>
        <v>44381</v>
      </c>
      <c r="C106" s="11">
        <f>D105+G105-H105</f>
        <v>86903.132862905797</v>
      </c>
      <c r="D106" s="9">
        <f>C106+(C106*0.05)</f>
        <v>91248.289506051093</v>
      </c>
      <c r="E106" s="9">
        <f>C106/3000</f>
        <v>28.967710954301932</v>
      </c>
      <c r="F106" s="26">
        <f>(D106-C106)/E106</f>
        <v>150.0000000000002</v>
      </c>
      <c r="G106" s="29"/>
      <c r="H106" s="44">
        <f>IF(D106&gt;C106,D106*0.035,0)</f>
        <v>3193.6901327117885</v>
      </c>
      <c r="I106" s="27">
        <f>E106*50/C106</f>
        <v>1.6666666666666666E-2</v>
      </c>
      <c r="J106" s="10">
        <f>(0.5*C106)</f>
        <v>43451.566431452899</v>
      </c>
      <c r="K106" s="9"/>
      <c r="L106" s="28"/>
      <c r="M106" s="9"/>
    </row>
    <row r="107" spans="1:13" s="42" customFormat="1" ht="13.5" thickBot="1">
      <c r="A107" s="61"/>
      <c r="B107" s="25">
        <f>B106+7</f>
        <v>44388</v>
      </c>
      <c r="C107" s="11">
        <f>D106+G106-H106</f>
        <v>88054.599373339297</v>
      </c>
      <c r="D107" s="9">
        <f>C107+(C107*0.05)</f>
        <v>92457.329342006269</v>
      </c>
      <c r="E107" s="9">
        <f>C107/3000</f>
        <v>29.351533124446433</v>
      </c>
      <c r="F107" s="26">
        <f>(D107-C107)/E107</f>
        <v>150.00000000000026</v>
      </c>
      <c r="G107" s="29"/>
      <c r="H107" s="44">
        <f>IF(D107&gt;C107,D107*0.035,0)</f>
        <v>3236.0065269702195</v>
      </c>
      <c r="I107" s="27">
        <f>E107*50/C107</f>
        <v>1.6666666666666666E-2</v>
      </c>
      <c r="J107" s="10">
        <f>(0.5*C107)</f>
        <v>44027.299686669649</v>
      </c>
      <c r="K107" s="9">
        <f>SUM(H104:H107)+K102</f>
        <v>108793.98026719445</v>
      </c>
      <c r="L107" s="28"/>
      <c r="M107" s="9"/>
    </row>
    <row r="108" spans="1:13" ht="13.5" thickBot="1">
      <c r="A108" s="38"/>
      <c r="B108" s="7"/>
      <c r="C108" s="12"/>
      <c r="D108" s="13"/>
      <c r="E108" s="13"/>
      <c r="F108" s="39"/>
      <c r="G108" s="14"/>
      <c r="H108" s="6"/>
      <c r="I108" s="40"/>
      <c r="J108" s="15"/>
      <c r="K108" s="13"/>
      <c r="L108" s="41"/>
      <c r="M108" s="13"/>
    </row>
    <row r="109" spans="1:13" s="42" customFormat="1" ht="12.75">
      <c r="A109" s="59">
        <v>22</v>
      </c>
      <c r="B109" s="25">
        <f>B107+7</f>
        <v>44395</v>
      </c>
      <c r="C109" s="11">
        <f>D107+G107-H107</f>
        <v>89221.322815036052</v>
      </c>
      <c r="D109" s="9">
        <f>C109+(C109*0.05)</f>
        <v>93682.388955787857</v>
      </c>
      <c r="E109" s="9">
        <f>C109/3000</f>
        <v>29.740440938345351</v>
      </c>
      <c r="F109" s="26">
        <f>(D109-C109)/E109</f>
        <v>150.00000000000009</v>
      </c>
      <c r="G109" s="29"/>
      <c r="H109" s="44">
        <f>IF(D109&gt;C109,D109*0.035,0)</f>
        <v>3278.8836134525754</v>
      </c>
      <c r="I109" s="27">
        <f>E109*50/C109</f>
        <v>1.6666666666666666E-2</v>
      </c>
      <c r="J109" s="10">
        <f>(0.5*C109)</f>
        <v>44610.661407518026</v>
      </c>
      <c r="K109" s="9"/>
      <c r="L109" s="28"/>
      <c r="M109" s="9"/>
    </row>
    <row r="110" spans="1:13" ht="12.75">
      <c r="A110" s="60"/>
      <c r="B110" s="25">
        <f>B109+7</f>
        <v>44402</v>
      </c>
      <c r="C110" s="11">
        <f>D109+G109-H109</f>
        <v>90403.50534233528</v>
      </c>
      <c r="D110" s="9">
        <f>C110+(C110*0.05)</f>
        <v>94923.680609452043</v>
      </c>
      <c r="E110" s="9">
        <f>C110/3000</f>
        <v>30.134501780778425</v>
      </c>
      <c r="F110" s="26">
        <f>(D110-C110)/E110</f>
        <v>149.99999999999997</v>
      </c>
      <c r="G110" s="29"/>
      <c r="H110" s="44">
        <f>IF(D110&gt;C110,D110*0.035,0)</f>
        <v>3322.3288213308219</v>
      </c>
      <c r="I110" s="27">
        <f>E110*50/C110</f>
        <v>1.6666666666666666E-2</v>
      </c>
      <c r="J110" s="10">
        <f>(0.5*C110)</f>
        <v>45201.75267116764</v>
      </c>
      <c r="K110" s="9"/>
      <c r="L110" s="28"/>
      <c r="M110" s="9"/>
    </row>
    <row r="111" spans="1:13" ht="12.75">
      <c r="A111" s="60"/>
      <c r="B111" s="25">
        <f>B110+7</f>
        <v>44409</v>
      </c>
      <c r="C111" s="11">
        <f>D110+G110-H110</f>
        <v>91601.351788121217</v>
      </c>
      <c r="D111" s="9">
        <f>C111+(C111*0.05)</f>
        <v>96181.419377527272</v>
      </c>
      <c r="E111" s="9">
        <f>C111/3000</f>
        <v>30.53378392937374</v>
      </c>
      <c r="F111" s="26">
        <f>(D111-C111)/E111</f>
        <v>149.9999999999998</v>
      </c>
      <c r="G111" s="29"/>
      <c r="H111" s="44">
        <f>IF(D111&gt;C111,D111*0.035,0)</f>
        <v>3366.3496782134548</v>
      </c>
      <c r="I111" s="27">
        <f>E111*50/C111</f>
        <v>1.6666666666666666E-2</v>
      </c>
      <c r="J111" s="10">
        <f>(0.5*C111)</f>
        <v>45800.675894060609</v>
      </c>
      <c r="K111" s="9"/>
      <c r="L111" s="28"/>
      <c r="M111" s="9"/>
    </row>
    <row r="112" spans="1:13" ht="13.5" thickBot="1">
      <c r="A112" s="61"/>
      <c r="B112" s="25">
        <f>B111+7</f>
        <v>44416</v>
      </c>
      <c r="C112" s="11">
        <f>D111+G111-H111</f>
        <v>92815.069699313812</v>
      </c>
      <c r="D112" s="9">
        <f>C112+(C112*0.05)</f>
        <v>97455.823184279507</v>
      </c>
      <c r="E112" s="9">
        <f>C112/3000</f>
        <v>30.938356566437939</v>
      </c>
      <c r="F112" s="26">
        <f>(D112-C112)/E112</f>
        <v>150.00000000000014</v>
      </c>
      <c r="G112" s="29"/>
      <c r="H112" s="44">
        <f>IF(D112&gt;C112,D112*0.035,0)</f>
        <v>3410.9538114497832</v>
      </c>
      <c r="I112" s="27">
        <f>E112*50/C112</f>
        <v>1.6666666666666666E-2</v>
      </c>
      <c r="J112" s="10">
        <f>(0.5*C112)</f>
        <v>46407.534849656906</v>
      </c>
      <c r="K112" s="9">
        <f>SUM(H109:H112)+K107</f>
        <v>122172.49619164108</v>
      </c>
      <c r="L112" s="28"/>
      <c r="M112" s="9"/>
    </row>
    <row r="113" spans="1:13" ht="13.5" thickBot="1">
      <c r="A113" s="38"/>
      <c r="B113" s="7"/>
      <c r="C113" s="12"/>
      <c r="D113" s="13"/>
      <c r="E113" s="13"/>
      <c r="F113" s="39"/>
      <c r="G113" s="14"/>
      <c r="H113" s="6"/>
      <c r="I113" s="40"/>
      <c r="J113" s="15"/>
      <c r="K113" s="13"/>
      <c r="L113" s="41"/>
      <c r="M113" s="13"/>
    </row>
    <row r="114" spans="1:13" ht="12.75">
      <c r="A114" s="59">
        <v>23</v>
      </c>
      <c r="B114" s="25">
        <f>B112+7</f>
        <v>44423</v>
      </c>
      <c r="C114" s="11">
        <f>D112+G112-H112</f>
        <v>94044.869372829722</v>
      </c>
      <c r="D114" s="9">
        <f>C114+(C114*0.05)</f>
        <v>98747.112841471215</v>
      </c>
      <c r="E114" s="9">
        <f>C114/3000</f>
        <v>31.348289790943241</v>
      </c>
      <c r="F114" s="26">
        <f>(D114-C114)/E114</f>
        <v>150.0000000000002</v>
      </c>
      <c r="G114" s="29"/>
      <c r="H114" s="44">
        <f>IF(D114&gt;C114,D114*0.035,0)</f>
        <v>3456.1489494514926</v>
      </c>
      <c r="I114" s="27">
        <f>E114*50/C114</f>
        <v>1.6666666666666666E-2</v>
      </c>
      <c r="J114" s="10">
        <f>(0.5*C114)</f>
        <v>47022.434686414861</v>
      </c>
      <c r="K114" s="9"/>
      <c r="L114" s="28"/>
      <c r="M114" s="9"/>
    </row>
    <row r="115" spans="1:13" ht="12.75">
      <c r="A115" s="60"/>
      <c r="B115" s="25">
        <f>B114+7</f>
        <v>44430</v>
      </c>
      <c r="C115" s="11">
        <f>D114+G114-H114</f>
        <v>95290.963892019718</v>
      </c>
      <c r="D115" s="9">
        <f>C115+(C115*0.05)</f>
        <v>100055.5120866207</v>
      </c>
      <c r="E115" s="9">
        <f>C115/3000</f>
        <v>31.763654630673241</v>
      </c>
      <c r="F115" s="26">
        <f>(D115-C115)/E115</f>
        <v>149.99999999999989</v>
      </c>
      <c r="G115" s="29"/>
      <c r="H115" s="44">
        <f>IF(D115&gt;C115,D115*0.035,0)</f>
        <v>3501.9429230317246</v>
      </c>
      <c r="I115" s="27">
        <f>E115*50/C115</f>
        <v>1.6666666666666666E-2</v>
      </c>
      <c r="J115" s="10">
        <f>(0.5*C115)</f>
        <v>47645.481946009859</v>
      </c>
      <c r="K115" s="9"/>
      <c r="L115" s="28"/>
      <c r="M115" s="9"/>
    </row>
    <row r="116" spans="1:13" ht="12.75">
      <c r="A116" s="60"/>
      <c r="B116" s="25">
        <f>B115+7</f>
        <v>44437</v>
      </c>
      <c r="C116" s="11">
        <f>D115+G115-H115</f>
        <v>96553.569163588982</v>
      </c>
      <c r="D116" s="9">
        <f>C116+(C116*0.05)</f>
        <v>101381.24762176843</v>
      </c>
      <c r="E116" s="9">
        <f>C116/3000</f>
        <v>32.184523054529663</v>
      </c>
      <c r="F116" s="26">
        <f>(D116-C116)/E116</f>
        <v>150</v>
      </c>
      <c r="G116" s="29"/>
      <c r="H116" s="44">
        <f>IF(D116&gt;C116,D116*0.035,0)</f>
        <v>3548.3436667618953</v>
      </c>
      <c r="I116" s="27">
        <f>E116*50/C116</f>
        <v>1.666666666666667E-2</v>
      </c>
      <c r="J116" s="10">
        <f>(0.5*C116)</f>
        <v>48276.784581794491</v>
      </c>
      <c r="K116" s="9"/>
      <c r="L116" s="28"/>
      <c r="M116" s="9"/>
    </row>
    <row r="117" spans="1:13" ht="13.5" thickBot="1">
      <c r="A117" s="61"/>
      <c r="B117" s="25">
        <f>B116+7</f>
        <v>44444</v>
      </c>
      <c r="C117" s="11">
        <f>D116+G116-H116</f>
        <v>97832.903955006535</v>
      </c>
      <c r="D117" s="9">
        <f>C117+(C117*0.05)</f>
        <v>102724.54915275687</v>
      </c>
      <c r="E117" s="9">
        <f>C117/3000</f>
        <v>32.610967985002176</v>
      </c>
      <c r="F117" s="26">
        <f>(D117-C117)/E117</f>
        <v>150.00000000000014</v>
      </c>
      <c r="G117" s="29"/>
      <c r="H117" s="44">
        <f>IF(D117&gt;C117,D117*0.035,0)</f>
        <v>3595.3592203464905</v>
      </c>
      <c r="I117" s="27">
        <f>E117*50/C117</f>
        <v>1.6666666666666666E-2</v>
      </c>
      <c r="J117" s="10">
        <f>(0.5*C117)</f>
        <v>48916.451977503268</v>
      </c>
      <c r="K117" s="9">
        <f>SUM(H114:H117)+K112</f>
        <v>136274.29095123269</v>
      </c>
      <c r="L117" s="28"/>
      <c r="M117" s="9"/>
    </row>
    <row r="118" spans="1:13" ht="13.5" thickBot="1">
      <c r="A118" s="38"/>
      <c r="B118" s="7"/>
      <c r="C118" s="12"/>
      <c r="D118" s="13"/>
      <c r="E118" s="13"/>
      <c r="F118" s="39"/>
      <c r="G118" s="14"/>
      <c r="H118" s="6"/>
      <c r="I118" s="40"/>
      <c r="J118" s="15"/>
      <c r="K118" s="13"/>
      <c r="L118" s="41"/>
      <c r="M118" s="13"/>
    </row>
    <row r="119" spans="1:13" ht="12.75">
      <c r="A119" s="59">
        <v>24</v>
      </c>
      <c r="B119" s="25">
        <f>B117+7</f>
        <v>44451</v>
      </c>
      <c r="C119" s="11">
        <f>D117+G117-H117</f>
        <v>99129.189932410372</v>
      </c>
      <c r="D119" s="9">
        <f>C119+(C119*0.05)</f>
        <v>104085.64942903089</v>
      </c>
      <c r="E119" s="9">
        <f>C119/3000</f>
        <v>33.043063310803454</v>
      </c>
      <c r="F119" s="26">
        <f>(D119-C119)/E119</f>
        <v>150.00000000000003</v>
      </c>
      <c r="G119" s="29"/>
      <c r="H119" s="44">
        <f>IF(D119&gt;C119,D119*0.035,0)</f>
        <v>3642.9977300160817</v>
      </c>
      <c r="I119" s="27">
        <f>E119*50/C119</f>
        <v>1.6666666666666666E-2</v>
      </c>
      <c r="J119" s="10">
        <f>(0.5*C119)</f>
        <v>49564.594966205186</v>
      </c>
      <c r="K119" s="9"/>
      <c r="L119" s="28"/>
      <c r="M119" s="9"/>
    </row>
    <row r="120" spans="1:13" ht="12.75">
      <c r="A120" s="60"/>
      <c r="B120" s="25">
        <f>B119+7</f>
        <v>44458</v>
      </c>
      <c r="C120" s="11">
        <f>D119+G119-H119</f>
        <v>100442.65169901481</v>
      </c>
      <c r="D120" s="9">
        <f>C120+(C120*0.05)</f>
        <v>105464.78428396555</v>
      </c>
      <c r="E120" s="9">
        <f>C120/3000</f>
        <v>33.480883899671603</v>
      </c>
      <c r="F120" s="26">
        <f>(D120-C120)/E120</f>
        <v>150.00000000000003</v>
      </c>
      <c r="G120" s="29"/>
      <c r="H120" s="44">
        <f>IF(D120&gt;C120,D120*0.035,0)</f>
        <v>3691.2674499387945</v>
      </c>
      <c r="I120" s="27">
        <f>E120*50/C120</f>
        <v>1.6666666666666666E-2</v>
      </c>
      <c r="J120" s="10">
        <f>(0.5*C120)</f>
        <v>50221.325849507404</v>
      </c>
      <c r="K120" s="9"/>
      <c r="L120" s="28"/>
      <c r="M120" s="9"/>
    </row>
    <row r="121" spans="1:13" ht="12.75">
      <c r="A121" s="60"/>
      <c r="B121" s="25">
        <f>B120+7</f>
        <v>44465</v>
      </c>
      <c r="C121" s="11">
        <f>D120+G120-H120</f>
        <v>101773.51683402676</v>
      </c>
      <c r="D121" s="9">
        <f>C121+(C121*0.05)</f>
        <v>106862.19267572809</v>
      </c>
      <c r="E121" s="9">
        <f>C121/3000</f>
        <v>33.924505611342255</v>
      </c>
      <c r="F121" s="26">
        <f>(D121-C121)/E121</f>
        <v>149.99999999999986</v>
      </c>
      <c r="G121" s="29"/>
      <c r="H121" s="44">
        <f>IF(D121&gt;C121,D121*0.035,0)</f>
        <v>3740.1767436504833</v>
      </c>
      <c r="I121" s="27">
        <f>E121*50/C121</f>
        <v>1.666666666666667E-2</v>
      </c>
      <c r="J121" s="10">
        <f>(0.5*C121)</f>
        <v>50886.758417013378</v>
      </c>
      <c r="K121" s="9"/>
      <c r="L121" s="28"/>
      <c r="M121" s="9"/>
    </row>
    <row r="122" spans="1:13" ht="13.5" thickBot="1">
      <c r="A122" s="61"/>
      <c r="B122" s="25">
        <f>B121+7</f>
        <v>44472</v>
      </c>
      <c r="C122" s="11">
        <f>D121+G121-H121</f>
        <v>103122.0159320776</v>
      </c>
      <c r="D122" s="9">
        <f>C122+(C122*0.05)</f>
        <v>108278.11672868147</v>
      </c>
      <c r="E122" s="9">
        <f>C122/3000</f>
        <v>34.374005310692532</v>
      </c>
      <c r="F122" s="26">
        <f>(D122-C122)/E122</f>
        <v>149.99999999999983</v>
      </c>
      <c r="G122" s="29"/>
      <c r="H122" s="44">
        <f>IF(D122&gt;C122,D122*0.035,0)</f>
        <v>3789.7340855038519</v>
      </c>
      <c r="I122" s="27">
        <f>E122*50/C122</f>
        <v>1.6666666666666666E-2</v>
      </c>
      <c r="J122" s="10">
        <f>(0.5*C122)</f>
        <v>51561.0079660388</v>
      </c>
      <c r="K122" s="9">
        <f>SUM(H119:H122)+K117</f>
        <v>151138.4669603419</v>
      </c>
      <c r="L122" s="28"/>
      <c r="M122" s="9"/>
    </row>
    <row r="123" spans="1:13" ht="13.5" thickBot="1">
      <c r="A123" s="38"/>
      <c r="B123" s="7"/>
      <c r="C123" s="12"/>
      <c r="D123" s="13"/>
      <c r="E123" s="13"/>
      <c r="F123" s="39"/>
      <c r="G123" s="14"/>
      <c r="H123" s="6"/>
      <c r="I123" s="40"/>
      <c r="J123" s="15"/>
      <c r="K123" s="13"/>
      <c r="L123" s="41"/>
      <c r="M123" s="13"/>
    </row>
  </sheetData>
  <mergeCells count="25">
    <mergeCell ref="A114:A117"/>
    <mergeCell ref="A119:A122"/>
    <mergeCell ref="A84:A87"/>
    <mergeCell ref="A89:A92"/>
    <mergeCell ref="A94:A97"/>
    <mergeCell ref="A99:A102"/>
    <mergeCell ref="A104:A107"/>
    <mergeCell ref="A109:A11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9:A12"/>
    <mergeCell ref="A14:A17"/>
    <mergeCell ref="A19:A22"/>
    <mergeCell ref="A1:M1"/>
    <mergeCell ref="A4:A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3"/>
  <sheetViews>
    <sheetView workbookViewId="0">
      <selection activeCell="C14" sqref="C14"/>
    </sheetView>
  </sheetViews>
  <sheetFormatPr defaultRowHeight="15"/>
  <cols>
    <col min="1" max="1" width="9.140625" style="45"/>
    <col min="3" max="4" width="9.5703125" bestFit="1" customWidth="1"/>
    <col min="5" max="5" width="5.7109375" bestFit="1" customWidth="1"/>
    <col min="6" max="6" width="5.42578125" style="46" bestFit="1" customWidth="1"/>
    <col min="8" max="8" width="7.5703125" bestFit="1" customWidth="1"/>
    <col min="9" max="9" width="9" bestFit="1" customWidth="1"/>
    <col min="10" max="10" width="8.7109375" style="21" bestFit="1" customWidth="1"/>
    <col min="11" max="11" width="9.5703125" style="21" bestFit="1" customWidth="1"/>
    <col min="12" max="12" width="5.5703125" bestFit="1" customWidth="1"/>
    <col min="13" max="13" width="9.140625" style="21"/>
  </cols>
  <sheetData>
    <row r="1" spans="1:13" ht="18.75" thickBot="1">
      <c r="A1" s="62" t="s">
        <v>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</row>
    <row r="2" spans="1:13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19" t="s">
        <v>11</v>
      </c>
      <c r="G2" s="3" t="s">
        <v>3</v>
      </c>
      <c r="H2" s="3" t="s">
        <v>3</v>
      </c>
      <c r="I2" s="8" t="s">
        <v>12</v>
      </c>
      <c r="J2" s="20">
        <v>-0.05</v>
      </c>
      <c r="K2" s="8" t="s">
        <v>13</v>
      </c>
      <c r="L2" s="8" t="s">
        <v>14</v>
      </c>
      <c r="M2" s="8" t="s">
        <v>15</v>
      </c>
    </row>
    <row r="3" spans="1:13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23" t="s">
        <v>18</v>
      </c>
      <c r="G3" s="5" t="s">
        <v>5</v>
      </c>
      <c r="H3" s="5" t="s">
        <v>6</v>
      </c>
      <c r="I3" s="8" t="s">
        <v>19</v>
      </c>
      <c r="J3" s="24" t="s">
        <v>8</v>
      </c>
      <c r="K3" s="8" t="s">
        <v>20</v>
      </c>
      <c r="L3" s="8" t="s">
        <v>21</v>
      </c>
      <c r="M3" s="8"/>
    </row>
    <row r="4" spans="1:13" s="30" customFormat="1" ht="12.75">
      <c r="A4" s="59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26">
        <f t="shared" ref="F4:F5" si="0">(D4-C4)/E4</f>
        <v>150</v>
      </c>
      <c r="G4" s="9"/>
      <c r="H4" s="9"/>
      <c r="I4" s="27">
        <f>E4*50/C4</f>
        <v>1.6666666666666666E-2</v>
      </c>
      <c r="J4" s="10">
        <f>(0.5*C4)</f>
        <v>3500</v>
      </c>
      <c r="K4" s="9"/>
      <c r="L4" s="28">
        <f>(D4-7000)/7000</f>
        <v>0.05</v>
      </c>
      <c r="M4" s="29"/>
    </row>
    <row r="5" spans="1:13" ht="12.75">
      <c r="A5" s="60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26">
        <f t="shared" si="0"/>
        <v>150</v>
      </c>
      <c r="G5" s="10"/>
      <c r="H5" s="10"/>
      <c r="I5" s="27">
        <f>E5*50/C5</f>
        <v>1.666666666666667E-2</v>
      </c>
      <c r="J5" s="10">
        <f>(0.5*C5)</f>
        <v>3675</v>
      </c>
      <c r="K5" s="9"/>
      <c r="L5" s="28">
        <f>(D5-7000)/7000</f>
        <v>0.10249999999999999</v>
      </c>
      <c r="M5" s="29"/>
    </row>
    <row r="6" spans="1:13" ht="12.75">
      <c r="A6" s="60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33">
        <f>(D6-C6)/E6</f>
        <v>0</v>
      </c>
      <c r="G6" s="34"/>
      <c r="H6" s="34"/>
      <c r="I6" s="35">
        <f>E6*50/C6</f>
        <v>1.6666666666666666E-2</v>
      </c>
      <c r="J6" s="34">
        <f>(0.5*C6)</f>
        <v>3858.75</v>
      </c>
      <c r="K6" s="47" t="s">
        <v>22</v>
      </c>
      <c r="L6" s="36">
        <f>(D6-7000)/7000</f>
        <v>0.10249999999999999</v>
      </c>
      <c r="M6" s="47" t="s">
        <v>22</v>
      </c>
    </row>
    <row r="7" spans="1:13" ht="13.5" thickBot="1">
      <c r="A7" s="61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33">
        <f>(D7-C7)/E7</f>
        <v>0</v>
      </c>
      <c r="G7" s="37"/>
      <c r="H7" s="34"/>
      <c r="I7" s="35">
        <f>E7*50/C7</f>
        <v>1.6666666666666666E-2</v>
      </c>
      <c r="J7" s="34">
        <f>(0.5*C7)</f>
        <v>3858.75</v>
      </c>
      <c r="K7" s="47" t="s">
        <v>22</v>
      </c>
      <c r="L7" s="36">
        <f>(D7-7000)/7000</f>
        <v>0.10249999999999999</v>
      </c>
      <c r="M7" s="47" t="s">
        <v>22</v>
      </c>
    </row>
    <row r="8" spans="1:13" ht="13.5" thickBot="1">
      <c r="A8" s="38"/>
      <c r="B8" s="7"/>
      <c r="C8" s="12"/>
      <c r="D8" s="13"/>
      <c r="E8" s="13"/>
      <c r="F8" s="39"/>
      <c r="G8" s="14"/>
      <c r="H8" s="6"/>
      <c r="I8" s="40"/>
      <c r="J8" s="15"/>
      <c r="K8" s="13"/>
      <c r="L8" s="41"/>
      <c r="M8" s="13"/>
    </row>
    <row r="9" spans="1:13" ht="12.75">
      <c r="A9" s="59">
        <v>2</v>
      </c>
      <c r="B9" s="25">
        <f>B7+7</f>
        <v>43835</v>
      </c>
      <c r="C9" s="9">
        <f>D7+G7-H7</f>
        <v>7717.5</v>
      </c>
      <c r="D9" s="9">
        <f>C9+(C9*0.05)</f>
        <v>8103.375</v>
      </c>
      <c r="E9" s="9">
        <f>C9/3000</f>
        <v>2.5724999999999998</v>
      </c>
      <c r="F9" s="26">
        <f>(D9-C9)/E9</f>
        <v>150</v>
      </c>
      <c r="G9" s="29"/>
      <c r="H9" s="10"/>
      <c r="I9" s="27">
        <f>E9*50/C9</f>
        <v>1.6666666666666666E-2</v>
      </c>
      <c r="J9" s="10">
        <f>(0.5*C9)</f>
        <v>3858.75</v>
      </c>
      <c r="K9" s="9"/>
      <c r="L9" s="28">
        <f>(D9-7000)/7000</f>
        <v>0.15762499999999999</v>
      </c>
      <c r="M9" s="9"/>
    </row>
    <row r="10" spans="1:13" s="42" customFormat="1" ht="12.75">
      <c r="A10" s="60"/>
      <c r="B10" s="25">
        <f>B9+7</f>
        <v>43842</v>
      </c>
      <c r="C10" s="11">
        <f>D9+G9-H9</f>
        <v>8103.375</v>
      </c>
      <c r="D10" s="9">
        <f>C10+(C10*0.05)</f>
        <v>8508.5437500000007</v>
      </c>
      <c r="E10" s="9">
        <f>C10/3000</f>
        <v>2.7011250000000002</v>
      </c>
      <c r="F10" s="26">
        <f>(D10-C10)/E10</f>
        <v>150.00000000000026</v>
      </c>
      <c r="G10" s="10"/>
      <c r="H10" s="10"/>
      <c r="I10" s="27">
        <f>E10*50/C10</f>
        <v>1.6666666666666666E-2</v>
      </c>
      <c r="J10" s="10">
        <f>(0.5*C10)</f>
        <v>4051.6875</v>
      </c>
      <c r="K10" s="9"/>
      <c r="L10" s="28">
        <f>(D10-7000)/7000</f>
        <v>0.21550625000000009</v>
      </c>
      <c r="M10" s="9"/>
    </row>
    <row r="11" spans="1:13" s="42" customFormat="1" ht="12.75">
      <c r="A11" s="60"/>
      <c r="B11" s="25">
        <f>B10+7</f>
        <v>43849</v>
      </c>
      <c r="C11" s="11">
        <f>D10+G10-H10</f>
        <v>8508.5437500000007</v>
      </c>
      <c r="D11" s="9">
        <f>C11+(C11*0.05)</f>
        <v>8933.9709375000002</v>
      </c>
      <c r="E11" s="9">
        <f>C11/3000</f>
        <v>2.8361812500000001</v>
      </c>
      <c r="F11" s="26">
        <f>(D11-C11)/E11</f>
        <v>149.9999999999998</v>
      </c>
      <c r="G11" s="10">
        <v>2000</v>
      </c>
      <c r="H11" s="10"/>
      <c r="I11" s="27">
        <f>E11*50/C11</f>
        <v>1.6666666666666666E-2</v>
      </c>
      <c r="J11" s="10">
        <f>(0.5*C11)</f>
        <v>4254.2718750000004</v>
      </c>
      <c r="K11" s="9"/>
      <c r="L11" s="28">
        <f>(D11-7000)/7000</f>
        <v>0.27628156250000002</v>
      </c>
      <c r="M11" s="9"/>
    </row>
    <row r="12" spans="1:13" s="42" customFormat="1" ht="13.5" thickBot="1">
      <c r="A12" s="61"/>
      <c r="B12" s="25">
        <f>B11+7</f>
        <v>43856</v>
      </c>
      <c r="C12" s="11">
        <f>D11+G11-H11</f>
        <v>10933.9709375</v>
      </c>
      <c r="D12" s="9">
        <f>C12+(C12*0.05)</f>
        <v>11480.669484375001</v>
      </c>
      <c r="E12" s="9">
        <f>C12/3000</f>
        <v>3.6446569791666668</v>
      </c>
      <c r="F12" s="26">
        <f>(D12-C12)/E12</f>
        <v>150.00000000000023</v>
      </c>
      <c r="G12" s="29"/>
      <c r="H12" s="10"/>
      <c r="I12" s="27">
        <f>E12*50/C12</f>
        <v>1.6666666666666666E-2</v>
      </c>
      <c r="J12" s="10">
        <f>(0.5*C12)</f>
        <v>5466.9854687500001</v>
      </c>
      <c r="K12" s="9"/>
      <c r="L12" s="28">
        <f>(D12-9000)/9000</f>
        <v>0.27562994270833346</v>
      </c>
      <c r="M12" s="9"/>
    </row>
    <row r="13" spans="1:13" ht="13.5" thickBot="1">
      <c r="A13" s="38"/>
      <c r="B13" s="7"/>
      <c r="C13" s="12"/>
      <c r="D13" s="13"/>
      <c r="E13" s="13"/>
      <c r="F13" s="39"/>
      <c r="G13" s="14"/>
      <c r="H13" s="6"/>
      <c r="I13" s="40"/>
      <c r="J13" s="15"/>
      <c r="K13" s="13"/>
      <c r="L13" s="41"/>
      <c r="M13" s="13"/>
    </row>
    <row r="14" spans="1:13" s="42" customFormat="1" ht="12.75">
      <c r="A14" s="59">
        <v>3</v>
      </c>
      <c r="B14" s="25">
        <f>B12+7</f>
        <v>43863</v>
      </c>
      <c r="C14" s="17">
        <f>D12+G12-H12</f>
        <v>11480.669484375001</v>
      </c>
      <c r="D14" s="9">
        <f>C14+(C14*0.05)</f>
        <v>12054.702958593751</v>
      </c>
      <c r="E14" s="9">
        <f>C14/3000</f>
        <v>3.8268898281250006</v>
      </c>
      <c r="F14" s="26">
        <f>(D14-C14)/E14</f>
        <v>149.99999999999989</v>
      </c>
      <c r="G14" s="29"/>
      <c r="H14" s="10"/>
      <c r="I14" s="27">
        <f>E14*50/C14</f>
        <v>1.6666666666666666E-2</v>
      </c>
      <c r="J14" s="10">
        <f>(0.5*C14)</f>
        <v>5740.3347421875005</v>
      </c>
      <c r="K14" s="9"/>
      <c r="L14" s="28"/>
      <c r="M14" s="9"/>
    </row>
    <row r="15" spans="1:13" s="42" customFormat="1" ht="12.75">
      <c r="A15" s="60"/>
      <c r="B15" s="25">
        <f>B14+7</f>
        <v>43870</v>
      </c>
      <c r="C15" s="11">
        <f>D14+G14-H14</f>
        <v>12054.702958593751</v>
      </c>
      <c r="D15" s="9">
        <f>C15+(C15*0.05)</f>
        <v>12657.438106523437</v>
      </c>
      <c r="E15" s="9">
        <f>C15/3000</f>
        <v>4.01823431953125</v>
      </c>
      <c r="F15" s="26">
        <f>(D15-C15)/E15</f>
        <v>149.9999999999998</v>
      </c>
      <c r="G15" s="10"/>
      <c r="H15" s="10"/>
      <c r="I15" s="27">
        <f>E15*50/C15</f>
        <v>1.6666666666666666E-2</v>
      </c>
      <c r="J15" s="10">
        <f>(0.5*C15)</f>
        <v>6027.3514792968754</v>
      </c>
      <c r="K15" s="9"/>
      <c r="L15" s="28"/>
      <c r="M15" s="9"/>
    </row>
    <row r="16" spans="1:13" s="42" customFormat="1" ht="12.75">
      <c r="A16" s="60"/>
      <c r="B16" s="25">
        <f>B15+7</f>
        <v>43877</v>
      </c>
      <c r="C16" s="11">
        <f>D15+G15-H15</f>
        <v>12657.438106523437</v>
      </c>
      <c r="D16" s="9">
        <f>C16+(C16*0.05)</f>
        <v>13290.31001184961</v>
      </c>
      <c r="E16" s="9">
        <f>C16/3000</f>
        <v>4.2191460355078121</v>
      </c>
      <c r="F16" s="26">
        <f>(D16-C16)/E16</f>
        <v>150.00000000000006</v>
      </c>
      <c r="G16" s="10"/>
      <c r="H16" s="10"/>
      <c r="I16" s="27">
        <f>E16*50/C16</f>
        <v>1.6666666666666663E-2</v>
      </c>
      <c r="J16" s="10">
        <f>(0.5*C16)</f>
        <v>6328.7190532617187</v>
      </c>
      <c r="K16" s="9"/>
      <c r="L16" s="28"/>
      <c r="M16" s="9"/>
    </row>
    <row r="17" spans="1:13" s="42" customFormat="1" ht="13.5" thickBot="1">
      <c r="A17" s="61"/>
      <c r="B17" s="25">
        <f>B16+7</f>
        <v>43884</v>
      </c>
      <c r="C17" s="11">
        <f>D16+G16-H16</f>
        <v>13290.31001184961</v>
      </c>
      <c r="D17" s="9">
        <f>C17+(C17*0.05)</f>
        <v>13954.82551244209</v>
      </c>
      <c r="E17" s="9">
        <f>C17/3000</f>
        <v>4.430103337283203</v>
      </c>
      <c r="F17" s="26">
        <f>(D17-C17)/E17</f>
        <v>150.00000000000006</v>
      </c>
      <c r="G17" s="29"/>
      <c r="H17" s="10"/>
      <c r="I17" s="27">
        <f>E17*50/C17</f>
        <v>1.6666666666666666E-2</v>
      </c>
      <c r="J17" s="10">
        <f>(0.5*C17)</f>
        <v>6645.1550059248048</v>
      </c>
      <c r="K17" s="9"/>
      <c r="L17" s="28"/>
      <c r="M17" s="9"/>
    </row>
    <row r="18" spans="1:13" ht="13.5" thickBot="1">
      <c r="A18" s="38"/>
      <c r="B18" s="7"/>
      <c r="C18" s="12"/>
      <c r="D18" s="13"/>
      <c r="E18" s="13"/>
      <c r="F18" s="39"/>
      <c r="G18" s="14"/>
      <c r="H18" s="6"/>
      <c r="I18" s="40"/>
      <c r="J18" s="15"/>
      <c r="K18" s="13"/>
      <c r="L18" s="41"/>
      <c r="M18" s="13"/>
    </row>
    <row r="19" spans="1:13" s="42" customFormat="1" ht="12.75">
      <c r="A19" s="59">
        <v>4</v>
      </c>
      <c r="B19" s="25">
        <f>B17+7</f>
        <v>43891</v>
      </c>
      <c r="C19" s="11">
        <f>D17+G17-H17</f>
        <v>13954.82551244209</v>
      </c>
      <c r="D19" s="9">
        <f>C19+(C19*0.05)</f>
        <v>14652.566788064194</v>
      </c>
      <c r="E19" s="9">
        <f>C19/3000</f>
        <v>4.6516085041473634</v>
      </c>
      <c r="F19" s="26">
        <f>(D19-C19)/E19</f>
        <v>149.99999999999986</v>
      </c>
      <c r="G19" s="29"/>
      <c r="H19" s="10"/>
      <c r="I19" s="27">
        <f>E19*50/C19</f>
        <v>1.6666666666666666E-2</v>
      </c>
      <c r="J19" s="10">
        <f>(0.5*C19)</f>
        <v>6977.4127562210451</v>
      </c>
      <c r="K19" s="9"/>
      <c r="L19" s="28"/>
      <c r="M19" s="9"/>
    </row>
    <row r="20" spans="1:13" s="42" customFormat="1" ht="12.75">
      <c r="A20" s="60"/>
      <c r="B20" s="25">
        <f>B19+7</f>
        <v>43898</v>
      </c>
      <c r="C20" s="11">
        <f>D19+G19-H19</f>
        <v>14652.566788064194</v>
      </c>
      <c r="D20" s="9">
        <f>C20+(C20*0.05)</f>
        <v>15385.195127467403</v>
      </c>
      <c r="E20" s="9">
        <f>C20/3000</f>
        <v>4.8841889293547309</v>
      </c>
      <c r="F20" s="26">
        <f>(D20-C20)/E20</f>
        <v>149.99999999999986</v>
      </c>
      <c r="G20" s="10"/>
      <c r="H20" s="10"/>
      <c r="I20" s="27">
        <f>E20*50/C20</f>
        <v>1.6666666666666666E-2</v>
      </c>
      <c r="J20" s="10">
        <f>(0.5*C20)</f>
        <v>7326.283394032097</v>
      </c>
      <c r="K20" s="9"/>
      <c r="L20" s="28"/>
      <c r="M20" s="9"/>
    </row>
    <row r="21" spans="1:13" s="42" customFormat="1" ht="12.75">
      <c r="A21" s="60"/>
      <c r="B21" s="25">
        <f>B20+7</f>
        <v>43905</v>
      </c>
      <c r="C21" s="11">
        <f>D20+G20-H20</f>
        <v>15385.195127467403</v>
      </c>
      <c r="D21" s="9">
        <f>C21+(C21*0.05)</f>
        <v>16154.454883840774</v>
      </c>
      <c r="E21" s="9">
        <f>C21/3000</f>
        <v>5.128398375822468</v>
      </c>
      <c r="F21" s="26">
        <f>(D21-C21)/E21</f>
        <v>150.00000000000009</v>
      </c>
      <c r="G21" s="10"/>
      <c r="H21" s="10"/>
      <c r="I21" s="27">
        <f>E21*50/C21</f>
        <v>1.6666666666666666E-2</v>
      </c>
      <c r="J21" s="10">
        <f>(0.5*C21)</f>
        <v>7692.5975637337015</v>
      </c>
      <c r="K21" s="9"/>
      <c r="L21" s="28"/>
      <c r="M21" s="9"/>
    </row>
    <row r="22" spans="1:13" s="42" customFormat="1" ht="13.5" thickBot="1">
      <c r="A22" s="61"/>
      <c r="B22" s="25">
        <f>B21+7</f>
        <v>43912</v>
      </c>
      <c r="C22" s="11">
        <f>D21+G21-H21</f>
        <v>16154.454883840774</v>
      </c>
      <c r="D22" s="9">
        <f>C22+(C22*0.05)</f>
        <v>16962.177628032812</v>
      </c>
      <c r="E22" s="9">
        <f>C22/3000</f>
        <v>5.3848182946135914</v>
      </c>
      <c r="F22" s="26">
        <f>(D22-C22)/E22</f>
        <v>149.99999999999997</v>
      </c>
      <c r="G22" s="29"/>
      <c r="H22" s="10"/>
      <c r="I22" s="27">
        <f>E22*50/C22</f>
        <v>1.6666666666666666E-2</v>
      </c>
      <c r="J22" s="10">
        <f>(0.5*C22)</f>
        <v>8077.2274419203868</v>
      </c>
      <c r="K22" s="9"/>
      <c r="L22" s="28"/>
      <c r="M22" s="9"/>
    </row>
    <row r="23" spans="1:13" ht="13.5" thickBot="1">
      <c r="A23" s="38"/>
      <c r="B23" s="7"/>
      <c r="C23" s="12"/>
      <c r="D23" s="13"/>
      <c r="E23" s="13"/>
      <c r="F23" s="39"/>
      <c r="G23" s="14"/>
      <c r="H23" s="6"/>
      <c r="I23" s="40"/>
      <c r="J23" s="15"/>
      <c r="K23" s="13"/>
      <c r="L23" s="41"/>
      <c r="M23" s="13"/>
    </row>
    <row r="24" spans="1:13" s="42" customFormat="1" ht="12.75">
      <c r="A24" s="59">
        <v>5</v>
      </c>
      <c r="B24" s="25">
        <f>B22+7</f>
        <v>43919</v>
      </c>
      <c r="C24" s="11">
        <f>D22+G22-H22</f>
        <v>16962.177628032812</v>
      </c>
      <c r="D24" s="9">
        <f>C24+(C24*0.05)</f>
        <v>17810.286509434452</v>
      </c>
      <c r="E24" s="9">
        <f>C24/3000</f>
        <v>5.654059209344271</v>
      </c>
      <c r="F24" s="26">
        <f>(D24-C24)/E24</f>
        <v>149.99999999999994</v>
      </c>
      <c r="G24" s="29"/>
      <c r="H24" s="10"/>
      <c r="I24" s="27">
        <f>E24*50/C24</f>
        <v>1.6666666666666666E-2</v>
      </c>
      <c r="J24" s="10">
        <f>(0.5*C24)</f>
        <v>8481.0888140164061</v>
      </c>
      <c r="K24" s="9"/>
      <c r="L24" s="28"/>
      <c r="M24" s="9"/>
    </row>
    <row r="25" spans="1:13" s="42" customFormat="1" ht="12.75">
      <c r="A25" s="60"/>
      <c r="B25" s="25">
        <f>B24+7</f>
        <v>43926</v>
      </c>
      <c r="C25" s="11">
        <f>D24+G24-H24</f>
        <v>17810.286509434452</v>
      </c>
      <c r="D25" s="9">
        <f>C25+(C25*0.05)</f>
        <v>18700.800834906175</v>
      </c>
      <c r="E25" s="9">
        <f>C25/3000</f>
        <v>5.9367621698114839</v>
      </c>
      <c r="F25" s="26">
        <f>(D25-C25)/E25</f>
        <v>149.99999999999994</v>
      </c>
      <c r="G25" s="10"/>
      <c r="H25" s="10"/>
      <c r="I25" s="27">
        <f>E25*50/C25</f>
        <v>1.6666666666666666E-2</v>
      </c>
      <c r="J25" s="10">
        <f>(0.5*C25)</f>
        <v>8905.1432547172262</v>
      </c>
      <c r="K25" s="9"/>
      <c r="L25" s="28"/>
      <c r="M25" s="9"/>
    </row>
    <row r="26" spans="1:13" s="42" customFormat="1" ht="12.75">
      <c r="A26" s="60"/>
      <c r="B26" s="25">
        <f>B25+7</f>
        <v>43933</v>
      </c>
      <c r="C26" s="11">
        <f>D25+G25-H25</f>
        <v>18700.800834906175</v>
      </c>
      <c r="D26" s="9">
        <f>C26+(C26*0.05)</f>
        <v>19635.840876651484</v>
      </c>
      <c r="E26" s="9">
        <f>C26/3000</f>
        <v>6.2336002783020579</v>
      </c>
      <c r="F26" s="26">
        <f>(D26-C26)/E26</f>
        <v>150.00000000000009</v>
      </c>
      <c r="G26" s="10"/>
      <c r="H26" s="10"/>
      <c r="I26" s="27">
        <f>E26*50/C26</f>
        <v>1.6666666666666666E-2</v>
      </c>
      <c r="J26" s="10">
        <f>(0.5*C26)</f>
        <v>9350.4004174530874</v>
      </c>
      <c r="K26" s="9"/>
      <c r="L26" s="28"/>
      <c r="M26" s="9"/>
    </row>
    <row r="27" spans="1:13" s="42" customFormat="1" ht="13.5" thickBot="1">
      <c r="A27" s="61"/>
      <c r="B27" s="25">
        <f>B26+7</f>
        <v>43940</v>
      </c>
      <c r="C27" s="11">
        <f>D26+G26-H26</f>
        <v>19635.840876651484</v>
      </c>
      <c r="D27" s="9">
        <f>C27+(C27*0.05)</f>
        <v>20617.632920484059</v>
      </c>
      <c r="E27" s="9">
        <f>C27/3000</f>
        <v>6.5452802922171616</v>
      </c>
      <c r="F27" s="26">
        <f>(D27-C27)/E27</f>
        <v>150.00000000000006</v>
      </c>
      <c r="G27" s="29"/>
      <c r="H27" s="10"/>
      <c r="I27" s="27">
        <f>E27*50/C27</f>
        <v>1.6666666666666666E-2</v>
      </c>
      <c r="J27" s="10">
        <f>(0.5*C27)</f>
        <v>9817.920438325742</v>
      </c>
      <c r="K27" s="9"/>
      <c r="L27" s="28"/>
      <c r="M27" s="9"/>
    </row>
    <row r="28" spans="1:13" ht="13.5" thickBot="1">
      <c r="A28" s="38"/>
      <c r="B28" s="7"/>
      <c r="C28" s="12"/>
      <c r="D28" s="13"/>
      <c r="E28" s="13"/>
      <c r="F28" s="39"/>
      <c r="G28" s="14"/>
      <c r="H28" s="6"/>
      <c r="I28" s="40"/>
      <c r="J28" s="15"/>
      <c r="K28" s="13"/>
      <c r="L28" s="41"/>
      <c r="M28" s="13"/>
    </row>
    <row r="29" spans="1:13" s="42" customFormat="1" ht="12.75">
      <c r="A29" s="59">
        <v>6</v>
      </c>
      <c r="B29" s="25">
        <f>B27+7</f>
        <v>43947</v>
      </c>
      <c r="C29" s="11">
        <f>D27+G27-H27</f>
        <v>20617.632920484059</v>
      </c>
      <c r="D29" s="9">
        <f>C29+(C29*0.05)</f>
        <v>21648.51456650826</v>
      </c>
      <c r="E29" s="9">
        <f>C29/3000</f>
        <v>6.8725443068280194</v>
      </c>
      <c r="F29" s="26">
        <f>(D29-C29)/E29</f>
        <v>149.9999999999998</v>
      </c>
      <c r="G29" s="29"/>
      <c r="H29" s="10"/>
      <c r="I29" s="27">
        <f>E29*50/C29</f>
        <v>1.6666666666666666E-2</v>
      </c>
      <c r="J29" s="10">
        <f>(0.5*C29)</f>
        <v>10308.816460242029</v>
      </c>
      <c r="K29" s="9"/>
      <c r="L29" s="28"/>
      <c r="M29" s="9"/>
    </row>
    <row r="30" spans="1:13" s="42" customFormat="1" ht="12.75">
      <c r="A30" s="60"/>
      <c r="B30" s="25">
        <f>B29+7</f>
        <v>43954</v>
      </c>
      <c r="C30" s="11">
        <f>D29+G29-H29</f>
        <v>21648.51456650826</v>
      </c>
      <c r="D30" s="9">
        <f>C30+(C30*0.05)</f>
        <v>22730.940294833672</v>
      </c>
      <c r="E30" s="9">
        <f>C30/3000</f>
        <v>7.2161715221694198</v>
      </c>
      <c r="F30" s="26">
        <f>(D30-C30)/E30</f>
        <v>149.99999999999986</v>
      </c>
      <c r="G30" s="10"/>
      <c r="H30" s="10"/>
      <c r="I30" s="27">
        <f>E30*50/C30</f>
        <v>1.6666666666666666E-2</v>
      </c>
      <c r="J30" s="10">
        <f>(0.5*C30)</f>
        <v>10824.25728325413</v>
      </c>
      <c r="K30" s="9"/>
      <c r="L30" s="28"/>
      <c r="M30" s="9"/>
    </row>
    <row r="31" spans="1:13" s="42" customFormat="1" ht="12.75">
      <c r="A31" s="60"/>
      <c r="B31" s="25">
        <f>B30+7</f>
        <v>43961</v>
      </c>
      <c r="C31" s="11">
        <f>D30+G30-H30</f>
        <v>22730.940294833672</v>
      </c>
      <c r="D31" s="9">
        <f>C31+(C31*0.05)</f>
        <v>23867.487309575357</v>
      </c>
      <c r="E31" s="9">
        <f>C31/3000</f>
        <v>7.5769800982778905</v>
      </c>
      <c r="F31" s="26">
        <f>(D31-C31)/E31</f>
        <v>150.00000000000026</v>
      </c>
      <c r="G31" s="10"/>
      <c r="H31" s="10"/>
      <c r="I31" s="27">
        <f>E31*50/C31</f>
        <v>1.6666666666666666E-2</v>
      </c>
      <c r="J31" s="10">
        <f>(0.5*C31)</f>
        <v>11365.470147416836</v>
      </c>
      <c r="K31" s="9"/>
      <c r="L31" s="28"/>
      <c r="M31" s="9"/>
    </row>
    <row r="32" spans="1:13" s="42" customFormat="1" ht="13.5" thickBot="1">
      <c r="A32" s="61"/>
      <c r="B32" s="25">
        <f>B31+7</f>
        <v>43968</v>
      </c>
      <c r="C32" s="11">
        <f>D31+G31-H31</f>
        <v>23867.487309575357</v>
      </c>
      <c r="D32" s="9">
        <f>C32+(C32*0.05)</f>
        <v>25060.861675054126</v>
      </c>
      <c r="E32" s="9">
        <f>C32/3000</f>
        <v>7.9558291031917854</v>
      </c>
      <c r="F32" s="26">
        <f>(D32-C32)/E32</f>
        <v>150.00000000000009</v>
      </c>
      <c r="G32" s="29"/>
      <c r="H32" s="10"/>
      <c r="I32" s="27">
        <f>E32*50/C32</f>
        <v>1.6666666666666666E-2</v>
      </c>
      <c r="J32" s="10">
        <f>(0.5*C32)</f>
        <v>11933.743654787679</v>
      </c>
      <c r="K32" s="9"/>
      <c r="L32" s="28"/>
      <c r="M32" s="9"/>
    </row>
    <row r="33" spans="1:13" ht="13.5" thickBot="1">
      <c r="A33" s="38"/>
      <c r="B33" s="7"/>
      <c r="C33" s="12"/>
      <c r="D33" s="13"/>
      <c r="E33" s="13"/>
      <c r="F33" s="39"/>
      <c r="G33" s="14"/>
      <c r="H33" s="6"/>
      <c r="I33" s="40"/>
      <c r="J33" s="15"/>
      <c r="K33" s="13"/>
      <c r="L33" s="41"/>
      <c r="M33" s="13"/>
    </row>
    <row r="34" spans="1:13" s="42" customFormat="1" ht="12.75">
      <c r="A34" s="59">
        <v>7</v>
      </c>
      <c r="B34" s="25">
        <f>B32+7</f>
        <v>43975</v>
      </c>
      <c r="C34" s="11">
        <f>D32+G32-H32</f>
        <v>25060.861675054126</v>
      </c>
      <c r="D34" s="9">
        <f>C34+(C34*0.05)</f>
        <v>26313.904758806832</v>
      </c>
      <c r="E34" s="9">
        <f>C34/3000</f>
        <v>8.3536205583513752</v>
      </c>
      <c r="F34" s="26">
        <f>(D34-C34)/E34</f>
        <v>149.99999999999991</v>
      </c>
      <c r="G34" s="29"/>
      <c r="H34" s="10"/>
      <c r="I34" s="27">
        <f>E34*50/C34</f>
        <v>1.6666666666666666E-2</v>
      </c>
      <c r="J34" s="10">
        <f>(0.5*C34)</f>
        <v>12530.430837527063</v>
      </c>
      <c r="K34" s="9"/>
      <c r="L34" s="28"/>
      <c r="M34" s="9"/>
    </row>
    <row r="35" spans="1:13" s="42" customFormat="1" ht="12.75">
      <c r="A35" s="60"/>
      <c r="B35" s="25">
        <f>B34+7</f>
        <v>43982</v>
      </c>
      <c r="C35" s="11">
        <f>D34+G34-H34</f>
        <v>26313.904758806832</v>
      </c>
      <c r="D35" s="9">
        <f>C35+(C35*0.05)</f>
        <v>27629.599996747173</v>
      </c>
      <c r="E35" s="9">
        <f>C35/3000</f>
        <v>8.7713015862689439</v>
      </c>
      <c r="F35" s="26">
        <f>(D35-C35)/E35</f>
        <v>149.99999999999994</v>
      </c>
      <c r="G35" s="10"/>
      <c r="H35" s="10"/>
      <c r="I35" s="27">
        <f>E35*50/C35</f>
        <v>1.6666666666666666E-2</v>
      </c>
      <c r="J35" s="10">
        <f>(0.5*C35)</f>
        <v>13156.952379403416</v>
      </c>
      <c r="K35" s="9"/>
      <c r="L35" s="28"/>
      <c r="M35" s="9"/>
    </row>
    <row r="36" spans="1:13" s="42" customFormat="1" ht="12.75">
      <c r="A36" s="60"/>
      <c r="B36" s="25">
        <f>B35+7</f>
        <v>43989</v>
      </c>
      <c r="C36" s="11">
        <f>D35+G35-H35</f>
        <v>27629.599996747173</v>
      </c>
      <c r="D36" s="9">
        <f>C36+(C36*0.05)</f>
        <v>29011.079996584533</v>
      </c>
      <c r="E36" s="9">
        <f>C36/3000</f>
        <v>9.2098666655823909</v>
      </c>
      <c r="F36" s="26">
        <f>(D36-C36)/E36</f>
        <v>150.00000000000017</v>
      </c>
      <c r="G36" s="10"/>
      <c r="H36" s="10"/>
      <c r="I36" s="27">
        <f>E36*50/C36</f>
        <v>1.6666666666666666E-2</v>
      </c>
      <c r="J36" s="10">
        <f>(0.5*C36)</f>
        <v>13814.799998373586</v>
      </c>
      <c r="K36" s="9"/>
      <c r="L36" s="28"/>
      <c r="M36" s="9"/>
    </row>
    <row r="37" spans="1:13" s="42" customFormat="1" ht="13.5" thickBot="1">
      <c r="A37" s="61"/>
      <c r="B37" s="25">
        <f>B36+7</f>
        <v>43996</v>
      </c>
      <c r="C37" s="11">
        <f>D36+G36-H36</f>
        <v>29011.079996584533</v>
      </c>
      <c r="D37" s="9">
        <f>C37+(C37*0.05)</f>
        <v>30461.633996413759</v>
      </c>
      <c r="E37" s="9">
        <f>C37/3000</f>
        <v>9.6703599988615103</v>
      </c>
      <c r="F37" s="26">
        <f>(D37-C37)/E37</f>
        <v>149.99999999999994</v>
      </c>
      <c r="G37" s="29"/>
      <c r="H37" s="10"/>
      <c r="I37" s="27">
        <f>E37*50/C37</f>
        <v>1.6666666666666666E-2</v>
      </c>
      <c r="J37" s="10">
        <f>(0.5*C37)</f>
        <v>14505.539998292266</v>
      </c>
      <c r="K37" s="9"/>
      <c r="L37" s="28"/>
      <c r="M37" s="9"/>
    </row>
    <row r="38" spans="1:13" ht="13.5" thickBot="1">
      <c r="A38" s="38"/>
      <c r="B38" s="7"/>
      <c r="C38" s="12"/>
      <c r="D38" s="13"/>
      <c r="E38" s="13"/>
      <c r="F38" s="39"/>
      <c r="G38" s="14"/>
      <c r="H38" s="6"/>
      <c r="I38" s="40"/>
      <c r="J38" s="15"/>
      <c r="K38" s="13"/>
      <c r="L38" s="41"/>
      <c r="M38" s="13"/>
    </row>
    <row r="39" spans="1:13" s="42" customFormat="1" ht="12.75">
      <c r="A39" s="59">
        <v>8</v>
      </c>
      <c r="B39" s="25">
        <f>B37+7</f>
        <v>44003</v>
      </c>
      <c r="C39" s="11">
        <f>D37+G37-H37</f>
        <v>30461.633996413759</v>
      </c>
      <c r="D39" s="9">
        <f>C39+(C39*0.05)</f>
        <v>31984.715696234445</v>
      </c>
      <c r="E39" s="9">
        <f>C39/3000</f>
        <v>10.153877998804587</v>
      </c>
      <c r="F39" s="26">
        <f>(D39-C39)/E39</f>
        <v>149.99999999999986</v>
      </c>
      <c r="G39" s="29"/>
      <c r="H39" s="10"/>
      <c r="I39" s="27">
        <f>E39*50/C39</f>
        <v>1.6666666666666666E-2</v>
      </c>
      <c r="J39" s="10">
        <f>(0.5*C39)</f>
        <v>15230.816998206879</v>
      </c>
      <c r="K39" s="9"/>
      <c r="L39" s="28"/>
      <c r="M39" s="9"/>
    </row>
    <row r="40" spans="1:13" s="42" customFormat="1" ht="12.75">
      <c r="A40" s="60"/>
      <c r="B40" s="25">
        <f>B39+7</f>
        <v>44010</v>
      </c>
      <c r="C40" s="11">
        <f>D39+G39-H39</f>
        <v>31984.715696234445</v>
      </c>
      <c r="D40" s="9">
        <f>C40+(C40*0.05)</f>
        <v>33583.95148104617</v>
      </c>
      <c r="E40" s="9">
        <f>C40/3000</f>
        <v>10.661571898744816</v>
      </c>
      <c r="F40" s="26">
        <f>(D40-C40)/E40</f>
        <v>150.0000000000002</v>
      </c>
      <c r="G40" s="10"/>
      <c r="H40" s="10"/>
      <c r="I40" s="27">
        <f>E40*50/C40</f>
        <v>1.666666666666667E-2</v>
      </c>
      <c r="J40" s="10">
        <f>(0.5*C40)</f>
        <v>15992.357848117223</v>
      </c>
      <c r="K40" s="9"/>
      <c r="L40" s="28"/>
      <c r="M40" s="9"/>
    </row>
    <row r="41" spans="1:13" s="42" customFormat="1" ht="12.75">
      <c r="A41" s="60"/>
      <c r="B41" s="25">
        <f>B40+7</f>
        <v>44017</v>
      </c>
      <c r="C41" s="11">
        <f>D40+G40-H40</f>
        <v>33583.95148104617</v>
      </c>
      <c r="D41" s="9">
        <f>C41+(C41*0.05)</f>
        <v>35263.149055098474</v>
      </c>
      <c r="E41" s="9">
        <f>C41/3000</f>
        <v>11.194650493682056</v>
      </c>
      <c r="F41" s="26">
        <f>(D41-C41)/E41</f>
        <v>149.99999999999969</v>
      </c>
      <c r="G41" s="10"/>
      <c r="H41" s="10"/>
      <c r="I41" s="27">
        <f>E41*50/C41</f>
        <v>1.6666666666666666E-2</v>
      </c>
      <c r="J41" s="10">
        <f>(0.5*C41)</f>
        <v>16791.975740523085</v>
      </c>
      <c r="K41" s="9"/>
      <c r="L41" s="28"/>
      <c r="M41" s="9"/>
    </row>
    <row r="42" spans="1:13" s="42" customFormat="1" ht="13.5" thickBot="1">
      <c r="A42" s="61"/>
      <c r="B42" s="25">
        <f>B41+7</f>
        <v>44024</v>
      </c>
      <c r="C42" s="11">
        <f>D41+G41-H41</f>
        <v>35263.149055098474</v>
      </c>
      <c r="D42" s="9">
        <f>C42+(C42*0.05)</f>
        <v>37026.306507853398</v>
      </c>
      <c r="E42" s="9">
        <f>C42/3000</f>
        <v>11.754383018366157</v>
      </c>
      <c r="F42" s="26">
        <f>(D42-C42)/E42</f>
        <v>150</v>
      </c>
      <c r="G42" s="29"/>
      <c r="H42" s="10"/>
      <c r="I42" s="27">
        <f>E42*50/C42</f>
        <v>1.6666666666666663E-2</v>
      </c>
      <c r="J42" s="10">
        <f>(0.5*C42)</f>
        <v>17631.574527549237</v>
      </c>
      <c r="K42" s="9"/>
      <c r="L42" s="28"/>
      <c r="M42" s="9"/>
    </row>
    <row r="43" spans="1:13" ht="13.5" thickBot="1">
      <c r="A43" s="38"/>
      <c r="B43" s="7"/>
      <c r="C43" s="12"/>
      <c r="D43" s="13"/>
      <c r="E43" s="13"/>
      <c r="F43" s="39"/>
      <c r="G43" s="14"/>
      <c r="H43" s="6"/>
      <c r="I43" s="40"/>
      <c r="J43" s="15"/>
      <c r="K43" s="13"/>
      <c r="L43" s="41"/>
      <c r="M43" s="13"/>
    </row>
    <row r="44" spans="1:13" s="42" customFormat="1" ht="12.75">
      <c r="A44" s="59">
        <v>9</v>
      </c>
      <c r="B44" s="25">
        <f>B42+7</f>
        <v>44031</v>
      </c>
      <c r="C44" s="11">
        <f>D42+G42-H42</f>
        <v>37026.306507853398</v>
      </c>
      <c r="D44" s="9">
        <f>C44+(C44*0.05)</f>
        <v>38877.62183324607</v>
      </c>
      <c r="E44" s="9">
        <f>C44/3000</f>
        <v>12.342102169284466</v>
      </c>
      <c r="F44" s="26">
        <f>(D44-C44)/E44</f>
        <v>150.00000000000017</v>
      </c>
      <c r="G44" s="29"/>
      <c r="H44" s="43"/>
      <c r="I44" s="27">
        <f>E44*50/C44</f>
        <v>1.6666666666666666E-2</v>
      </c>
      <c r="J44" s="10">
        <f>(0.5*C44)</f>
        <v>18513.153253926699</v>
      </c>
      <c r="K44" s="9"/>
      <c r="L44" s="28"/>
      <c r="M44" s="9"/>
    </row>
    <row r="45" spans="1:13" s="42" customFormat="1" ht="12.75">
      <c r="A45" s="60"/>
      <c r="B45" s="25">
        <f>B44+7</f>
        <v>44038</v>
      </c>
      <c r="C45" s="11">
        <f>D44+G44-H44</f>
        <v>38877.62183324607</v>
      </c>
      <c r="D45" s="9">
        <f>C45+(C45*0.05)</f>
        <v>40821.502924908375</v>
      </c>
      <c r="E45" s="9">
        <f>C45/3000</f>
        <v>12.959207277748691</v>
      </c>
      <c r="F45" s="26">
        <f>(D45-C45)/E45</f>
        <v>150.00000000000006</v>
      </c>
      <c r="G45" s="29"/>
      <c r="H45" s="44"/>
      <c r="I45" s="27">
        <f>E45*50/C45</f>
        <v>1.666666666666667E-2</v>
      </c>
      <c r="J45" s="10">
        <f>(0.5*C45)</f>
        <v>19438.810916623035</v>
      </c>
      <c r="K45" s="9"/>
      <c r="L45" s="28"/>
      <c r="M45" s="9"/>
    </row>
    <row r="46" spans="1:13" s="42" customFormat="1" ht="12.75">
      <c r="A46" s="60"/>
      <c r="B46" s="25">
        <f>B45+7</f>
        <v>44045</v>
      </c>
      <c r="C46" s="11">
        <f>D45+G45-H45</f>
        <v>40821.502924908375</v>
      </c>
      <c r="D46" s="9">
        <f>C46+(C46*0.05)</f>
        <v>42862.578071153795</v>
      </c>
      <c r="E46" s="9">
        <f>C46/3000</f>
        <v>13.607167641636124</v>
      </c>
      <c r="F46" s="26">
        <f>(D46-C46)/E46</f>
        <v>150.00000000000017</v>
      </c>
      <c r="G46" s="29"/>
      <c r="H46" s="44"/>
      <c r="I46" s="27">
        <f>E46*50/C46</f>
        <v>1.6666666666666666E-2</v>
      </c>
      <c r="J46" s="10">
        <f>(0.5*C46)</f>
        <v>20410.751462454187</v>
      </c>
      <c r="K46" s="9"/>
      <c r="L46" s="28"/>
      <c r="M46" s="9"/>
    </row>
    <row r="47" spans="1:13" s="42" customFormat="1" ht="13.5" thickBot="1">
      <c r="A47" s="61"/>
      <c r="B47" s="25">
        <f>B46+7</f>
        <v>44052</v>
      </c>
      <c r="C47" s="11">
        <f>D46+G46-H46</f>
        <v>42862.578071153795</v>
      </c>
      <c r="D47" s="9">
        <f>C47+(C47*0.05)</f>
        <v>45005.706974711487</v>
      </c>
      <c r="E47" s="9">
        <f>C47/3000</f>
        <v>14.287526023717932</v>
      </c>
      <c r="F47" s="26">
        <f>(D47-C47)/E47</f>
        <v>150.00000000000014</v>
      </c>
      <c r="G47" s="29"/>
      <c r="H47" s="44"/>
      <c r="I47" s="27">
        <f>E47*50/C47</f>
        <v>1.6666666666666666E-2</v>
      </c>
      <c r="J47" s="10">
        <f>(0.5*C47)</f>
        <v>21431.289035576898</v>
      </c>
      <c r="K47" s="9"/>
      <c r="L47" s="28"/>
      <c r="M47" s="9"/>
    </row>
    <row r="48" spans="1:13" ht="13.5" thickBot="1">
      <c r="A48" s="38"/>
      <c r="B48" s="7"/>
      <c r="C48" s="12"/>
      <c r="D48" s="13"/>
      <c r="E48" s="13"/>
      <c r="F48" s="39"/>
      <c r="G48" s="14"/>
      <c r="H48" s="6"/>
      <c r="I48" s="40"/>
      <c r="J48" s="15"/>
      <c r="K48" s="13"/>
      <c r="L48" s="41"/>
      <c r="M48" s="13"/>
    </row>
    <row r="49" spans="1:13" s="42" customFormat="1" ht="12.75">
      <c r="A49" s="59">
        <v>10</v>
      </c>
      <c r="B49" s="25">
        <f>B47+7</f>
        <v>44059</v>
      </c>
      <c r="C49" s="11">
        <f>D47+G47-H47</f>
        <v>45005.706974711487</v>
      </c>
      <c r="D49" s="9">
        <f>C49+(C49*0.05)</f>
        <v>47255.992323447063</v>
      </c>
      <c r="E49" s="9">
        <f>C49/3000</f>
        <v>15.001902324903829</v>
      </c>
      <c r="F49" s="26">
        <f>(D49-C49)/E49</f>
        <v>150.00000000000006</v>
      </c>
      <c r="G49" s="29"/>
      <c r="H49" s="44"/>
      <c r="I49" s="27">
        <f>E49*50/C49</f>
        <v>1.6666666666666666E-2</v>
      </c>
      <c r="J49" s="10">
        <f>(0.5*C49)</f>
        <v>22502.853487355744</v>
      </c>
      <c r="K49" s="9"/>
      <c r="L49" s="28"/>
      <c r="M49" s="9"/>
    </row>
    <row r="50" spans="1:13" s="42" customFormat="1" ht="12.75">
      <c r="A50" s="60"/>
      <c r="B50" s="25">
        <f>B49+7</f>
        <v>44066</v>
      </c>
      <c r="C50" s="11">
        <f>D49+G49-H49</f>
        <v>47255.992323447063</v>
      </c>
      <c r="D50" s="9">
        <f>C50+(C50*0.05)</f>
        <v>49618.791939619419</v>
      </c>
      <c r="E50" s="9">
        <f>C50/3000</f>
        <v>15.751997441149021</v>
      </c>
      <c r="F50" s="26">
        <f>(D50-C50)/E50</f>
        <v>150.00000000000023</v>
      </c>
      <c r="G50" s="29"/>
      <c r="H50" s="44"/>
      <c r="I50" s="27">
        <f>E50*50/C50</f>
        <v>1.6666666666666666E-2</v>
      </c>
      <c r="J50" s="10">
        <f>(0.5*C50)</f>
        <v>23627.996161723531</v>
      </c>
      <c r="K50" s="9"/>
      <c r="L50" s="28"/>
      <c r="M50" s="9"/>
    </row>
    <row r="51" spans="1:13" s="42" customFormat="1" ht="12.75">
      <c r="A51" s="60"/>
      <c r="B51" s="25">
        <f>B50+7</f>
        <v>44073</v>
      </c>
      <c r="C51" s="11">
        <f>D50+G50-H50</f>
        <v>49618.791939619419</v>
      </c>
      <c r="D51" s="9">
        <f>C51+(C51*0.05)</f>
        <v>52099.73153660039</v>
      </c>
      <c r="E51" s="9">
        <f>C51/3000</f>
        <v>16.539597313206475</v>
      </c>
      <c r="F51" s="26">
        <f>(D51-C51)/E51</f>
        <v>149.99999999999994</v>
      </c>
      <c r="G51" s="29"/>
      <c r="H51" s="44"/>
      <c r="I51" s="27">
        <f>E51*50/C51</f>
        <v>1.666666666666667E-2</v>
      </c>
      <c r="J51" s="10">
        <f>(0.5*C51)</f>
        <v>24809.39596980971</v>
      </c>
      <c r="K51" s="9"/>
      <c r="L51" s="28"/>
      <c r="M51" s="9"/>
    </row>
    <row r="52" spans="1:13" s="42" customFormat="1" ht="13.5" thickBot="1">
      <c r="A52" s="61"/>
      <c r="B52" s="25">
        <f>B51+7</f>
        <v>44080</v>
      </c>
      <c r="C52" s="11">
        <f>D51+G51-H51</f>
        <v>52099.73153660039</v>
      </c>
      <c r="D52" s="9">
        <f>C52+(C52*0.05)</f>
        <v>54704.718113430412</v>
      </c>
      <c r="E52" s="9">
        <f>C52/3000</f>
        <v>17.366577178866798</v>
      </c>
      <c r="F52" s="26">
        <f>(D52-C52)/E52</f>
        <v>150.00000000000014</v>
      </c>
      <c r="G52" s="29"/>
      <c r="H52" s="44"/>
      <c r="I52" s="27">
        <f>E52*50/C52</f>
        <v>1.666666666666667E-2</v>
      </c>
      <c r="J52" s="10">
        <f>(0.5*C52)</f>
        <v>26049.865768300195</v>
      </c>
      <c r="K52" s="9"/>
      <c r="L52" s="28"/>
      <c r="M52" s="9"/>
    </row>
    <row r="53" spans="1:13" ht="13.5" thickBot="1">
      <c r="A53" s="48"/>
      <c r="B53" s="49"/>
      <c r="C53" s="50"/>
      <c r="D53" s="51"/>
      <c r="E53" s="51"/>
      <c r="F53" s="52"/>
      <c r="G53" s="53"/>
      <c r="H53" s="54"/>
      <c r="I53" s="55"/>
      <c r="J53" s="56"/>
      <c r="K53" s="51"/>
      <c r="L53" s="57"/>
      <c r="M53" s="51"/>
    </row>
    <row r="54" spans="1:13" s="42" customFormat="1" ht="12.75">
      <c r="A54" s="59">
        <v>11</v>
      </c>
      <c r="B54" s="25">
        <f>B52+7</f>
        <v>44087</v>
      </c>
      <c r="C54" s="11">
        <f>D52+G52-H52</f>
        <v>54704.718113430412</v>
      </c>
      <c r="D54" s="9">
        <f>C54+(C54*0.05)</f>
        <v>57439.954019101933</v>
      </c>
      <c r="E54" s="9">
        <f>C54/3000</f>
        <v>18.234906037810138</v>
      </c>
      <c r="F54" s="26">
        <f>(D54-C54)/E54</f>
        <v>150.00000000000003</v>
      </c>
      <c r="G54" s="29"/>
      <c r="H54" s="44">
        <f>IF(D54&gt;C54,D54*0.035,0)</f>
        <v>2010.3983906685678</v>
      </c>
      <c r="I54" s="27">
        <f>E54*50/C54</f>
        <v>1.6666666666666666E-2</v>
      </c>
      <c r="J54" s="10">
        <f>(0.5*C54)</f>
        <v>27352.359056715206</v>
      </c>
      <c r="K54" s="9"/>
      <c r="L54" s="28"/>
      <c r="M54" s="9"/>
    </row>
    <row r="55" spans="1:13" s="42" customFormat="1" ht="12.75">
      <c r="A55" s="60"/>
      <c r="B55" s="25">
        <f>B54+7</f>
        <v>44094</v>
      </c>
      <c r="C55" s="11">
        <f>D54+G54-H54</f>
        <v>55429.555628433365</v>
      </c>
      <c r="D55" s="9">
        <f>C55+(C55*0.05)</f>
        <v>58201.033409855037</v>
      </c>
      <c r="E55" s="9">
        <f>C55/3000</f>
        <v>18.476518542811121</v>
      </c>
      <c r="F55" s="26">
        <f>(D55-C55)/E55</f>
        <v>150.00000000000023</v>
      </c>
      <c r="G55" s="29"/>
      <c r="H55" s="44">
        <f>IF(D55&gt;C55,D55*0.035,0)</f>
        <v>2037.0361693449265</v>
      </c>
      <c r="I55" s="27">
        <f>E55*50/C55</f>
        <v>1.6666666666666666E-2</v>
      </c>
      <c r="J55" s="10">
        <f>(0.5*C55)</f>
        <v>27714.777814216683</v>
      </c>
      <c r="K55" s="9"/>
      <c r="L55" s="28"/>
      <c r="M55" s="9"/>
    </row>
    <row r="56" spans="1:13" s="42" customFormat="1" ht="12.75">
      <c r="A56" s="60"/>
      <c r="B56" s="25">
        <f>B55+7</f>
        <v>44101</v>
      </c>
      <c r="C56" s="11">
        <f>D55+G55-H55</f>
        <v>56163.997240510114</v>
      </c>
      <c r="D56" s="9">
        <f>C56+(C56*0.05)</f>
        <v>58972.197102535618</v>
      </c>
      <c r="E56" s="9">
        <f>C56/3000</f>
        <v>18.721332413503372</v>
      </c>
      <c r="F56" s="26">
        <f>(D56-C56)/E56</f>
        <v>149.99999999999989</v>
      </c>
      <c r="G56" s="29"/>
      <c r="H56" s="44">
        <f>IF(D56&gt;C56,D56*0.035,0)</f>
        <v>2064.0268985887469</v>
      </c>
      <c r="I56" s="27">
        <f>E56*50/C56</f>
        <v>1.6666666666666666E-2</v>
      </c>
      <c r="J56" s="10">
        <f>(0.5*C56)</f>
        <v>28081.998620255057</v>
      </c>
      <c r="K56" s="9"/>
      <c r="L56" s="28"/>
      <c r="M56" s="9"/>
    </row>
    <row r="57" spans="1:13" s="42" customFormat="1" ht="13.5" thickBot="1">
      <c r="A57" s="61"/>
      <c r="B57" s="25">
        <f>B56+7</f>
        <v>44108</v>
      </c>
      <c r="C57" s="11">
        <f>D56+G56-H56</f>
        <v>56908.170203946873</v>
      </c>
      <c r="D57" s="9">
        <f>C57+(C57*0.05)</f>
        <v>59753.57871414422</v>
      </c>
      <c r="E57" s="9">
        <f>C57/3000</f>
        <v>18.969390067982292</v>
      </c>
      <c r="F57" s="26">
        <f>(D57-C57)/E57</f>
        <v>150.00000000000017</v>
      </c>
      <c r="G57" s="29"/>
      <c r="H57" s="44">
        <f>IF(D57&gt;C57,D57*0.035,0)</f>
        <v>2091.3752549950477</v>
      </c>
      <c r="I57" s="27">
        <f>E57*50/C57</f>
        <v>1.6666666666666666E-2</v>
      </c>
      <c r="J57" s="10">
        <f>(0.5*C57)</f>
        <v>28454.085101973436</v>
      </c>
      <c r="K57" s="9">
        <f>SUM(H54:H57)</f>
        <v>8202.8367135972894</v>
      </c>
      <c r="L57" s="28"/>
      <c r="M57" s="9"/>
    </row>
    <row r="58" spans="1:13" ht="13.5" thickBot="1">
      <c r="A58" s="38"/>
      <c r="B58" s="7"/>
      <c r="C58" s="12"/>
      <c r="D58" s="13"/>
      <c r="E58" s="13"/>
      <c r="F58" s="39"/>
      <c r="G58" s="14"/>
      <c r="H58" s="6"/>
      <c r="I58" s="40"/>
      <c r="J58" s="15"/>
      <c r="K58" s="13"/>
      <c r="L58" s="41"/>
      <c r="M58" s="13"/>
    </row>
    <row r="59" spans="1:13" s="42" customFormat="1" ht="12.75">
      <c r="A59" s="59">
        <v>12</v>
      </c>
      <c r="B59" s="25">
        <f>B57+7</f>
        <v>44115</v>
      </c>
      <c r="C59" s="11">
        <f>D57+G57-H57</f>
        <v>57662.203459149168</v>
      </c>
      <c r="D59" s="9">
        <f>C59+(C59*0.05)</f>
        <v>60545.313632106627</v>
      </c>
      <c r="E59" s="9">
        <f>C59/3000</f>
        <v>19.220734486383055</v>
      </c>
      <c r="F59" s="26">
        <f>(D59-C59)/E59</f>
        <v>150</v>
      </c>
      <c r="G59" s="29"/>
      <c r="H59" s="44">
        <f>IF(D59&gt;C59,D59*0.035,0)</f>
        <v>2119.0859771237319</v>
      </c>
      <c r="I59" s="27">
        <f>E59*50/C59</f>
        <v>1.6666666666666666E-2</v>
      </c>
      <c r="J59" s="10">
        <f>(0.5*C59)</f>
        <v>28831.101729574584</v>
      </c>
      <c r="K59" s="9"/>
      <c r="L59" s="28"/>
      <c r="M59" s="9"/>
    </row>
    <row r="60" spans="1:13" s="42" customFormat="1" ht="12.75">
      <c r="A60" s="60"/>
      <c r="B60" s="25">
        <f>B59+7</f>
        <v>44122</v>
      </c>
      <c r="C60" s="11">
        <f>D59+G59-H59</f>
        <v>58426.227654982897</v>
      </c>
      <c r="D60" s="9">
        <f>C60+(C60*0.05)</f>
        <v>61347.539037732044</v>
      </c>
      <c r="E60" s="9">
        <f>C60/3000</f>
        <v>19.475409218327631</v>
      </c>
      <c r="F60" s="26">
        <f>(D60-C60)/E60</f>
        <v>150.00000000000011</v>
      </c>
      <c r="G60" s="29"/>
      <c r="H60" s="44">
        <f>IF(D60&gt;C60,D60*0.035,0)</f>
        <v>2147.1638663206218</v>
      </c>
      <c r="I60" s="27">
        <f>E60*50/C60</f>
        <v>1.6666666666666666E-2</v>
      </c>
      <c r="J60" s="10">
        <f>(0.5*C60)</f>
        <v>29213.113827491448</v>
      </c>
      <c r="K60" s="9"/>
      <c r="L60" s="28"/>
      <c r="M60" s="9"/>
    </row>
    <row r="61" spans="1:13" s="42" customFormat="1" ht="12.75">
      <c r="A61" s="60"/>
      <c r="B61" s="25">
        <f>B60+7</f>
        <v>44129</v>
      </c>
      <c r="C61" s="11">
        <f>D60+G60-H60</f>
        <v>59200.375171411419</v>
      </c>
      <c r="D61" s="9">
        <f>C61+(C61*0.05)</f>
        <v>62160.39392998199</v>
      </c>
      <c r="E61" s="9">
        <f>C61/3000</f>
        <v>19.733458390470474</v>
      </c>
      <c r="F61" s="26">
        <f>(D61-C61)/E61</f>
        <v>150.00000000000003</v>
      </c>
      <c r="G61" s="29"/>
      <c r="H61" s="44">
        <f>IF(D61&gt;C61,D61*0.035,0)</f>
        <v>2175.61378754937</v>
      </c>
      <c r="I61" s="27">
        <f>E61*50/C61</f>
        <v>1.6666666666666666E-2</v>
      </c>
      <c r="J61" s="10">
        <f>(0.5*C61)</f>
        <v>29600.187585705709</v>
      </c>
      <c r="K61" s="9"/>
      <c r="L61" s="28"/>
      <c r="M61" s="9"/>
    </row>
    <row r="62" spans="1:13" s="42" customFormat="1" ht="13.5" thickBot="1">
      <c r="A62" s="61"/>
      <c r="B62" s="25">
        <f>B61+7</f>
        <v>44136</v>
      </c>
      <c r="C62" s="11">
        <f>D61+G61-H61</f>
        <v>59984.780142432617</v>
      </c>
      <c r="D62" s="9">
        <f>C62+(C62*0.05)</f>
        <v>62984.019149554246</v>
      </c>
      <c r="E62" s="9">
        <f>C62/3000</f>
        <v>19.994926714144206</v>
      </c>
      <c r="F62" s="26">
        <f>(D62-C62)/E62</f>
        <v>149.99999999999989</v>
      </c>
      <c r="G62" s="29"/>
      <c r="H62" s="44">
        <f>IF(D62&gt;C62,D62*0.035,0)</f>
        <v>2204.440670234399</v>
      </c>
      <c r="I62" s="27">
        <f>E62*50/C62</f>
        <v>1.6666666666666666E-2</v>
      </c>
      <c r="J62" s="10">
        <f>(0.5*C62)</f>
        <v>29992.390071216309</v>
      </c>
      <c r="K62" s="9">
        <f>SUM(H59:H62)+K57</f>
        <v>16849.141014825411</v>
      </c>
      <c r="L62" s="28"/>
      <c r="M62" s="9"/>
    </row>
    <row r="63" spans="1:13" ht="13.5" thickBot="1">
      <c r="A63" s="38"/>
      <c r="B63" s="7"/>
      <c r="C63" s="12"/>
      <c r="D63" s="13"/>
      <c r="E63" s="13"/>
      <c r="F63" s="39"/>
      <c r="G63" s="14"/>
      <c r="H63" s="6"/>
      <c r="I63" s="40"/>
      <c r="J63" s="15"/>
      <c r="K63" s="13"/>
      <c r="L63" s="41"/>
      <c r="M63" s="13"/>
    </row>
    <row r="64" spans="1:13" s="42" customFormat="1" ht="12.75">
      <c r="A64" s="59">
        <v>13</v>
      </c>
      <c r="B64" s="25">
        <f>B62+7</f>
        <v>44143</v>
      </c>
      <c r="C64" s="11">
        <f>D62+G62-H62</f>
        <v>60779.578479319847</v>
      </c>
      <c r="D64" s="9">
        <f>C64+(C64*0.05)</f>
        <v>63818.557403285842</v>
      </c>
      <c r="E64" s="9">
        <f>C64/3000</f>
        <v>20.259859493106617</v>
      </c>
      <c r="F64" s="26">
        <f>(D64-C64)/E64</f>
        <v>150.00000000000011</v>
      </c>
      <c r="G64" s="29"/>
      <c r="H64" s="44">
        <f>IF(D64&gt;C64,D64*0.035,0)</f>
        <v>2233.6495091150045</v>
      </c>
      <c r="I64" s="27">
        <f>E64*50/C64</f>
        <v>1.6666666666666666E-2</v>
      </c>
      <c r="J64" s="10">
        <f>(0.5*C64)</f>
        <v>30389.789239659924</v>
      </c>
      <c r="K64" s="9"/>
      <c r="L64" s="28"/>
      <c r="M64" s="9"/>
    </row>
    <row r="65" spans="1:13" s="42" customFormat="1" ht="12.75">
      <c r="A65" s="60"/>
      <c r="B65" s="25">
        <f>B64+7</f>
        <v>44150</v>
      </c>
      <c r="C65" s="11">
        <f>D64+G64-H64</f>
        <v>61584.907894170836</v>
      </c>
      <c r="D65" s="9">
        <f>C65+(C65*0.05)</f>
        <v>64664.153288879381</v>
      </c>
      <c r="E65" s="9">
        <f>C65/3000</f>
        <v>20.528302631390279</v>
      </c>
      <c r="F65" s="26">
        <f>(D65-C65)/E65</f>
        <v>150.00000000000017</v>
      </c>
      <c r="G65" s="29"/>
      <c r="H65" s="44">
        <f>IF(D65&gt;C65,D65*0.035,0)</f>
        <v>2263.2453651107785</v>
      </c>
      <c r="I65" s="27">
        <f>E65*50/C65</f>
        <v>1.6666666666666666E-2</v>
      </c>
      <c r="J65" s="10">
        <f>(0.5*C65)</f>
        <v>30792.453947085418</v>
      </c>
      <c r="K65" s="9"/>
      <c r="L65" s="28"/>
      <c r="M65" s="9"/>
    </row>
    <row r="66" spans="1:13" s="42" customFormat="1" ht="12.75">
      <c r="A66" s="60"/>
      <c r="B66" s="25">
        <f>B65+7</f>
        <v>44157</v>
      </c>
      <c r="C66" s="11">
        <f>D65+G65-H65</f>
        <v>62400.907923768602</v>
      </c>
      <c r="D66" s="9">
        <f>C66+(C66*0.05)</f>
        <v>65520.953319957029</v>
      </c>
      <c r="E66" s="9">
        <f>C66/3000</f>
        <v>20.800302641256202</v>
      </c>
      <c r="F66" s="26">
        <f>(D66-C66)/E66</f>
        <v>149.99999999999983</v>
      </c>
      <c r="G66" s="29"/>
      <c r="H66" s="44">
        <f>IF(D66&gt;C66,D66*0.035,0)</f>
        <v>2293.2333661984962</v>
      </c>
      <c r="I66" s="27">
        <f>E66*50/C66</f>
        <v>1.666666666666667E-2</v>
      </c>
      <c r="J66" s="10">
        <f>(0.5*C66)</f>
        <v>31200.453961884301</v>
      </c>
      <c r="K66" s="9"/>
      <c r="L66" s="28"/>
      <c r="M66" s="9"/>
    </row>
    <row r="67" spans="1:13" s="42" customFormat="1" ht="13.5" thickBot="1">
      <c r="A67" s="61"/>
      <c r="B67" s="25">
        <f>B66+7</f>
        <v>44164</v>
      </c>
      <c r="C67" s="11">
        <f>D66+G66-H66</f>
        <v>63227.719953758533</v>
      </c>
      <c r="D67" s="9">
        <f>C67+(C67*0.05)</f>
        <v>66389.105951446458</v>
      </c>
      <c r="E67" s="9">
        <f>C67/3000</f>
        <v>21.075906651252843</v>
      </c>
      <c r="F67" s="26">
        <f>(D67-C67)/E67</f>
        <v>149.99999999999991</v>
      </c>
      <c r="G67" s="29"/>
      <c r="H67" s="44">
        <f>IF(D67&gt;C67,D67*0.035,0)</f>
        <v>2323.6187083006262</v>
      </c>
      <c r="I67" s="27">
        <f>E67*50/C67</f>
        <v>1.6666666666666666E-2</v>
      </c>
      <c r="J67" s="10">
        <f>(0.5*C67)</f>
        <v>31613.859976879266</v>
      </c>
      <c r="K67" s="9">
        <f>SUM(H64:H67)+K62</f>
        <v>25962.887963550318</v>
      </c>
      <c r="L67" s="28"/>
      <c r="M67" s="9"/>
    </row>
    <row r="68" spans="1:13" ht="13.5" thickBot="1">
      <c r="A68" s="38"/>
      <c r="B68" s="7"/>
      <c r="C68" s="12"/>
      <c r="D68" s="13"/>
      <c r="E68" s="13"/>
      <c r="F68" s="39"/>
      <c r="G68" s="14"/>
      <c r="H68" s="6"/>
      <c r="I68" s="40"/>
      <c r="J68" s="15"/>
      <c r="K68" s="13"/>
      <c r="L68" s="41"/>
      <c r="M68" s="13"/>
    </row>
    <row r="69" spans="1:13" s="42" customFormat="1" ht="12.75">
      <c r="A69" s="59">
        <v>14</v>
      </c>
      <c r="B69" s="25">
        <f>B67+7</f>
        <v>44171</v>
      </c>
      <c r="C69" s="11">
        <f>D67+G67-H67</f>
        <v>64065.487243145835</v>
      </c>
      <c r="D69" s="9">
        <f>C69+(C69*0.05)</f>
        <v>67268.761605303123</v>
      </c>
      <c r="E69" s="9">
        <f>C69/3000</f>
        <v>21.355162414381944</v>
      </c>
      <c r="F69" s="26">
        <f>(D69-C69)/E69</f>
        <v>149.99999999999983</v>
      </c>
      <c r="G69" s="29"/>
      <c r="H69" s="44">
        <f>IF(D69&gt;C69,D69*0.035,0)</f>
        <v>2354.4066561856093</v>
      </c>
      <c r="I69" s="27">
        <f>E69*50/C69</f>
        <v>1.6666666666666666E-2</v>
      </c>
      <c r="J69" s="10">
        <f>(0.5*C69)</f>
        <v>32032.743621572918</v>
      </c>
      <c r="K69" s="9"/>
      <c r="L69" s="28"/>
      <c r="M69" s="9"/>
    </row>
    <row r="70" spans="1:13" s="42" customFormat="1" ht="12.75">
      <c r="A70" s="60"/>
      <c r="B70" s="25">
        <f>B69+7</f>
        <v>44178</v>
      </c>
      <c r="C70" s="11">
        <f>D69+G69-H69</f>
        <v>64914.354949117514</v>
      </c>
      <c r="D70" s="9">
        <f>C70+(C70*0.05)</f>
        <v>68160.072696573392</v>
      </c>
      <c r="E70" s="9">
        <f>C70/3000</f>
        <v>21.638118316372505</v>
      </c>
      <c r="F70" s="26">
        <f>(D70-C70)/E70</f>
        <v>150.00000000000009</v>
      </c>
      <c r="G70" s="29"/>
      <c r="H70" s="44">
        <f>IF(D70&gt;C70,D70*0.035,0)</f>
        <v>2385.602544380069</v>
      </c>
      <c r="I70" s="27">
        <f>E70*50/C70</f>
        <v>1.6666666666666666E-2</v>
      </c>
      <c r="J70" s="10">
        <f>(0.5*C70)</f>
        <v>32457.177474558757</v>
      </c>
      <c r="K70" s="9"/>
      <c r="L70" s="28"/>
      <c r="M70" s="9"/>
    </row>
    <row r="71" spans="1:13" s="42" customFormat="1" ht="12.75">
      <c r="A71" s="60"/>
      <c r="B71" s="25">
        <f>B70+7</f>
        <v>44185</v>
      </c>
      <c r="C71" s="11">
        <f>D70+G70-H70</f>
        <v>65774.470152193317</v>
      </c>
      <c r="D71" s="9">
        <f>C71+(C71*0.05)</f>
        <v>69063.193659802986</v>
      </c>
      <c r="E71" s="9">
        <f>C71/3000</f>
        <v>21.924823384064439</v>
      </c>
      <c r="F71" s="26">
        <f>(D71-C71)/E71</f>
        <v>150.00000000000017</v>
      </c>
      <c r="G71" s="29"/>
      <c r="H71" s="44">
        <f>IF(D71&gt;C71,D71*0.035,0)</f>
        <v>2417.2117780931048</v>
      </c>
      <c r="I71" s="27">
        <f>E71*50/C71</f>
        <v>1.6666666666666666E-2</v>
      </c>
      <c r="J71" s="10">
        <f>(0.5*C71)</f>
        <v>32887.235076096658</v>
      </c>
      <c r="K71" s="9"/>
      <c r="L71" s="28"/>
      <c r="M71" s="9"/>
    </row>
    <row r="72" spans="1:13" s="42" customFormat="1" ht="13.5" thickBot="1">
      <c r="A72" s="61"/>
      <c r="B72" s="25">
        <f>B71+7</f>
        <v>44192</v>
      </c>
      <c r="C72" s="11">
        <f>D71+G71-H71</f>
        <v>66645.981881709886</v>
      </c>
      <c r="D72" s="9">
        <f>C72+(C72*0.05)</f>
        <v>69978.28097579538</v>
      </c>
      <c r="E72" s="9">
        <f>C72/3000</f>
        <v>22.215327293903297</v>
      </c>
      <c r="F72" s="26">
        <f>(D72-C72)/E72</f>
        <v>150</v>
      </c>
      <c r="G72" s="29"/>
      <c r="H72" s="44">
        <f>IF(D72&gt;C72,D72*0.035,0)</f>
        <v>2449.2398341528387</v>
      </c>
      <c r="I72" s="27">
        <f>E72*50/C72</f>
        <v>1.6666666666666666E-2</v>
      </c>
      <c r="J72" s="10">
        <f>(0.5*C72)</f>
        <v>33322.990940854943</v>
      </c>
      <c r="K72" s="9">
        <f>SUM(H69:H72)+K67</f>
        <v>35569.348776361941</v>
      </c>
      <c r="L72" s="28"/>
      <c r="M72" s="9"/>
    </row>
    <row r="73" spans="1:13" ht="13.5" thickBot="1">
      <c r="A73" s="38"/>
      <c r="B73" s="7"/>
      <c r="C73" s="12"/>
      <c r="D73" s="13"/>
      <c r="E73" s="13"/>
      <c r="F73" s="39"/>
      <c r="G73" s="14"/>
      <c r="H73" s="6"/>
      <c r="I73" s="40"/>
      <c r="J73" s="15"/>
      <c r="K73" s="13"/>
      <c r="L73" s="41"/>
      <c r="M73" s="13"/>
    </row>
    <row r="74" spans="1:13" s="42" customFormat="1" ht="12.75">
      <c r="A74" s="59">
        <v>15</v>
      </c>
      <c r="B74" s="25">
        <f>B72+7</f>
        <v>44199</v>
      </c>
      <c r="C74" s="11">
        <f>D72+G72-H72</f>
        <v>67529.041141642549</v>
      </c>
      <c r="D74" s="9">
        <f>C74+(C74*0.05)</f>
        <v>70905.493198724682</v>
      </c>
      <c r="E74" s="9">
        <f>C74/3000</f>
        <v>22.509680380547515</v>
      </c>
      <c r="F74" s="26">
        <f>(D74-C74)/E74</f>
        <v>150.00000000000026</v>
      </c>
      <c r="G74" s="29"/>
      <c r="H74" s="44">
        <f>IF(D74&gt;C74,D74*0.035,0)</f>
        <v>2481.6922619553643</v>
      </c>
      <c r="I74" s="27">
        <f>E74*50/C74</f>
        <v>1.6666666666666666E-2</v>
      </c>
      <c r="J74" s="10">
        <f>(0.5*C74)</f>
        <v>33764.520570821274</v>
      </c>
      <c r="K74" s="9"/>
      <c r="L74" s="28"/>
      <c r="M74" s="9"/>
    </row>
    <row r="75" spans="1:13" s="42" customFormat="1" ht="12.75">
      <c r="A75" s="60"/>
      <c r="B75" s="25">
        <f>B74+7</f>
        <v>44206</v>
      </c>
      <c r="C75" s="11">
        <f>D74+G74-H74</f>
        <v>68423.800936769316</v>
      </c>
      <c r="D75" s="9">
        <f>C75+(C75*0.05)</f>
        <v>71844.990983607786</v>
      </c>
      <c r="E75" s="9">
        <f>C75/3000</f>
        <v>22.80793364558977</v>
      </c>
      <c r="F75" s="26">
        <f>(D75-C75)/E75</f>
        <v>150.0000000000002</v>
      </c>
      <c r="G75" s="29"/>
      <c r="H75" s="44">
        <f>IF(D75&gt;C75,D75*0.035,0)</f>
        <v>2514.5746844262726</v>
      </c>
      <c r="I75" s="27">
        <f>E75*50/C75</f>
        <v>1.6666666666666663E-2</v>
      </c>
      <c r="J75" s="10">
        <f>(0.5*C75)</f>
        <v>34211.900468384658</v>
      </c>
      <c r="K75" s="9"/>
      <c r="L75" s="28"/>
      <c r="M75" s="9"/>
    </row>
    <row r="76" spans="1:13" s="42" customFormat="1" ht="12.75">
      <c r="A76" s="60"/>
      <c r="B76" s="25">
        <f>B75+7</f>
        <v>44213</v>
      </c>
      <c r="C76" s="11">
        <f>D75+G75-H75</f>
        <v>69330.41629918151</v>
      </c>
      <c r="D76" s="9">
        <f>C76+(C76*0.05)</f>
        <v>72796.937114140586</v>
      </c>
      <c r="E76" s="9">
        <f>C76/3000</f>
        <v>23.110138766393838</v>
      </c>
      <c r="F76" s="26">
        <f>(D76-C76)/E76</f>
        <v>150.00000000000003</v>
      </c>
      <c r="G76" s="29"/>
      <c r="H76" s="44">
        <f>IF(D76&gt;C76,D76*0.035,0)</f>
        <v>2547.8927989949207</v>
      </c>
      <c r="I76" s="27">
        <f>E76*50/C76</f>
        <v>1.6666666666666666E-2</v>
      </c>
      <c r="J76" s="10">
        <f>(0.5*C76)</f>
        <v>34665.208149590755</v>
      </c>
      <c r="K76" s="9"/>
      <c r="L76" s="28"/>
      <c r="M76" s="9"/>
    </row>
    <row r="77" spans="1:13" s="42" customFormat="1" ht="13.5" thickBot="1">
      <c r="A77" s="61"/>
      <c r="B77" s="25">
        <f>B76+7</f>
        <v>44220</v>
      </c>
      <c r="C77" s="11">
        <f>D76+G76-H76</f>
        <v>70249.044315145671</v>
      </c>
      <c r="D77" s="9">
        <f>C77+(C77*0.05)</f>
        <v>73761.49653090295</v>
      </c>
      <c r="E77" s="9">
        <f>C77/3000</f>
        <v>23.416348105048556</v>
      </c>
      <c r="F77" s="26">
        <f>(D77-C77)/E77</f>
        <v>149.99999999999983</v>
      </c>
      <c r="G77" s="29"/>
      <c r="H77" s="44">
        <f>IF(D77&gt;C77,D77*0.035,0)</f>
        <v>2581.6523785816034</v>
      </c>
      <c r="I77" s="27">
        <f>E77*50/C77</f>
        <v>1.6666666666666666E-2</v>
      </c>
      <c r="J77" s="10">
        <f>(0.5*C77)</f>
        <v>35124.522157572836</v>
      </c>
      <c r="K77" s="9">
        <f>SUM(H74:H77)+K72</f>
        <v>45695.160900320101</v>
      </c>
      <c r="L77" s="28"/>
      <c r="M77" s="9"/>
    </row>
    <row r="78" spans="1:13" ht="13.5" thickBot="1">
      <c r="A78" s="38"/>
      <c r="B78" s="7"/>
      <c r="C78" s="12"/>
      <c r="D78" s="13"/>
      <c r="E78" s="13"/>
      <c r="F78" s="39"/>
      <c r="G78" s="14"/>
      <c r="H78" s="6"/>
      <c r="I78" s="40"/>
      <c r="J78" s="15"/>
      <c r="K78" s="13"/>
      <c r="L78" s="41"/>
      <c r="M78" s="13"/>
    </row>
    <row r="79" spans="1:13" s="42" customFormat="1" ht="12.75">
      <c r="A79" s="59">
        <v>16</v>
      </c>
      <c r="B79" s="25">
        <f>B77+7</f>
        <v>44227</v>
      </c>
      <c r="C79" s="11">
        <f>D77+G77-H77</f>
        <v>71179.844152321341</v>
      </c>
      <c r="D79" s="9">
        <f>C79+(C79*0.05)</f>
        <v>74738.836359937413</v>
      </c>
      <c r="E79" s="9">
        <f>C79/3000</f>
        <v>23.726614717440448</v>
      </c>
      <c r="F79" s="26">
        <f>(D79-C79)/E79</f>
        <v>150.00000000000023</v>
      </c>
      <c r="G79" s="29"/>
      <c r="H79" s="44">
        <f>IF(D79&gt;C79,D79*0.035,0)</f>
        <v>2615.8592725978096</v>
      </c>
      <c r="I79" s="27">
        <f>E79*50/C79</f>
        <v>1.6666666666666666E-2</v>
      </c>
      <c r="J79" s="10">
        <f>(0.5*C79)</f>
        <v>35589.92207616067</v>
      </c>
      <c r="K79" s="9"/>
      <c r="L79" s="28"/>
      <c r="M79" s="9"/>
    </row>
    <row r="80" spans="1:13" s="42" customFormat="1" ht="12.75">
      <c r="A80" s="60"/>
      <c r="B80" s="25">
        <f>B79+7</f>
        <v>44234</v>
      </c>
      <c r="C80" s="11">
        <f>D79+G79-H79</f>
        <v>72122.977087339605</v>
      </c>
      <c r="D80" s="9">
        <f>C80+(C80*0.05)</f>
        <v>75729.125941706588</v>
      </c>
      <c r="E80" s="9">
        <f>C80/3000</f>
        <v>24.040992362446534</v>
      </c>
      <c r="F80" s="26">
        <f>(D80-C80)/E80</f>
        <v>150.00000000000014</v>
      </c>
      <c r="G80" s="29"/>
      <c r="H80" s="44">
        <f>IF(D80&gt;C80,D80*0.035,0)</f>
        <v>2650.5194079597309</v>
      </c>
      <c r="I80" s="27">
        <f>E80*50/C80</f>
        <v>1.6666666666666666E-2</v>
      </c>
      <c r="J80" s="10">
        <f>(0.5*C80)</f>
        <v>36061.488543669802</v>
      </c>
      <c r="K80" s="9"/>
      <c r="L80" s="28"/>
      <c r="M80" s="9"/>
    </row>
    <row r="81" spans="1:13" s="42" customFormat="1" ht="12.75">
      <c r="A81" s="60"/>
      <c r="B81" s="25">
        <f>B80+7</f>
        <v>44241</v>
      </c>
      <c r="C81" s="11">
        <f>D80+G80-H80</f>
        <v>73078.606533746861</v>
      </c>
      <c r="D81" s="9">
        <f>C81+(C81*0.05)</f>
        <v>76732.536860434207</v>
      </c>
      <c r="E81" s="9">
        <f>C81/3000</f>
        <v>24.359535511248954</v>
      </c>
      <c r="F81" s="26">
        <f>(D81-C81)/E81</f>
        <v>150.00000000000014</v>
      </c>
      <c r="G81" s="29"/>
      <c r="H81" s="44">
        <f>IF(D81&gt;C81,D81*0.035,0)</f>
        <v>2685.6387901151975</v>
      </c>
      <c r="I81" s="27">
        <f>E81*50/C81</f>
        <v>1.6666666666666666E-2</v>
      </c>
      <c r="J81" s="10">
        <f>(0.5*C81)</f>
        <v>36539.30326687343</v>
      </c>
      <c r="K81" s="9"/>
      <c r="L81" s="28"/>
      <c r="M81" s="9"/>
    </row>
    <row r="82" spans="1:13" s="42" customFormat="1" ht="13.5" thickBot="1">
      <c r="A82" s="61"/>
      <c r="B82" s="25">
        <f>B81+7</f>
        <v>44248</v>
      </c>
      <c r="C82" s="11">
        <f>D81+G81-H81</f>
        <v>74046.898070319003</v>
      </c>
      <c r="D82" s="9">
        <f>C82+(C82*0.05)</f>
        <v>77749.242973834946</v>
      </c>
      <c r="E82" s="9">
        <f>C82/3000</f>
        <v>24.682299356773001</v>
      </c>
      <c r="F82" s="26">
        <f>(D82-C82)/E82</f>
        <v>149.99999999999972</v>
      </c>
      <c r="G82" s="29"/>
      <c r="H82" s="44">
        <f>IF(D82&gt;C82,D82*0.035,0)</f>
        <v>2721.2235040842234</v>
      </c>
      <c r="I82" s="27">
        <f>E82*50/C82</f>
        <v>1.6666666666666666E-2</v>
      </c>
      <c r="J82" s="10">
        <f>(0.5*C82)</f>
        <v>37023.449035159501</v>
      </c>
      <c r="K82" s="9">
        <f>SUM(H79:H82)+K77</f>
        <v>56368.401875077063</v>
      </c>
      <c r="L82" s="28"/>
      <c r="M82" s="9"/>
    </row>
    <row r="83" spans="1:13" ht="13.5" thickBot="1">
      <c r="A83" s="38"/>
      <c r="B83" s="7"/>
      <c r="C83" s="12"/>
      <c r="D83" s="13"/>
      <c r="E83" s="13"/>
      <c r="F83" s="39"/>
      <c r="G83" s="14"/>
      <c r="H83" s="6"/>
      <c r="I83" s="40"/>
      <c r="J83" s="15"/>
      <c r="K83" s="13"/>
      <c r="L83" s="41"/>
      <c r="M83" s="13"/>
    </row>
    <row r="84" spans="1:13" s="42" customFormat="1" ht="12.75">
      <c r="A84" s="59">
        <v>17</v>
      </c>
      <c r="B84" s="25">
        <f>B82+7</f>
        <v>44255</v>
      </c>
      <c r="C84" s="11">
        <f>D82+G82-H82</f>
        <v>75028.019469750725</v>
      </c>
      <c r="D84" s="9">
        <f>C84+(C84*0.05)</f>
        <v>78779.420443238254</v>
      </c>
      <c r="E84" s="9">
        <f>C84/3000</f>
        <v>25.00933982325024</v>
      </c>
      <c r="F84" s="26">
        <f>(D84-C84)/E84</f>
        <v>149.99999999999972</v>
      </c>
      <c r="G84" s="29"/>
      <c r="H84" s="44">
        <f>IF(D84&gt;C84,D84*0.035,0)</f>
        <v>2757.2797155133389</v>
      </c>
      <c r="I84" s="27">
        <f>E84*50/C84</f>
        <v>1.6666666666666663E-2</v>
      </c>
      <c r="J84" s="10">
        <f>(0.5*C84)</f>
        <v>37514.009734875362</v>
      </c>
      <c r="K84" s="9"/>
      <c r="L84" s="28"/>
      <c r="M84" s="9"/>
    </row>
    <row r="85" spans="1:13" s="42" customFormat="1" ht="12.75">
      <c r="A85" s="60"/>
      <c r="B85" s="25">
        <f>B84+7</f>
        <v>44262</v>
      </c>
      <c r="C85" s="11">
        <f>D84+G84-H84</f>
        <v>76022.140727724909</v>
      </c>
      <c r="D85" s="9">
        <f>C85+(C85*0.05)</f>
        <v>79823.247764111147</v>
      </c>
      <c r="E85" s="9">
        <f>C85/3000</f>
        <v>25.340713575908303</v>
      </c>
      <c r="F85" s="26">
        <f>(D85-C85)/E85</f>
        <v>149.99999999999972</v>
      </c>
      <c r="G85" s="29"/>
      <c r="H85" s="44">
        <f>IF(D85&gt;C85,D85*0.035,0)</f>
        <v>2793.8136717438906</v>
      </c>
      <c r="I85" s="27">
        <f>E85*50/C85</f>
        <v>1.6666666666666666E-2</v>
      </c>
      <c r="J85" s="10">
        <f>(0.5*C85)</f>
        <v>38011.070363862455</v>
      </c>
      <c r="K85" s="9"/>
      <c r="L85" s="28"/>
      <c r="M85" s="9"/>
    </row>
    <row r="86" spans="1:13" s="42" customFormat="1" ht="12.75">
      <c r="A86" s="60"/>
      <c r="B86" s="25">
        <f>B85+7</f>
        <v>44269</v>
      </c>
      <c r="C86" s="11">
        <f>D85+G85-H85</f>
        <v>77029.434092367257</v>
      </c>
      <c r="D86" s="9">
        <f>C86+(C86*0.05)</f>
        <v>80880.905796985622</v>
      </c>
      <c r="E86" s="9">
        <f>C86/3000</f>
        <v>25.676478030789085</v>
      </c>
      <c r="F86" s="26">
        <f>(D86-C86)/E86</f>
        <v>150.00000000000009</v>
      </c>
      <c r="G86" s="29"/>
      <c r="H86" s="44">
        <f>IF(D86&gt;C86,D86*0.035,0)</f>
        <v>2830.8317028944971</v>
      </c>
      <c r="I86" s="27">
        <f>E86*50/C86</f>
        <v>1.6666666666666666E-2</v>
      </c>
      <c r="J86" s="10">
        <f>(0.5*C86)</f>
        <v>38514.717046183629</v>
      </c>
      <c r="K86" s="9"/>
      <c r="L86" s="28"/>
      <c r="M86" s="9"/>
    </row>
    <row r="87" spans="1:13" s="42" customFormat="1" ht="13.5" thickBot="1">
      <c r="A87" s="61"/>
      <c r="B87" s="25">
        <f>B86+7</f>
        <v>44276</v>
      </c>
      <c r="C87" s="11">
        <f>D86+G86-H86</f>
        <v>78050.07409409112</v>
      </c>
      <c r="D87" s="9">
        <f>C87+(C87*0.05)</f>
        <v>81952.577798795683</v>
      </c>
      <c r="E87" s="9">
        <f>C87/3000</f>
        <v>26.016691364697039</v>
      </c>
      <c r="F87" s="26">
        <f>(D87-C87)/E87</f>
        <v>150.00000000000026</v>
      </c>
      <c r="G87" s="29"/>
      <c r="H87" s="44">
        <f>IF(D87&gt;C87,D87*0.035,0)</f>
        <v>2868.3402229578492</v>
      </c>
      <c r="I87" s="27">
        <f>E87*50/C87</f>
        <v>1.6666666666666666E-2</v>
      </c>
      <c r="J87" s="10">
        <f>(0.5*C87)</f>
        <v>39025.03704704556</v>
      </c>
      <c r="K87" s="9">
        <f>SUM(H84:H87)+K82</f>
        <v>67618.667188186635</v>
      </c>
      <c r="L87" s="28"/>
      <c r="M87" s="9"/>
    </row>
    <row r="88" spans="1:13" ht="13.5" thickBot="1">
      <c r="A88" s="38"/>
      <c r="B88" s="7"/>
      <c r="C88" s="12"/>
      <c r="D88" s="13"/>
      <c r="E88" s="13"/>
      <c r="F88" s="39"/>
      <c r="G88" s="14"/>
      <c r="H88" s="6"/>
      <c r="I88" s="40"/>
      <c r="J88" s="15"/>
      <c r="K88" s="13"/>
      <c r="L88" s="41"/>
      <c r="M88" s="13"/>
    </row>
    <row r="89" spans="1:13" s="42" customFormat="1" ht="12.75">
      <c r="A89" s="59">
        <v>18</v>
      </c>
      <c r="B89" s="25">
        <f>B87+7</f>
        <v>44283</v>
      </c>
      <c r="C89" s="11">
        <f>D87+G87-H87</f>
        <v>79084.237575837833</v>
      </c>
      <c r="D89" s="9">
        <f>C89+(C89*0.05)</f>
        <v>83038.449454629721</v>
      </c>
      <c r="E89" s="9">
        <f>C89/3000</f>
        <v>26.361412525279277</v>
      </c>
      <c r="F89" s="26">
        <f>(D89-C89)/E89</f>
        <v>149.99999999999986</v>
      </c>
      <c r="G89" s="29"/>
      <c r="H89" s="44">
        <f>IF(D89&gt;C89,D89*0.035,0)</f>
        <v>2906.3457309120404</v>
      </c>
      <c r="I89" s="27">
        <f>E89*50/C89</f>
        <v>1.6666666666666666E-2</v>
      </c>
      <c r="J89" s="10">
        <f>(0.5*C89)</f>
        <v>39542.118787918916</v>
      </c>
      <c r="K89" s="9"/>
      <c r="L89" s="28"/>
      <c r="M89" s="9"/>
    </row>
    <row r="90" spans="1:13" s="42" customFormat="1" ht="12.75">
      <c r="A90" s="60"/>
      <c r="B90" s="25">
        <f>B89+7</f>
        <v>44290</v>
      </c>
      <c r="C90" s="11">
        <f>D89+G89-H89</f>
        <v>80132.103723717679</v>
      </c>
      <c r="D90" s="9">
        <f>C90+(C90*0.05)</f>
        <v>84138.708909903566</v>
      </c>
      <c r="E90" s="9">
        <f>C90/3000</f>
        <v>26.710701241239228</v>
      </c>
      <c r="F90" s="26">
        <f>(D90-C90)/E90</f>
        <v>150.00000000000011</v>
      </c>
      <c r="G90" s="29"/>
      <c r="H90" s="44">
        <f>IF(D90&gt;C90,D90*0.035,0)</f>
        <v>2944.8548118466251</v>
      </c>
      <c r="I90" s="27">
        <f>E90*50/C90</f>
        <v>1.6666666666666666E-2</v>
      </c>
      <c r="J90" s="10">
        <f>(0.5*C90)</f>
        <v>40066.051861858839</v>
      </c>
      <c r="K90" s="9"/>
      <c r="L90" s="28"/>
      <c r="M90" s="9"/>
    </row>
    <row r="91" spans="1:13" s="42" customFormat="1" ht="12.75">
      <c r="A91" s="60"/>
      <c r="B91" s="25">
        <f>B90+7</f>
        <v>44297</v>
      </c>
      <c r="C91" s="11">
        <f>D90+G90-H90</f>
        <v>81193.854098056938</v>
      </c>
      <c r="D91" s="9">
        <f>C91+(C91*0.05)</f>
        <v>85253.546802959783</v>
      </c>
      <c r="E91" s="9">
        <f>C91/3000</f>
        <v>27.064618032685647</v>
      </c>
      <c r="F91" s="26">
        <f>(D91-C91)/E91</f>
        <v>149.99999999999994</v>
      </c>
      <c r="G91" s="29"/>
      <c r="H91" s="44">
        <f>IF(D91&gt;C91,D91*0.035,0)</f>
        <v>2983.8741381035925</v>
      </c>
      <c r="I91" s="27">
        <f>E91*50/C91</f>
        <v>1.6666666666666666E-2</v>
      </c>
      <c r="J91" s="10">
        <f>(0.5*C91)</f>
        <v>40596.927049028469</v>
      </c>
      <c r="K91" s="9"/>
      <c r="L91" s="28"/>
      <c r="M91" s="9"/>
    </row>
    <row r="92" spans="1:13" s="42" customFormat="1" ht="13.5" thickBot="1">
      <c r="A92" s="61"/>
      <c r="B92" s="25">
        <f>B91+7</f>
        <v>44304</v>
      </c>
      <c r="C92" s="11">
        <f>D91+G91-H91</f>
        <v>82269.672664856189</v>
      </c>
      <c r="D92" s="9">
        <f>C92+(C92*0.05)</f>
        <v>86383.156298098998</v>
      </c>
      <c r="E92" s="9">
        <f>C92/3000</f>
        <v>27.423224221618728</v>
      </c>
      <c r="F92" s="26">
        <f>(D92-C92)/E92</f>
        <v>150</v>
      </c>
      <c r="G92" s="29"/>
      <c r="H92" s="44">
        <f>IF(D92&gt;C92,D92*0.035,0)</f>
        <v>3023.4104704334654</v>
      </c>
      <c r="I92" s="27">
        <f>E92*50/C92</f>
        <v>1.6666666666666666E-2</v>
      </c>
      <c r="J92" s="10">
        <f>(0.5*C92)</f>
        <v>41134.836332428094</v>
      </c>
      <c r="K92" s="9">
        <f>SUM(H89:H92)+K87</f>
        <v>79477.15233948236</v>
      </c>
      <c r="L92" s="28"/>
      <c r="M92" s="9"/>
    </row>
    <row r="93" spans="1:13" ht="13.5" thickBot="1">
      <c r="A93" s="38"/>
      <c r="B93" s="7"/>
      <c r="C93" s="12"/>
      <c r="D93" s="13"/>
      <c r="E93" s="13"/>
      <c r="F93" s="39"/>
      <c r="G93" s="14"/>
      <c r="H93" s="6"/>
      <c r="I93" s="40"/>
      <c r="J93" s="15"/>
      <c r="K93" s="13"/>
      <c r="L93" s="41"/>
      <c r="M93" s="13"/>
    </row>
    <row r="94" spans="1:13" s="42" customFormat="1" ht="12.75">
      <c r="A94" s="59">
        <v>19</v>
      </c>
      <c r="B94" s="25">
        <f>B92+7</f>
        <v>44311</v>
      </c>
      <c r="C94" s="11">
        <f>D92+G92-H92</f>
        <v>83359.745827665538</v>
      </c>
      <c r="D94" s="9">
        <f>C94+(C94*0.05)</f>
        <v>87527.733119048818</v>
      </c>
      <c r="E94" s="9">
        <f>C94/3000</f>
        <v>27.786581942555181</v>
      </c>
      <c r="F94" s="26">
        <f>(D94-C94)/E94</f>
        <v>150.00000000000011</v>
      </c>
      <c r="G94" s="29"/>
      <c r="H94" s="44">
        <f>IF(D94&gt;C94,D94*0.035,0)</f>
        <v>3063.4706591667091</v>
      </c>
      <c r="I94" s="27">
        <f>E94*50/C94</f>
        <v>1.6666666666666666E-2</v>
      </c>
      <c r="J94" s="10">
        <f>(0.5*C94)</f>
        <v>41679.872913832769</v>
      </c>
      <c r="K94" s="9"/>
      <c r="L94" s="28"/>
      <c r="M94" s="9"/>
    </row>
    <row r="95" spans="1:13" s="42" customFormat="1" ht="12.75">
      <c r="A95" s="60"/>
      <c r="B95" s="25">
        <f>B94+7</f>
        <v>44318</v>
      </c>
      <c r="C95" s="11">
        <f>D94+G94-H94</f>
        <v>84464.262459882113</v>
      </c>
      <c r="D95" s="9">
        <f>C95+(C95*0.05)</f>
        <v>88687.475582876214</v>
      </c>
      <c r="E95" s="9">
        <f>C95/3000</f>
        <v>28.154754153294039</v>
      </c>
      <c r="F95" s="26">
        <f>(D95-C95)/E95</f>
        <v>149.9999999999998</v>
      </c>
      <c r="G95" s="29"/>
      <c r="H95" s="44">
        <f>IF(D95&gt;C95,D95*0.035,0)</f>
        <v>3104.0616454006677</v>
      </c>
      <c r="I95" s="27">
        <f>E95*50/C95</f>
        <v>1.6666666666666666E-2</v>
      </c>
      <c r="J95" s="10">
        <f>(0.5*C95)</f>
        <v>42232.131229941057</v>
      </c>
      <c r="K95" s="9"/>
      <c r="L95" s="28"/>
      <c r="M95" s="9"/>
    </row>
    <row r="96" spans="1:13" s="42" customFormat="1" ht="12.75">
      <c r="A96" s="60"/>
      <c r="B96" s="25">
        <f>B95+7</f>
        <v>44325</v>
      </c>
      <c r="C96" s="11">
        <f>D95+G95-H95</f>
        <v>85583.413937475547</v>
      </c>
      <c r="D96" s="9">
        <f>C96+(C96*0.05)</f>
        <v>89862.584634349318</v>
      </c>
      <c r="E96" s="9">
        <f>C96/3000</f>
        <v>28.527804645825181</v>
      </c>
      <c r="F96" s="26">
        <f>(D96-C96)/E96</f>
        <v>149.99999999999977</v>
      </c>
      <c r="G96" s="29"/>
      <c r="H96" s="44">
        <f>IF(D96&gt;C96,D96*0.035,0)</f>
        <v>3145.1904622022266</v>
      </c>
      <c r="I96" s="27">
        <f>E96*50/C96</f>
        <v>1.6666666666666666E-2</v>
      </c>
      <c r="J96" s="10">
        <f>(0.5*C96)</f>
        <v>42791.706968737773</v>
      </c>
      <c r="K96" s="9"/>
      <c r="L96" s="28"/>
      <c r="M96" s="9"/>
    </row>
    <row r="97" spans="1:13" s="42" customFormat="1" ht="13.5" thickBot="1">
      <c r="A97" s="61"/>
      <c r="B97" s="25">
        <f>B96+7</f>
        <v>44332</v>
      </c>
      <c r="C97" s="11">
        <f>D96+G96-H96</f>
        <v>86717.394172147091</v>
      </c>
      <c r="D97" s="9">
        <f>C97+(C97*0.05)</f>
        <v>91053.263880754443</v>
      </c>
      <c r="E97" s="9">
        <f>C97/3000</f>
        <v>28.905798057382363</v>
      </c>
      <c r="F97" s="26">
        <f>(D97-C97)/E97</f>
        <v>149.99999999999991</v>
      </c>
      <c r="G97" s="29"/>
      <c r="H97" s="44">
        <f>IF(D97&gt;C97,D97*0.035,0)</f>
        <v>3186.864235826406</v>
      </c>
      <c r="I97" s="27">
        <f>E97*50/C97</f>
        <v>1.6666666666666666E-2</v>
      </c>
      <c r="J97" s="10">
        <f>(0.5*C97)</f>
        <v>43358.697086073546</v>
      </c>
      <c r="K97" s="9">
        <f>SUM(H94:H97)+K92</f>
        <v>91976.739342078363</v>
      </c>
      <c r="L97" s="28"/>
      <c r="M97" s="9"/>
    </row>
    <row r="98" spans="1:13" ht="13.5" thickBot="1">
      <c r="A98" s="38"/>
      <c r="B98" s="7"/>
      <c r="C98" s="12"/>
      <c r="D98" s="13"/>
      <c r="E98" s="13"/>
      <c r="F98" s="39"/>
      <c r="G98" s="14"/>
      <c r="H98" s="6"/>
      <c r="I98" s="40"/>
      <c r="J98" s="15"/>
      <c r="K98" s="13"/>
      <c r="L98" s="41"/>
      <c r="M98" s="13"/>
    </row>
    <row r="99" spans="1:13" s="42" customFormat="1" ht="12.75">
      <c r="A99" s="59">
        <v>20</v>
      </c>
      <c r="B99" s="25">
        <f>B97+7</f>
        <v>44339</v>
      </c>
      <c r="C99" s="11">
        <f>D97+G97-H97</f>
        <v>87866.399644928038</v>
      </c>
      <c r="D99" s="9">
        <f>C99+(C99*0.05)</f>
        <v>92259.719627174447</v>
      </c>
      <c r="E99" s="9">
        <f>C99/3000</f>
        <v>29.288799881642678</v>
      </c>
      <c r="F99" s="26">
        <f>(D99-C99)/E99</f>
        <v>150.00000000000023</v>
      </c>
      <c r="G99" s="29"/>
      <c r="H99" s="44">
        <f>IF(D99&gt;C99,D99*0.035,0)</f>
        <v>3229.0901869511058</v>
      </c>
      <c r="I99" s="27">
        <f>E99*50/C99</f>
        <v>1.6666666666666666E-2</v>
      </c>
      <c r="J99" s="10">
        <f>(0.5*C99)</f>
        <v>43933.199822464019</v>
      </c>
      <c r="K99" s="9"/>
      <c r="L99" s="28"/>
      <c r="M99" s="9"/>
    </row>
    <row r="100" spans="1:13" s="42" customFormat="1" ht="12.75">
      <c r="A100" s="60"/>
      <c r="B100" s="25">
        <f>B99+7</f>
        <v>44346</v>
      </c>
      <c r="C100" s="11">
        <f>D99+G99-H99</f>
        <v>89030.629440223347</v>
      </c>
      <c r="D100" s="9">
        <f>C100+(C100*0.05)</f>
        <v>93482.160912234511</v>
      </c>
      <c r="E100" s="9">
        <f>C100/3000</f>
        <v>29.676876480074448</v>
      </c>
      <c r="F100" s="26">
        <f>(D100-C100)/E100</f>
        <v>149.99999999999989</v>
      </c>
      <c r="G100" s="29"/>
      <c r="H100" s="44">
        <f>IF(D100&gt;C100,D100*0.035,0)</f>
        <v>3271.8756319282083</v>
      </c>
      <c r="I100" s="27">
        <f>E100*50/C100</f>
        <v>1.6666666666666666E-2</v>
      </c>
      <c r="J100" s="10">
        <f>(0.5*C100)</f>
        <v>44515.314720111674</v>
      </c>
      <c r="K100" s="9"/>
      <c r="L100" s="28"/>
      <c r="M100" s="9"/>
    </row>
    <row r="101" spans="1:13" s="42" customFormat="1" ht="12.75">
      <c r="A101" s="60"/>
      <c r="B101" s="25">
        <f>B100+7</f>
        <v>44353</v>
      </c>
      <c r="C101" s="11">
        <f>D100+G100-H100</f>
        <v>90210.2852803063</v>
      </c>
      <c r="D101" s="9">
        <f>C101+(C101*0.05)</f>
        <v>94720.79954432162</v>
      </c>
      <c r="E101" s="9">
        <f>C101/3000</f>
        <v>30.070095093435434</v>
      </c>
      <c r="F101" s="26">
        <f>(D101-C101)/E101</f>
        <v>150.0000000000002</v>
      </c>
      <c r="G101" s="29"/>
      <c r="H101" s="44">
        <f>IF(D101&gt;C101,D101*0.035,0)</f>
        <v>3315.227984051257</v>
      </c>
      <c r="I101" s="27">
        <f>E101*50/C101</f>
        <v>1.6666666666666666E-2</v>
      </c>
      <c r="J101" s="10">
        <f>(0.5*C101)</f>
        <v>45105.14264015315</v>
      </c>
      <c r="K101" s="9"/>
      <c r="L101" s="28"/>
      <c r="M101" s="9"/>
    </row>
    <row r="102" spans="1:13" s="42" customFormat="1" ht="13.5" thickBot="1">
      <c r="A102" s="61"/>
      <c r="B102" s="25">
        <f>B101+7</f>
        <v>44360</v>
      </c>
      <c r="C102" s="11">
        <f>D101+G101-H101</f>
        <v>91405.571560270357</v>
      </c>
      <c r="D102" s="9">
        <f>C102+(C102*0.05)</f>
        <v>95975.850138283873</v>
      </c>
      <c r="E102" s="9">
        <f>C102/3000</f>
        <v>30.468523853423452</v>
      </c>
      <c r="F102" s="26">
        <f>(D102-C102)/E102</f>
        <v>149.99999999999994</v>
      </c>
      <c r="G102" s="29"/>
      <c r="H102" s="44">
        <f>IF(D102&gt;C102,D102*0.035,0)</f>
        <v>3359.1547548399358</v>
      </c>
      <c r="I102" s="27">
        <f>E102*50/C102</f>
        <v>1.6666666666666666E-2</v>
      </c>
      <c r="J102" s="10">
        <f>(0.5*C102)</f>
        <v>45702.785780135178</v>
      </c>
      <c r="K102" s="9">
        <f>SUM(H99:H102)+K97</f>
        <v>105152.08789984888</v>
      </c>
      <c r="L102" s="28"/>
      <c r="M102" s="9"/>
    </row>
    <row r="103" spans="1:13" ht="13.5" thickBot="1">
      <c r="A103" s="38"/>
      <c r="B103" s="7"/>
      <c r="C103" s="12"/>
      <c r="D103" s="13"/>
      <c r="E103" s="13"/>
      <c r="F103" s="39"/>
      <c r="G103" s="14"/>
      <c r="H103" s="6"/>
      <c r="I103" s="40"/>
      <c r="J103" s="15"/>
      <c r="K103" s="13"/>
      <c r="L103" s="41"/>
      <c r="M103" s="13"/>
    </row>
    <row r="104" spans="1:13" s="42" customFormat="1" ht="12.75">
      <c r="A104" s="59">
        <v>21</v>
      </c>
      <c r="B104" s="25">
        <f>B102+7</f>
        <v>44367</v>
      </c>
      <c r="C104" s="11">
        <f>D102+G102-H102</f>
        <v>92616.695383443934</v>
      </c>
      <c r="D104" s="9">
        <f>C104+(C104*0.05)</f>
        <v>97247.530152616135</v>
      </c>
      <c r="E104" s="9">
        <f>C104/3000</f>
        <v>30.872231794481312</v>
      </c>
      <c r="F104" s="26">
        <f>(D104-C104)/E104</f>
        <v>150.00000000000014</v>
      </c>
      <c r="G104" s="29"/>
      <c r="H104" s="44">
        <f>IF(D104&gt;C104,D104*0.035,0)</f>
        <v>3403.6635553415649</v>
      </c>
      <c r="I104" s="27">
        <f>E104*50/C104</f>
        <v>1.6666666666666666E-2</v>
      </c>
      <c r="J104" s="10">
        <f>(0.5*C104)</f>
        <v>46308.347691721967</v>
      </c>
      <c r="K104" s="9"/>
      <c r="L104" s="28"/>
      <c r="M104" s="9"/>
    </row>
    <row r="105" spans="1:13" s="42" customFormat="1" ht="12.75">
      <c r="A105" s="60"/>
      <c r="B105" s="25">
        <f>B104+7</f>
        <v>44374</v>
      </c>
      <c r="C105" s="11">
        <f>D104+G104-H104</f>
        <v>93843.866597274566</v>
      </c>
      <c r="D105" s="9">
        <f>C105+(C105*0.05)</f>
        <v>98536.059927138296</v>
      </c>
      <c r="E105" s="9">
        <f>C105/3000</f>
        <v>31.281288865758189</v>
      </c>
      <c r="F105" s="26">
        <f>(D105-C105)/E105</f>
        <v>150.00000000000006</v>
      </c>
      <c r="G105" s="29"/>
      <c r="H105" s="44">
        <f>IF(D105&gt;C105,D105*0.035,0)</f>
        <v>3448.7620974498409</v>
      </c>
      <c r="I105" s="27">
        <f>E105*50/C105</f>
        <v>1.6666666666666666E-2</v>
      </c>
      <c r="J105" s="10">
        <f>(0.5*C105)</f>
        <v>46921.933298637283</v>
      </c>
      <c r="K105" s="9"/>
      <c r="L105" s="28"/>
      <c r="M105" s="9"/>
    </row>
    <row r="106" spans="1:13" s="42" customFormat="1" ht="12.75">
      <c r="A106" s="60"/>
      <c r="B106" s="25">
        <f>B105+7</f>
        <v>44381</v>
      </c>
      <c r="C106" s="11">
        <f>D105+G105-H105</f>
        <v>95087.297829688454</v>
      </c>
      <c r="D106" s="9">
        <f>C106+(C106*0.05)</f>
        <v>99841.662721172877</v>
      </c>
      <c r="E106" s="9">
        <f>C106/3000</f>
        <v>31.695765943229485</v>
      </c>
      <c r="F106" s="26">
        <f>(D106-C106)/E106</f>
        <v>150.00000000000003</v>
      </c>
      <c r="G106" s="29"/>
      <c r="H106" s="44">
        <f>IF(D106&gt;C106,D106*0.035,0)</f>
        <v>3494.4581952410508</v>
      </c>
      <c r="I106" s="27">
        <f>E106*50/C106</f>
        <v>1.6666666666666666E-2</v>
      </c>
      <c r="J106" s="10">
        <f>(0.5*C106)</f>
        <v>47543.648914844227</v>
      </c>
      <c r="K106" s="9"/>
      <c r="L106" s="28"/>
      <c r="M106" s="9"/>
    </row>
    <row r="107" spans="1:13" s="42" customFormat="1" ht="13.5" thickBot="1">
      <c r="A107" s="61"/>
      <c r="B107" s="25">
        <f>B106+7</f>
        <v>44388</v>
      </c>
      <c r="C107" s="11">
        <f>D106+G106-H106</f>
        <v>96347.204525931826</v>
      </c>
      <c r="D107" s="9">
        <f>C107+(C107*0.05)</f>
        <v>101164.56475222841</v>
      </c>
      <c r="E107" s="9">
        <f>C107/3000</f>
        <v>32.115734841977272</v>
      </c>
      <c r="F107" s="26">
        <f>(D107-C107)/E107</f>
        <v>149.99999999999989</v>
      </c>
      <c r="G107" s="29"/>
      <c r="H107" s="44">
        <f>IF(D107&gt;C107,D107*0.035,0)</f>
        <v>3540.7597663279948</v>
      </c>
      <c r="I107" s="27">
        <f>E107*50/C107</f>
        <v>1.6666666666666666E-2</v>
      </c>
      <c r="J107" s="10">
        <f>(0.5*C107)</f>
        <v>48173.602262965913</v>
      </c>
      <c r="K107" s="9">
        <f>SUM(H104:H107)+K102</f>
        <v>119039.73151420933</v>
      </c>
      <c r="L107" s="28"/>
      <c r="M107" s="9"/>
    </row>
    <row r="108" spans="1:13" ht="13.5" thickBot="1">
      <c r="A108" s="38"/>
      <c r="B108" s="7"/>
      <c r="C108" s="12"/>
      <c r="D108" s="13"/>
      <c r="E108" s="13"/>
      <c r="F108" s="39"/>
      <c r="G108" s="14"/>
      <c r="H108" s="6"/>
      <c r="I108" s="40"/>
      <c r="J108" s="15"/>
      <c r="K108" s="13"/>
      <c r="L108" s="41"/>
      <c r="M108" s="13"/>
    </row>
    <row r="109" spans="1:13" s="42" customFormat="1" ht="12.75">
      <c r="A109" s="59">
        <v>22</v>
      </c>
      <c r="B109" s="25">
        <f>B107+7</f>
        <v>44395</v>
      </c>
      <c r="C109" s="11">
        <f>D107+G107-H107</f>
        <v>97623.804985900424</v>
      </c>
      <c r="D109" s="9">
        <f>C109+(C109*0.05)</f>
        <v>102504.99523519544</v>
      </c>
      <c r="E109" s="9">
        <f>C109/3000</f>
        <v>32.541268328633471</v>
      </c>
      <c r="F109" s="26">
        <f>(D109-C109)/E109</f>
        <v>149.99999999999991</v>
      </c>
      <c r="G109" s="29"/>
      <c r="H109" s="44">
        <f>IF(D109&gt;C109,D109*0.035,0)</f>
        <v>3587.6748332318407</v>
      </c>
      <c r="I109" s="27">
        <f>E109*50/C109</f>
        <v>1.6666666666666666E-2</v>
      </c>
      <c r="J109" s="10">
        <f>(0.5*C109)</f>
        <v>48811.902492950212</v>
      </c>
      <c r="K109" s="9"/>
      <c r="L109" s="28"/>
      <c r="M109" s="9"/>
    </row>
    <row r="110" spans="1:13" ht="12.75">
      <c r="A110" s="60"/>
      <c r="B110" s="25">
        <f>B109+7</f>
        <v>44402</v>
      </c>
      <c r="C110" s="11">
        <f>D109+G109-H109</f>
        <v>98917.320401963603</v>
      </c>
      <c r="D110" s="9">
        <f>C110+(C110*0.05)</f>
        <v>103863.18642206179</v>
      </c>
      <c r="E110" s="9">
        <f>C110/3000</f>
        <v>32.972440133987867</v>
      </c>
      <c r="F110" s="26">
        <f>(D110-C110)/E110</f>
        <v>150.00000000000009</v>
      </c>
      <c r="G110" s="29"/>
      <c r="H110" s="44">
        <f>IF(D110&gt;C110,D110*0.035,0)</f>
        <v>3635.2115247721626</v>
      </c>
      <c r="I110" s="27">
        <f>E110*50/C110</f>
        <v>1.6666666666666666E-2</v>
      </c>
      <c r="J110" s="10">
        <f>(0.5*C110)</f>
        <v>49458.660200981802</v>
      </c>
      <c r="K110" s="9"/>
      <c r="L110" s="28"/>
      <c r="M110" s="9"/>
    </row>
    <row r="111" spans="1:13" ht="12.75">
      <c r="A111" s="60"/>
      <c r="B111" s="25">
        <f>B110+7</f>
        <v>44409</v>
      </c>
      <c r="C111" s="11">
        <f>D110+G110-H110</f>
        <v>100227.97489728962</v>
      </c>
      <c r="D111" s="9">
        <f>C111+(C111*0.05)</f>
        <v>105239.3736421541</v>
      </c>
      <c r="E111" s="9">
        <f>C111/3000</f>
        <v>33.409324965763204</v>
      </c>
      <c r="F111" s="26">
        <f>(D111-C111)/E111</f>
        <v>149.99999999999989</v>
      </c>
      <c r="G111" s="29"/>
      <c r="H111" s="44">
        <f>IF(D111&gt;C111,D111*0.035,0)</f>
        <v>3683.3780774753936</v>
      </c>
      <c r="I111" s="27">
        <f>E111*50/C111</f>
        <v>1.6666666666666666E-2</v>
      </c>
      <c r="J111" s="10">
        <f>(0.5*C111)</f>
        <v>50113.98744864481</v>
      </c>
      <c r="K111" s="9"/>
      <c r="L111" s="28"/>
      <c r="M111" s="9"/>
    </row>
    <row r="112" spans="1:13" ht="13.5" thickBot="1">
      <c r="A112" s="61"/>
      <c r="B112" s="25">
        <f>B111+7</f>
        <v>44416</v>
      </c>
      <c r="C112" s="11">
        <f>D111+G111-H111</f>
        <v>101555.9955646787</v>
      </c>
      <c r="D112" s="9">
        <f>C112+(C112*0.05)</f>
        <v>106633.79534291264</v>
      </c>
      <c r="E112" s="9">
        <f>C112/3000</f>
        <v>33.851998521559565</v>
      </c>
      <c r="F112" s="26">
        <f>(D112-C112)/E112</f>
        <v>150.00000000000006</v>
      </c>
      <c r="G112" s="29"/>
      <c r="H112" s="44">
        <f>IF(D112&gt;C112,D112*0.035,0)</f>
        <v>3732.1828370019425</v>
      </c>
      <c r="I112" s="27">
        <f>E112*50/C112</f>
        <v>1.6666666666666666E-2</v>
      </c>
      <c r="J112" s="10">
        <f>(0.5*C112)</f>
        <v>50777.997782339349</v>
      </c>
      <c r="K112" s="9">
        <f>SUM(H109:H112)+K107</f>
        <v>133678.17878669067</v>
      </c>
      <c r="L112" s="28"/>
      <c r="M112" s="9"/>
    </row>
    <row r="113" spans="1:13" ht="13.5" thickBot="1">
      <c r="A113" s="38"/>
      <c r="B113" s="7"/>
      <c r="C113" s="12"/>
      <c r="D113" s="13"/>
      <c r="E113" s="13"/>
      <c r="F113" s="39"/>
      <c r="G113" s="14"/>
      <c r="H113" s="6"/>
      <c r="I113" s="40"/>
      <c r="J113" s="15"/>
      <c r="K113" s="13"/>
      <c r="L113" s="41"/>
      <c r="M113" s="13"/>
    </row>
    <row r="114" spans="1:13" ht="12.75">
      <c r="A114" s="59">
        <v>23</v>
      </c>
      <c r="B114" s="25">
        <f>B112+7</f>
        <v>44423</v>
      </c>
      <c r="C114" s="11">
        <f>D112+G112-H112</f>
        <v>102901.6125059107</v>
      </c>
      <c r="D114" s="9">
        <f>C114+(C114*0.05)</f>
        <v>108046.69313120624</v>
      </c>
      <c r="E114" s="9">
        <f>C114/3000</f>
        <v>34.300537501970233</v>
      </c>
      <c r="F114" s="26">
        <f>(D114-C114)/E114</f>
        <v>150.00000000000006</v>
      </c>
      <c r="G114" s="29"/>
      <c r="H114" s="44">
        <f>IF(D114&gt;C114,D114*0.035,0)</f>
        <v>3781.6342595922188</v>
      </c>
      <c r="I114" s="27">
        <f>E114*50/C114</f>
        <v>1.6666666666666666E-2</v>
      </c>
      <c r="J114" s="10">
        <f>(0.5*C114)</f>
        <v>51450.80625295535</v>
      </c>
      <c r="K114" s="9"/>
      <c r="L114" s="28"/>
      <c r="M114" s="9"/>
    </row>
    <row r="115" spans="1:13" ht="12.75">
      <c r="A115" s="60"/>
      <c r="B115" s="25">
        <f>B114+7</f>
        <v>44430</v>
      </c>
      <c r="C115" s="11">
        <f>D114+G114-H114</f>
        <v>104265.05887161402</v>
      </c>
      <c r="D115" s="9">
        <f>C115+(C115*0.05)</f>
        <v>109478.31181519473</v>
      </c>
      <c r="E115" s="9">
        <f>C115/3000</f>
        <v>34.755019623871341</v>
      </c>
      <c r="F115" s="26">
        <f>(D115-C115)/E115</f>
        <v>150.0000000000002</v>
      </c>
      <c r="G115" s="29"/>
      <c r="H115" s="44">
        <f>IF(D115&gt;C115,D115*0.035,0)</f>
        <v>3831.7409135318157</v>
      </c>
      <c r="I115" s="27">
        <f>E115*50/C115</f>
        <v>1.6666666666666666E-2</v>
      </c>
      <c r="J115" s="10">
        <f>(0.5*C115)</f>
        <v>52132.52943580701</v>
      </c>
      <c r="K115" s="9"/>
      <c r="L115" s="28"/>
      <c r="M115" s="9"/>
    </row>
    <row r="116" spans="1:13" ht="12.75">
      <c r="A116" s="60"/>
      <c r="B116" s="25">
        <f>B115+7</f>
        <v>44437</v>
      </c>
      <c r="C116" s="11">
        <f>D115+G115-H115</f>
        <v>105646.57090166291</v>
      </c>
      <c r="D116" s="9">
        <f>C116+(C116*0.05)</f>
        <v>110928.89944674606</v>
      </c>
      <c r="E116" s="9">
        <f>C116/3000</f>
        <v>35.215523633887635</v>
      </c>
      <c r="F116" s="26">
        <f>(D116-C116)/E116</f>
        <v>150.00000000000003</v>
      </c>
      <c r="G116" s="29"/>
      <c r="H116" s="44">
        <f>IF(D116&gt;C116,D116*0.035,0)</f>
        <v>3882.5114806361125</v>
      </c>
      <c r="I116" s="27">
        <f>E116*50/C116</f>
        <v>1.6666666666666663E-2</v>
      </c>
      <c r="J116" s="10">
        <f>(0.5*C116)</f>
        <v>52823.285450831456</v>
      </c>
      <c r="K116" s="9"/>
      <c r="L116" s="28"/>
      <c r="M116" s="9"/>
    </row>
    <row r="117" spans="1:13" ht="13.5" thickBot="1">
      <c r="A117" s="61"/>
      <c r="B117" s="25">
        <f>B116+7</f>
        <v>44444</v>
      </c>
      <c r="C117" s="11">
        <f>D116+G116-H116</f>
        <v>107046.38796610995</v>
      </c>
      <c r="D117" s="9">
        <f>C117+(C117*0.05)</f>
        <v>112398.70736441544</v>
      </c>
      <c r="E117" s="9">
        <f>C117/3000</f>
        <v>35.682129322036651</v>
      </c>
      <c r="F117" s="26">
        <f>(D117-C117)/E117</f>
        <v>149.99999999999994</v>
      </c>
      <c r="G117" s="29"/>
      <c r="H117" s="44">
        <f>IF(D117&gt;C117,D117*0.035,0)</f>
        <v>3933.9547577545409</v>
      </c>
      <c r="I117" s="27">
        <f>E117*50/C117</f>
        <v>1.666666666666667E-2</v>
      </c>
      <c r="J117" s="10">
        <f>(0.5*C117)</f>
        <v>53523.193983054975</v>
      </c>
      <c r="K117" s="9">
        <f>SUM(H114:H117)+K112</f>
        <v>149108.02019820537</v>
      </c>
      <c r="L117" s="28"/>
      <c r="M117" s="9"/>
    </row>
    <row r="118" spans="1:13" ht="13.5" thickBot="1">
      <c r="A118" s="38"/>
      <c r="B118" s="7"/>
      <c r="C118" s="12"/>
      <c r="D118" s="13"/>
      <c r="E118" s="13"/>
      <c r="F118" s="39"/>
      <c r="G118" s="14"/>
      <c r="H118" s="6"/>
      <c r="I118" s="40"/>
      <c r="J118" s="15"/>
      <c r="K118" s="13"/>
      <c r="L118" s="41"/>
      <c r="M118" s="13"/>
    </row>
    <row r="119" spans="1:13" ht="12.75">
      <c r="A119" s="59">
        <v>24</v>
      </c>
      <c r="B119" s="25">
        <f>B117+7</f>
        <v>44451</v>
      </c>
      <c r="C119" s="11">
        <f>D117+G117-H117</f>
        <v>108464.7526066609</v>
      </c>
      <c r="D119" s="9">
        <f>C119+(C119*0.05)</f>
        <v>113887.99023699394</v>
      </c>
      <c r="E119" s="9">
        <f>C119/3000</f>
        <v>36.154917535553636</v>
      </c>
      <c r="F119" s="26">
        <f>(D119-C119)/E119</f>
        <v>149.9999999999998</v>
      </c>
      <c r="G119" s="29"/>
      <c r="H119" s="44">
        <f>IF(D119&gt;C119,D119*0.035,0)</f>
        <v>3986.0796582947883</v>
      </c>
      <c r="I119" s="27">
        <f>E119*50/C119</f>
        <v>1.666666666666667E-2</v>
      </c>
      <c r="J119" s="10">
        <f>(0.5*C119)</f>
        <v>54232.376303330449</v>
      </c>
      <c r="K119" s="9"/>
      <c r="L119" s="28"/>
      <c r="M119" s="9"/>
    </row>
    <row r="120" spans="1:13" ht="12.75">
      <c r="A120" s="60"/>
      <c r="B120" s="25">
        <f>B119+7</f>
        <v>44458</v>
      </c>
      <c r="C120" s="11">
        <f>D119+G119-H119</f>
        <v>109901.91057869914</v>
      </c>
      <c r="D120" s="9">
        <f>C120+(C120*0.05)</f>
        <v>115397.00610763409</v>
      </c>
      <c r="E120" s="9">
        <f>C120/3000</f>
        <v>36.633970192899717</v>
      </c>
      <c r="F120" s="26">
        <f>(D120-C120)/E120</f>
        <v>149.99999999999983</v>
      </c>
      <c r="G120" s="29"/>
      <c r="H120" s="44">
        <f>IF(D120&gt;C120,D120*0.035,0)</f>
        <v>4038.8952137671936</v>
      </c>
      <c r="I120" s="27">
        <f>E120*50/C120</f>
        <v>1.666666666666667E-2</v>
      </c>
      <c r="J120" s="10">
        <f>(0.5*C120)</f>
        <v>54950.955289349571</v>
      </c>
      <c r="K120" s="9"/>
      <c r="L120" s="28"/>
      <c r="M120" s="9"/>
    </row>
    <row r="121" spans="1:13" ht="12.75">
      <c r="A121" s="60"/>
      <c r="B121" s="25">
        <f>B120+7</f>
        <v>44465</v>
      </c>
      <c r="C121" s="11">
        <f>D120+G120-H120</f>
        <v>111358.11089386691</v>
      </c>
      <c r="D121" s="9">
        <f>C121+(C121*0.05)</f>
        <v>116926.01643856025</v>
      </c>
      <c r="E121" s="9">
        <f>C121/3000</f>
        <v>37.119370297955633</v>
      </c>
      <c r="F121" s="26">
        <f>(D121-C121)/E121</f>
        <v>150.00000000000011</v>
      </c>
      <c r="G121" s="29"/>
      <c r="H121" s="44">
        <f>IF(D121&gt;C121,D121*0.035,0)</f>
        <v>4092.4105753496092</v>
      </c>
      <c r="I121" s="27">
        <f>E121*50/C121</f>
        <v>1.6666666666666666E-2</v>
      </c>
      <c r="J121" s="10">
        <f>(0.5*C121)</f>
        <v>55679.055446933453</v>
      </c>
      <c r="K121" s="9"/>
      <c r="L121" s="28"/>
      <c r="M121" s="9"/>
    </row>
    <row r="122" spans="1:13" ht="13.5" thickBot="1">
      <c r="A122" s="61"/>
      <c r="B122" s="25">
        <f>B121+7</f>
        <v>44472</v>
      </c>
      <c r="C122" s="11">
        <f>D121+G121-H121</f>
        <v>112833.60586321064</v>
      </c>
      <c r="D122" s="9">
        <f>C122+(C122*0.05)</f>
        <v>118475.28615637118</v>
      </c>
      <c r="E122" s="9">
        <f>C122/3000</f>
        <v>37.611201954403548</v>
      </c>
      <c r="F122" s="26">
        <f>(D122-C122)/E122</f>
        <v>150.00000000000006</v>
      </c>
      <c r="G122" s="29"/>
      <c r="H122" s="44">
        <f>IF(D122&gt;C122,D122*0.035,0)</f>
        <v>4146.6350154729917</v>
      </c>
      <c r="I122" s="27">
        <f>E122*50/C122</f>
        <v>1.6666666666666666E-2</v>
      </c>
      <c r="J122" s="10">
        <f>(0.5*C122)</f>
        <v>56416.802931605322</v>
      </c>
      <c r="K122" s="9">
        <f>SUM(H119:H122)+K117</f>
        <v>165372.04066108994</v>
      </c>
      <c r="L122" s="28"/>
      <c r="M122" s="9"/>
    </row>
    <row r="123" spans="1:13" ht="13.5" thickBot="1">
      <c r="A123" s="38"/>
      <c r="B123" s="7"/>
      <c r="C123" s="12"/>
      <c r="D123" s="13"/>
      <c r="E123" s="13"/>
      <c r="F123" s="39"/>
      <c r="G123" s="14"/>
      <c r="H123" s="6"/>
      <c r="I123" s="40"/>
      <c r="J123" s="15"/>
      <c r="K123" s="13"/>
      <c r="L123" s="41"/>
      <c r="M123" s="13"/>
    </row>
  </sheetData>
  <mergeCells count="25">
    <mergeCell ref="A119:A122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A1:M1"/>
    <mergeCell ref="A4:A7"/>
    <mergeCell ref="A9:A12"/>
    <mergeCell ref="A14:A17"/>
    <mergeCell ref="A19:A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2020-01-31T17:47:28Z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