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 firstSheet="3" activeTab="8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Template" sheetId="287" r:id="rId10"/>
    <sheet name="Projections" sheetId="279" r:id="rId11"/>
  </sheets>
  <calcPr calcId="124519"/>
</workbook>
</file>

<file path=xl/calcChain.xml><?xml version="1.0" encoding="utf-8"?>
<calcChain xmlns="http://schemas.openxmlformats.org/spreadsheetml/2006/main">
  <c r="J52" i="273"/>
  <c r="J52" i="277"/>
  <c r="J49" i="280"/>
  <c r="J41" i="281"/>
  <c r="J39" i="282"/>
  <c r="J24" i="283"/>
  <c r="J11" i="285"/>
  <c r="D11"/>
  <c r="D24" i="283"/>
  <c r="D39" i="282"/>
  <c r="D41" i="281"/>
  <c r="D49" i="280"/>
  <c r="D52" i="277"/>
  <c r="D52" i="273"/>
  <c r="C141" i="262"/>
  <c r="C52" i="276"/>
  <c r="F140" i="262"/>
  <c r="J10" i="285"/>
  <c r="D10"/>
  <c r="J22" i="283"/>
  <c r="D22"/>
  <c r="J37" i="282"/>
  <c r="D37"/>
  <c r="J40" i="281"/>
  <c r="D40"/>
  <c r="J47" i="280"/>
  <c r="D47"/>
  <c r="J51" i="277"/>
  <c r="J51" i="273"/>
  <c r="D51" i="277"/>
  <c r="D51" i="273"/>
  <c r="C140" i="262"/>
  <c r="C51" i="276"/>
  <c r="J9" i="285"/>
  <c r="J7"/>
  <c r="D9"/>
  <c r="D7"/>
  <c r="J19" i="283"/>
  <c r="J20"/>
  <c r="J21"/>
  <c r="D21"/>
  <c r="D20"/>
  <c r="J36" i="282"/>
  <c r="J35"/>
  <c r="D36"/>
  <c r="D35"/>
  <c r="J39" i="281"/>
  <c r="J37"/>
  <c r="D39"/>
  <c r="D37"/>
  <c r="D46" i="280"/>
  <c r="D45"/>
  <c r="J45" s="1"/>
  <c r="J50" i="277"/>
  <c r="J49"/>
  <c r="D50"/>
  <c r="D49"/>
  <c r="J49" i="273"/>
  <c r="J50"/>
  <c r="D50"/>
  <c r="D49"/>
  <c r="C138" i="262"/>
  <c r="B51" i="276"/>
  <c r="C49"/>
  <c r="J44" i="280"/>
  <c r="J36" i="281"/>
  <c r="J34" i="282"/>
  <c r="J6" i="285"/>
  <c r="D6"/>
  <c r="D19" i="283"/>
  <c r="D34" i="282"/>
  <c r="D36" i="281"/>
  <c r="D44" i="280"/>
  <c r="J47" i="277"/>
  <c r="F47"/>
  <c r="D47"/>
  <c r="J47" i="273"/>
  <c r="D47"/>
  <c r="C136" i="262"/>
  <c r="C47" i="276"/>
  <c r="F135" i="262"/>
  <c r="D5" i="285"/>
  <c r="J5" s="1"/>
  <c r="J17" i="283"/>
  <c r="D17"/>
  <c r="J32" i="282"/>
  <c r="D32"/>
  <c r="J42" i="280"/>
  <c r="J35" i="281"/>
  <c r="D35"/>
  <c r="J46" i="273"/>
  <c r="D42" i="280"/>
  <c r="D46" i="273"/>
  <c r="C46" i="276"/>
  <c r="D4" i="287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E4"/>
  <c r="D4" i="285"/>
  <c r="J4" s="1"/>
  <c r="J4" i="283"/>
  <c r="J16"/>
  <c r="D16"/>
  <c r="J31" i="282"/>
  <c r="C32"/>
  <c r="D31"/>
  <c r="J34" i="281"/>
  <c r="E4" i="285"/>
  <c r="F4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F39" i="276"/>
  <c r="D10" i="283"/>
  <c r="D25" i="282"/>
  <c r="D9" i="283"/>
  <c r="D24" i="282"/>
  <c r="J37" i="273"/>
  <c r="D37"/>
  <c r="D7" i="283"/>
  <c r="D22" i="282"/>
  <c r="D36" i="273"/>
  <c r="J7" i="283"/>
  <c r="E22" i="282"/>
  <c r="J36" i="273"/>
  <c r="F4" i="287" l="1"/>
  <c r="C5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35" i="273"/>
  <c r="D35"/>
  <c r="J20" i="282"/>
  <c r="D20"/>
  <c r="J34" i="273"/>
  <c r="D34"/>
  <c r="D4" i="279"/>
  <c r="J4" i="282"/>
  <c r="D4" i="283"/>
  <c r="C5" s="1"/>
  <c r="D5" s="1"/>
  <c r="J5" s="1"/>
  <c r="J15" i="282"/>
  <c r="J17"/>
  <c r="J16"/>
  <c r="J19"/>
  <c r="D19"/>
  <c r="J32" i="273"/>
  <c r="D32"/>
  <c r="D17" i="282"/>
  <c r="D31" i="273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30" i="273"/>
  <c r="J30" s="1"/>
  <c r="J29"/>
  <c r="E5" i="287" l="1"/>
  <c r="I5" s="1"/>
  <c r="D5"/>
  <c r="E5" i="285"/>
  <c r="I5" s="1"/>
  <c r="E5" i="283"/>
  <c r="F4"/>
  <c r="I5"/>
  <c r="C6"/>
  <c r="D6" s="1"/>
  <c r="J6" s="1"/>
  <c r="D15" i="282"/>
  <c r="D29" i="273"/>
  <c r="F110" i="262"/>
  <c r="J14" i="282"/>
  <c r="D14"/>
  <c r="J27" i="273"/>
  <c r="D27"/>
  <c r="E14" i="282"/>
  <c r="E27" i="273"/>
  <c r="F5" i="287" l="1"/>
  <c r="C6"/>
  <c r="F5" i="285"/>
  <c r="C6"/>
  <c r="E6" i="283"/>
  <c r="I6" s="1"/>
  <c r="F5"/>
  <c r="J12" i="282"/>
  <c r="D12"/>
  <c r="J26" i="273"/>
  <c r="D26"/>
  <c r="J11" i="282"/>
  <c r="D11"/>
  <c r="J25" i="273"/>
  <c r="D25"/>
  <c r="J10" i="282"/>
  <c r="D10"/>
  <c r="J24" i="273"/>
  <c r="J19" i="280"/>
  <c r="D24" i="273"/>
  <c r="J9" i="282"/>
  <c r="D9"/>
  <c r="D19" i="280"/>
  <c r="J22" i="273"/>
  <c r="D22"/>
  <c r="D6" i="287" l="1"/>
  <c r="E6"/>
  <c r="I6" s="1"/>
  <c r="E6" i="285"/>
  <c r="I6" s="1"/>
  <c r="C7" i="283"/>
  <c r="F6"/>
  <c r="J21" i="273"/>
  <c r="J20"/>
  <c r="J7" i="282"/>
  <c r="D7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7" i="287" l="1"/>
  <c r="F6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7" i="287" l="1"/>
  <c r="E7"/>
  <c r="I7" s="1"/>
  <c r="E7" i="285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7" i="285" l="1"/>
  <c r="F7" i="287"/>
  <c r="C9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9" i="287" l="1"/>
  <c r="E9"/>
  <c r="I9" s="1"/>
  <c r="E9" i="285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0" i="287" l="1"/>
  <c r="F9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E10" i="287" l="1"/>
  <c r="I10" s="1"/>
  <c r="D10"/>
  <c r="E10" i="285"/>
  <c r="I10" s="1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0" i="287" l="1"/>
  <c r="C11"/>
  <c r="F10" i="285"/>
  <c r="C11"/>
  <c r="I11" i="283"/>
  <c r="F6" i="279"/>
  <c r="J6"/>
  <c r="C7"/>
  <c r="E7" s="1"/>
  <c r="I9" i="282"/>
  <c r="C9" i="281"/>
  <c r="D9" s="1"/>
  <c r="F7"/>
  <c r="F6" i="280"/>
  <c r="D11" i="287" l="1"/>
  <c r="E11"/>
  <c r="I11" s="1"/>
  <c r="E11" i="285"/>
  <c r="I11" s="1"/>
  <c r="I7" i="279"/>
  <c r="D7"/>
  <c r="F11" i="283"/>
  <c r="C12"/>
  <c r="E12" s="1"/>
  <c r="F9" i="282"/>
  <c r="C10"/>
  <c r="E10" s="1"/>
  <c r="E9" i="281"/>
  <c r="I9" s="1"/>
  <c r="E7" i="280"/>
  <c r="I7" s="1"/>
  <c r="F11" i="287" l="1"/>
  <c r="C12"/>
  <c r="F11" i="285"/>
  <c r="C12"/>
  <c r="I12" i="283"/>
  <c r="J7" i="279"/>
  <c r="C9"/>
  <c r="E9" s="1"/>
  <c r="F7"/>
  <c r="I10" i="282"/>
  <c r="C10" i="281"/>
  <c r="F9"/>
  <c r="C9" i="280"/>
  <c r="D9" s="1"/>
  <c r="J9" s="1"/>
  <c r="F7"/>
  <c r="E12" i="287" l="1"/>
  <c r="I12" s="1"/>
  <c r="D12"/>
  <c r="E10" i="281"/>
  <c r="D10"/>
  <c r="J10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2" i="287" l="1"/>
  <c r="C14"/>
  <c r="F12" i="285"/>
  <c r="C14"/>
  <c r="I14" i="283"/>
  <c r="J9" i="279"/>
  <c r="C10"/>
  <c r="E10" s="1"/>
  <c r="F9"/>
  <c r="I11" i="282"/>
  <c r="C11" i="281"/>
  <c r="F10"/>
  <c r="C10" i="280"/>
  <c r="D10" s="1"/>
  <c r="J10" s="1"/>
  <c r="F9"/>
  <c r="D14" i="287" l="1"/>
  <c r="E14"/>
  <c r="I14" s="1"/>
  <c r="E11" i="281"/>
  <c r="D11"/>
  <c r="J11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5" i="287" l="1"/>
  <c r="F14"/>
  <c r="F14" i="285"/>
  <c r="C15"/>
  <c r="I15" i="283"/>
  <c r="J10" i="279"/>
  <c r="C11"/>
  <c r="E11" s="1"/>
  <c r="F10"/>
  <c r="I12" i="282"/>
  <c r="C12" i="281"/>
  <c r="F11"/>
  <c r="C11" i="280"/>
  <c r="D11" s="1"/>
  <c r="J11" s="1"/>
  <c r="F10"/>
  <c r="D15" i="287" l="1"/>
  <c r="E15"/>
  <c r="I15" s="1"/>
  <c r="E12" i="281"/>
  <c r="D12"/>
  <c r="J12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16" i="287" l="1"/>
  <c r="F15"/>
  <c r="F15" i="285"/>
  <c r="C16"/>
  <c r="C17" i="283"/>
  <c r="E17" s="1"/>
  <c r="I16"/>
  <c r="J11" i="279"/>
  <c r="C12"/>
  <c r="E12" s="1"/>
  <c r="F11"/>
  <c r="C5" i="277"/>
  <c r="D5" s="1"/>
  <c r="J5" s="1"/>
  <c r="I14" i="282"/>
  <c r="B5" i="276"/>
  <c r="F12" i="281"/>
  <c r="C14"/>
  <c r="C12" i="280"/>
  <c r="D12" s="1"/>
  <c r="J12" s="1"/>
  <c r="F11"/>
  <c r="F4" i="277"/>
  <c r="E5" l="1"/>
  <c r="I5" s="1"/>
  <c r="D16" i="287"/>
  <c r="E16"/>
  <c r="I16" s="1"/>
  <c r="E14" i="281"/>
  <c r="I14" s="1"/>
  <c r="D14"/>
  <c r="J14" s="1"/>
  <c r="D16" i="285"/>
  <c r="E16"/>
  <c r="I16" s="1"/>
  <c r="I12" i="279"/>
  <c r="D12"/>
  <c r="F16" i="283"/>
  <c r="F14" i="282"/>
  <c r="C15"/>
  <c r="E15" s="1"/>
  <c r="E12" i="280"/>
  <c r="I12" s="1"/>
  <c r="C6" i="277"/>
  <c r="D6" s="1"/>
  <c r="J6" s="1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F5" i="277" l="1"/>
  <c r="C17" i="287"/>
  <c r="F16"/>
  <c r="F16" i="285"/>
  <c r="C17"/>
  <c r="J12" i="279"/>
  <c r="F12"/>
  <c r="C14"/>
  <c r="E14" s="1"/>
  <c r="I17" i="283"/>
  <c r="E4" i="262"/>
  <c r="I15" i="282"/>
  <c r="D5" i="262"/>
  <c r="H5" s="1"/>
  <c r="C5"/>
  <c r="C15" i="281"/>
  <c r="F14"/>
  <c r="C14" i="280"/>
  <c r="D14" s="1"/>
  <c r="J14" s="1"/>
  <c r="F12"/>
  <c r="E6" i="277"/>
  <c r="I6" s="1"/>
  <c r="E5" i="273"/>
  <c r="I5" s="1"/>
  <c r="F4"/>
  <c r="I4"/>
  <c r="E17" i="287" l="1"/>
  <c r="I17" s="1"/>
  <c r="D17"/>
  <c r="E15" i="281"/>
  <c r="I15" s="1"/>
  <c r="D15"/>
  <c r="J15" s="1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C5" i="276"/>
  <c r="E14" i="280"/>
  <c r="I14" s="1"/>
  <c r="C7" i="277"/>
  <c r="D7" s="1"/>
  <c r="J7" s="1"/>
  <c r="F6"/>
  <c r="F5" i="273"/>
  <c r="C6"/>
  <c r="D6" s="1"/>
  <c r="J6" s="1"/>
  <c r="F17" i="287" l="1"/>
  <c r="H17"/>
  <c r="C19" s="1"/>
  <c r="F17" i="285"/>
  <c r="H17"/>
  <c r="C19" s="1"/>
  <c r="I19" i="283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E19" i="287" l="1"/>
  <c r="I19" s="1"/>
  <c r="D19"/>
  <c r="D16" i="281"/>
  <c r="J16" s="1"/>
  <c r="E16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F19" i="287" l="1"/>
  <c r="C20"/>
  <c r="F19" i="285"/>
  <c r="C20"/>
  <c r="I20" i="283"/>
  <c r="J15" i="279"/>
  <c r="C16"/>
  <c r="E16" s="1"/>
  <c r="F15"/>
  <c r="I17" i="282"/>
  <c r="D7" i="262"/>
  <c r="H7" s="1"/>
  <c r="C7"/>
  <c r="C17" i="281"/>
  <c r="F16"/>
  <c r="C16" i="280"/>
  <c r="F15"/>
  <c r="E9" i="277"/>
  <c r="I9" s="1"/>
  <c r="E7" i="273"/>
  <c r="I7" s="1"/>
  <c r="D20" i="287" l="1"/>
  <c r="E20"/>
  <c r="I20" s="1"/>
  <c r="E17" i="281"/>
  <c r="D17"/>
  <c r="H17" s="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1" i="287" l="1"/>
  <c r="F20"/>
  <c r="F20" i="285"/>
  <c r="C21"/>
  <c r="I21" i="283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1" i="287" l="1"/>
  <c r="E21"/>
  <c r="I21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2" i="287" l="1"/>
  <c r="F21"/>
  <c r="D19" i="281"/>
  <c r="J19" s="1"/>
  <c r="J17"/>
  <c r="F21" i="285"/>
  <c r="C22"/>
  <c r="J17" i="279"/>
  <c r="F17"/>
  <c r="C19"/>
  <c r="E19" s="1"/>
  <c r="I22" i="283"/>
  <c r="E19" i="281"/>
  <c r="I19" s="1"/>
  <c r="I20" i="282"/>
  <c r="D10" i="262"/>
  <c r="H10" s="1"/>
  <c r="C10"/>
  <c r="F17" i="280"/>
  <c r="H17"/>
  <c r="C19" s="1"/>
  <c r="E19" s="1"/>
  <c r="E11" i="277"/>
  <c r="I11" s="1"/>
  <c r="E10" i="273"/>
  <c r="I10" s="1"/>
  <c r="D22" i="287" l="1"/>
  <c r="E22"/>
  <c r="I22" s="1"/>
  <c r="C20" i="281"/>
  <c r="D20" s="1"/>
  <c r="J20" s="1"/>
  <c r="E22" i="285"/>
  <c r="I22" s="1"/>
  <c r="D22"/>
  <c r="I19" i="279"/>
  <c r="D19"/>
  <c r="C24" i="283"/>
  <c r="E24" s="1"/>
  <c r="F22"/>
  <c r="F19" i="281"/>
  <c r="C21" i="282"/>
  <c r="F20"/>
  <c r="B11" i="262"/>
  <c r="E10"/>
  <c r="I19" i="280"/>
  <c r="C12" i="277"/>
  <c r="D12" s="1"/>
  <c r="J12" s="1"/>
  <c r="F11"/>
  <c r="C11" i="273"/>
  <c r="D11" s="1"/>
  <c r="J11" s="1"/>
  <c r="F10"/>
  <c r="C24" i="287" l="1"/>
  <c r="F22"/>
  <c r="E20" i="281"/>
  <c r="I20" s="1"/>
  <c r="F22" i="285"/>
  <c r="C24"/>
  <c r="E21" i="282"/>
  <c r="I21" s="1"/>
  <c r="I24" i="283"/>
  <c r="J19" i="279"/>
  <c r="C20"/>
  <c r="E20" s="1"/>
  <c r="F19"/>
  <c r="D11" i="262"/>
  <c r="H11" s="1"/>
  <c r="C11"/>
  <c r="C21" i="281"/>
  <c r="D21" s="1"/>
  <c r="J21" s="1"/>
  <c r="C20" i="280"/>
  <c r="F19"/>
  <c r="E12" i="277"/>
  <c r="I12" s="1"/>
  <c r="E11" i="273"/>
  <c r="I11" s="1"/>
  <c r="D24" i="287" l="1"/>
  <c r="E24"/>
  <c r="I24" s="1"/>
  <c r="F20" i="281"/>
  <c r="E20" i="280"/>
  <c r="D20"/>
  <c r="J20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F24" i="287" l="1"/>
  <c r="C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D22" s="1"/>
  <c r="J22" s="1"/>
  <c r="F20" i="280"/>
  <c r="C21"/>
  <c r="E14" i="277"/>
  <c r="I14" s="1"/>
  <c r="E12" i="273"/>
  <c r="I12" s="1"/>
  <c r="D25" i="287" l="1"/>
  <c r="E25"/>
  <c r="I25" s="1"/>
  <c r="E21" i="280"/>
  <c r="D21"/>
  <c r="J21" s="1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6" i="287" l="1"/>
  <c r="F25"/>
  <c r="F25" i="285"/>
  <c r="C26"/>
  <c r="I24" i="282"/>
  <c r="D26" i="283"/>
  <c r="I26"/>
  <c r="J21" i="279"/>
  <c r="F21"/>
  <c r="C22"/>
  <c r="E22" s="1"/>
  <c r="D14" i="262"/>
  <c r="H14" s="1"/>
  <c r="C14"/>
  <c r="C24" i="281"/>
  <c r="D24" s="1"/>
  <c r="J24" s="1"/>
  <c r="F22"/>
  <c r="C22" i="280"/>
  <c r="F21"/>
  <c r="E15" i="277"/>
  <c r="I15" s="1"/>
  <c r="E14" i="273"/>
  <c r="I14" s="1"/>
  <c r="E26" i="287" l="1"/>
  <c r="I26" s="1"/>
  <c r="D26"/>
  <c r="E22" i="280"/>
  <c r="D22"/>
  <c r="J22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F26" i="287" l="1"/>
  <c r="C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D25" s="1"/>
  <c r="J25" s="1"/>
  <c r="F24"/>
  <c r="C24" i="280"/>
  <c r="F22"/>
  <c r="E16" i="277"/>
  <c r="I16" s="1"/>
  <c r="E15" i="273"/>
  <c r="I15" s="1"/>
  <c r="D27" i="287" l="1"/>
  <c r="E27"/>
  <c r="I27" s="1"/>
  <c r="E24" i="280"/>
  <c r="D24"/>
  <c r="J24" s="1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29" i="287" l="1"/>
  <c r="F27"/>
  <c r="H17" i="277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F24"/>
  <c r="E17" i="277"/>
  <c r="I17" s="1"/>
  <c r="E16" i="273"/>
  <c r="I16" s="1"/>
  <c r="D29" i="287" l="1"/>
  <c r="E29"/>
  <c r="I29" s="1"/>
  <c r="E26" i="281"/>
  <c r="I26" s="1"/>
  <c r="D26"/>
  <c r="J26" s="1"/>
  <c r="E25" i="280"/>
  <c r="D25"/>
  <c r="J25" s="1"/>
  <c r="D29" i="285"/>
  <c r="E29"/>
  <c r="I29" s="1"/>
  <c r="D25" i="279"/>
  <c r="I25"/>
  <c r="C30" i="283"/>
  <c r="E30" s="1"/>
  <c r="F29"/>
  <c r="C27" i="282"/>
  <c r="E27" s="1"/>
  <c r="F26"/>
  <c r="E16" i="262"/>
  <c r="B17"/>
  <c r="I25" i="280"/>
  <c r="F17" i="277"/>
  <c r="C19"/>
  <c r="F16" i="273"/>
  <c r="C17"/>
  <c r="D17" s="1"/>
  <c r="F29" i="287" l="1"/>
  <c r="C30"/>
  <c r="D19" i="277"/>
  <c r="J19" s="1"/>
  <c r="J17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F26"/>
  <c r="C26" i="280"/>
  <c r="F25"/>
  <c r="E19" i="277"/>
  <c r="I19" s="1"/>
  <c r="E17" i="273"/>
  <c r="I17" s="1"/>
  <c r="D30" i="287" l="1"/>
  <c r="E30"/>
  <c r="I30" s="1"/>
  <c r="E27" i="281"/>
  <c r="I27" s="1"/>
  <c r="D27"/>
  <c r="J27" s="1"/>
  <c r="E26" i="280"/>
  <c r="D26"/>
  <c r="J26" s="1"/>
  <c r="E30" i="285"/>
  <c r="I30" s="1"/>
  <c r="D30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1" i="287" l="1"/>
  <c r="F30"/>
  <c r="F30" i="285"/>
  <c r="C31"/>
  <c r="D31" i="283"/>
  <c r="I31"/>
  <c r="I29" i="282"/>
  <c r="J26" i="279"/>
  <c r="C27"/>
  <c r="E27" s="1"/>
  <c r="F26"/>
  <c r="C19" i="262"/>
  <c r="D19"/>
  <c r="H19" s="1"/>
  <c r="C29" i="281"/>
  <c r="F27"/>
  <c r="C27" i="280"/>
  <c r="F26"/>
  <c r="E20" i="277"/>
  <c r="I20" s="1"/>
  <c r="E19" i="273"/>
  <c r="I19" s="1"/>
  <c r="E31" i="287" l="1"/>
  <c r="I31" s="1"/>
  <c r="D31"/>
  <c r="E29" i="281"/>
  <c r="I29" s="1"/>
  <c r="D29"/>
  <c r="J29" s="1"/>
  <c r="E27" i="280"/>
  <c r="D27"/>
  <c r="J27" s="1"/>
  <c r="D31" i="285"/>
  <c r="E31"/>
  <c r="I31" s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F31" i="287" l="1"/>
  <c r="C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F29"/>
  <c r="C29" i="280"/>
  <c r="F27"/>
  <c r="I21" i="277"/>
  <c r="E20" i="273"/>
  <c r="I20" s="1"/>
  <c r="D32" i="287" l="1"/>
  <c r="E32"/>
  <c r="I32" s="1"/>
  <c r="E30" i="281"/>
  <c r="I30" s="1"/>
  <c r="D30"/>
  <c r="J30" s="1"/>
  <c r="E29" i="280"/>
  <c r="I29" s="1"/>
  <c r="D29"/>
  <c r="J29" s="1"/>
  <c r="D32" i="285"/>
  <c r="E32"/>
  <c r="I32" s="1"/>
  <c r="I29" i="279"/>
  <c r="D29"/>
  <c r="F32" i="283"/>
  <c r="H32"/>
  <c r="C34" s="1"/>
  <c r="E34" s="1"/>
  <c r="C31" i="282"/>
  <c r="E31" s="1"/>
  <c r="F30"/>
  <c r="E20" i="262"/>
  <c r="B21"/>
  <c r="C22" i="277"/>
  <c r="F21"/>
  <c r="F20" i="273"/>
  <c r="C21"/>
  <c r="F32" i="287" l="1"/>
  <c r="H32"/>
  <c r="C34" s="1"/>
  <c r="F32" i="285"/>
  <c r="H32"/>
  <c r="C34" s="1"/>
  <c r="I34" i="283"/>
  <c r="D34"/>
  <c r="I31" i="282"/>
  <c r="J29" i="279"/>
  <c r="C30"/>
  <c r="E30" s="1"/>
  <c r="F29"/>
  <c r="E22" i="277"/>
  <c r="I22" s="1"/>
  <c r="D22"/>
  <c r="J22" s="1"/>
  <c r="E21" i="273"/>
  <c r="F21" s="1"/>
  <c r="C21" i="262"/>
  <c r="D21"/>
  <c r="H21" s="1"/>
  <c r="C31" i="281"/>
  <c r="F30"/>
  <c r="C30" i="280"/>
  <c r="F29"/>
  <c r="E34" i="287" l="1"/>
  <c r="I34" s="1"/>
  <c r="D34"/>
  <c r="E31" i="281"/>
  <c r="I31" s="1"/>
  <c r="D31"/>
  <c r="J31" s="1"/>
  <c r="E30" i="280"/>
  <c r="I30" s="1"/>
  <c r="D30"/>
  <c r="J30" s="1"/>
  <c r="D34" i="285"/>
  <c r="E34"/>
  <c r="I34" s="1"/>
  <c r="D30" i="279"/>
  <c r="I30"/>
  <c r="C35" i="283"/>
  <c r="E35" s="1"/>
  <c r="F34"/>
  <c r="I21" i="273"/>
  <c r="E32" i="282"/>
  <c r="F31"/>
  <c r="E21" i="262"/>
  <c r="B22"/>
  <c r="C24" i="277"/>
  <c r="F22"/>
  <c r="C22" i="273"/>
  <c r="E22" s="1"/>
  <c r="C35" i="287" l="1"/>
  <c r="F34"/>
  <c r="E24" i="277"/>
  <c r="D24"/>
  <c r="J24" s="1"/>
  <c r="F34" i="285"/>
  <c r="C35"/>
  <c r="D35" i="283"/>
  <c r="I35"/>
  <c r="I32" i="282"/>
  <c r="J30" i="279"/>
  <c r="C31"/>
  <c r="E31" s="1"/>
  <c r="F30"/>
  <c r="D22" i="262"/>
  <c r="H22" s="1"/>
  <c r="C22"/>
  <c r="C32" i="281"/>
  <c r="F31"/>
  <c r="C31" i="280"/>
  <c r="D31" s="1"/>
  <c r="J31" s="1"/>
  <c r="F30"/>
  <c r="I24" i="277"/>
  <c r="I22" i="273"/>
  <c r="D35" i="287" l="1"/>
  <c r="E35"/>
  <c r="I35" s="1"/>
  <c r="E32" i="281"/>
  <c r="I32" s="1"/>
  <c r="D32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C25" i="277"/>
  <c r="F24"/>
  <c r="F22" i="273"/>
  <c r="C24"/>
  <c r="E24" s="1"/>
  <c r="C36" i="287" l="1"/>
  <c r="F35"/>
  <c r="H32" i="281"/>
  <c r="F133" i="262" s="1"/>
  <c r="J32" i="281"/>
  <c r="E25" i="277"/>
  <c r="D25"/>
  <c r="J25" s="1"/>
  <c r="F35" i="285"/>
  <c r="C36"/>
  <c r="D36" i="283"/>
  <c r="I36"/>
  <c r="I34" i="282"/>
  <c r="J31" i="279"/>
  <c r="C32"/>
  <c r="E32" s="1"/>
  <c r="F31"/>
  <c r="D24" i="262"/>
  <c r="H24" s="1"/>
  <c r="C24"/>
  <c r="F32" i="281"/>
  <c r="C32" i="280"/>
  <c r="F31"/>
  <c r="I25" i="277"/>
  <c r="I24" i="273"/>
  <c r="E36" i="287" l="1"/>
  <c r="I36" s="1"/>
  <c r="D36"/>
  <c r="C34" i="281"/>
  <c r="E32" i="280"/>
  <c r="I32" s="1"/>
  <c r="D32"/>
  <c r="D36" i="285"/>
  <c r="E36"/>
  <c r="I36" s="1"/>
  <c r="D32" i="279"/>
  <c r="I32"/>
  <c r="C37" i="283"/>
  <c r="E37" s="1"/>
  <c r="F36"/>
  <c r="F34" i="282"/>
  <c r="C35"/>
  <c r="E35" s="1"/>
  <c r="E24" i="262"/>
  <c r="B25"/>
  <c r="C26" i="277"/>
  <c r="F25"/>
  <c r="F24" i="273"/>
  <c r="C25"/>
  <c r="E25" s="1"/>
  <c r="C37" i="287" l="1"/>
  <c r="F36"/>
  <c r="E34" i="281"/>
  <c r="I34" s="1"/>
  <c r="D34"/>
  <c r="E26" i="277"/>
  <c r="D26"/>
  <c r="J26" s="1"/>
  <c r="F36" i="285"/>
  <c r="C37"/>
  <c r="D37" i="283"/>
  <c r="I37"/>
  <c r="I35" i="282"/>
  <c r="J32" i="279"/>
  <c r="C34"/>
  <c r="E34" s="1"/>
  <c r="F32"/>
  <c r="D25" i="262"/>
  <c r="H25" s="1"/>
  <c r="C25"/>
  <c r="F32" i="280"/>
  <c r="H32"/>
  <c r="I26" i="277"/>
  <c r="I25" i="273"/>
  <c r="D37" i="287" l="1"/>
  <c r="E37"/>
  <c r="I37" s="1"/>
  <c r="C35" i="281"/>
  <c r="E35" s="1"/>
  <c r="I35" s="1"/>
  <c r="F34"/>
  <c r="D37" i="285"/>
  <c r="E37"/>
  <c r="I37" s="1"/>
  <c r="C34" i="280"/>
  <c r="D34" s="1"/>
  <c r="J34" s="1"/>
  <c r="F125" i="262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F37" i="287" l="1"/>
  <c r="C39"/>
  <c r="F35" i="281"/>
  <c r="D27" i="277"/>
  <c r="J27" s="1"/>
  <c r="E27"/>
  <c r="I27" s="1"/>
  <c r="F37" i="285"/>
  <c r="C39"/>
  <c r="E34" i="280"/>
  <c r="I34" s="1"/>
  <c r="J32"/>
  <c r="I39" i="283"/>
  <c r="D39"/>
  <c r="I36" i="282"/>
  <c r="J34" i="279"/>
  <c r="C35"/>
  <c r="E35" s="1"/>
  <c r="F34"/>
  <c r="D26" i="262"/>
  <c r="H26" s="1"/>
  <c r="C26"/>
  <c r="C35" i="280"/>
  <c r="I26" i="273"/>
  <c r="E39" i="287" l="1"/>
  <c r="I39" s="1"/>
  <c r="D39"/>
  <c r="C36" i="281"/>
  <c r="E36" s="1"/>
  <c r="I36" s="1"/>
  <c r="E35" i="280"/>
  <c r="D35"/>
  <c r="J35" s="1"/>
  <c r="D39" i="285"/>
  <c r="E39"/>
  <c r="I39" s="1"/>
  <c r="F34" i="280"/>
  <c r="I35"/>
  <c r="D35" i="279"/>
  <c r="I35"/>
  <c r="C40" i="283"/>
  <c r="E40" s="1"/>
  <c r="F39"/>
  <c r="F36" i="282"/>
  <c r="C37"/>
  <c r="E37" s="1"/>
  <c r="B27" i="262"/>
  <c r="E26"/>
  <c r="C29" i="277"/>
  <c r="F27"/>
  <c r="F26" i="273"/>
  <c r="C27"/>
  <c r="F36" i="281" l="1"/>
  <c r="C40" i="287"/>
  <c r="F39"/>
  <c r="E29" i="277"/>
  <c r="D29"/>
  <c r="J29" s="1"/>
  <c r="F39" i="285"/>
  <c r="C40"/>
  <c r="D40" i="283"/>
  <c r="I40"/>
  <c r="I37" i="282"/>
  <c r="J35" i="279"/>
  <c r="C36"/>
  <c r="E36" s="1"/>
  <c r="F35"/>
  <c r="D27" i="262"/>
  <c r="H27" s="1"/>
  <c r="C27"/>
  <c r="C37" i="281"/>
  <c r="E37" s="1"/>
  <c r="C36" i="280"/>
  <c r="F35"/>
  <c r="I29" i="277"/>
  <c r="I27" i="273"/>
  <c r="D40" i="287" l="1"/>
  <c r="E40"/>
  <c r="I40" s="1"/>
  <c r="E36" i="280"/>
  <c r="D36"/>
  <c r="J36" s="1"/>
  <c r="E40" i="285"/>
  <c r="I40" s="1"/>
  <c r="D40"/>
  <c r="I37" i="281"/>
  <c r="I36" i="280"/>
  <c r="I36" i="279"/>
  <c r="D36"/>
  <c r="F40" i="283"/>
  <c r="C41"/>
  <c r="E41" s="1"/>
  <c r="F37" i="282"/>
  <c r="C39"/>
  <c r="E39" s="1"/>
  <c r="B29" i="262"/>
  <c r="E27"/>
  <c r="C30" i="277"/>
  <c r="F29"/>
  <c r="C29" i="273"/>
  <c r="E29" s="1"/>
  <c r="F27"/>
  <c r="F40" i="287" l="1"/>
  <c r="C41"/>
  <c r="E30" i="277"/>
  <c r="I30" s="1"/>
  <c r="D30"/>
  <c r="J30" s="1"/>
  <c r="F40" i="285"/>
  <c r="C41"/>
  <c r="D41" i="283"/>
  <c r="I41"/>
  <c r="I39" i="282"/>
  <c r="J36" i="279"/>
  <c r="C37"/>
  <c r="E37" s="1"/>
  <c r="F36"/>
  <c r="C29" i="262"/>
  <c r="D29"/>
  <c r="H29" s="1"/>
  <c r="C39" i="281"/>
  <c r="E39" s="1"/>
  <c r="F37"/>
  <c r="C37" i="280"/>
  <c r="F36"/>
  <c r="I29" i="273"/>
  <c r="E41" i="287" l="1"/>
  <c r="I41" s="1"/>
  <c r="D41"/>
  <c r="E37" i="280"/>
  <c r="D37"/>
  <c r="J37" s="1"/>
  <c r="D41" i="285"/>
  <c r="E41"/>
  <c r="I41" s="1"/>
  <c r="I39" i="281"/>
  <c r="I37" i="280"/>
  <c r="D37" i="279"/>
  <c r="I37"/>
  <c r="C42" i="283"/>
  <c r="E42" s="1"/>
  <c r="F41"/>
  <c r="F39" i="282"/>
  <c r="C40"/>
  <c r="E40" s="1"/>
  <c r="B30" i="262"/>
  <c r="E29"/>
  <c r="C31" i="277"/>
  <c r="F30"/>
  <c r="F29" i="273"/>
  <c r="C30"/>
  <c r="E30" s="1"/>
  <c r="C42" i="287" l="1"/>
  <c r="F41"/>
  <c r="E31" i="277"/>
  <c r="I31" s="1"/>
  <c r="D31"/>
  <c r="J31" s="1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F37"/>
  <c r="I30" i="273"/>
  <c r="D42" i="287" l="1"/>
  <c r="E42"/>
  <c r="I42" s="1"/>
  <c r="E39" i="280"/>
  <c r="D39"/>
  <c r="J39" s="1"/>
  <c r="E42" i="285"/>
  <c r="I42" s="1"/>
  <c r="D42"/>
  <c r="I40" i="281"/>
  <c r="I39" i="280"/>
  <c r="D39" i="279"/>
  <c r="I39"/>
  <c r="F42" i="283"/>
  <c r="C44"/>
  <c r="E44" s="1"/>
  <c r="F40" i="282"/>
  <c r="C41"/>
  <c r="E41" s="1"/>
  <c r="B31" i="262"/>
  <c r="E30"/>
  <c r="C32" i="277"/>
  <c r="F31"/>
  <c r="F30" i="273"/>
  <c r="C31"/>
  <c r="E31" s="1"/>
  <c r="F42" i="287" l="1"/>
  <c r="C44"/>
  <c r="E32" i="277"/>
  <c r="D32"/>
  <c r="J32" s="1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F39"/>
  <c r="I32" i="277"/>
  <c r="I31" i="273"/>
  <c r="E44" i="287" l="1"/>
  <c r="I44" s="1"/>
  <c r="D44"/>
  <c r="E40" i="280"/>
  <c r="I40" s="1"/>
  <c r="D40"/>
  <c r="J40" s="1"/>
  <c r="D44" i="285"/>
  <c r="E44"/>
  <c r="I41" i="281"/>
  <c r="D40" i="279"/>
  <c r="I40"/>
  <c r="C45" i="283"/>
  <c r="E45" s="1"/>
  <c r="F44"/>
  <c r="F41" i="282"/>
  <c r="C42"/>
  <c r="E42" s="1"/>
  <c r="B32" i="262"/>
  <c r="E31"/>
  <c r="H32" i="277"/>
  <c r="F32"/>
  <c r="F31" i="273"/>
  <c r="C32"/>
  <c r="E32" s="1"/>
  <c r="C45" i="287" l="1"/>
  <c r="F44"/>
  <c r="C34" i="277"/>
  <c r="F121" i="262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F40"/>
  <c r="H32" i="273"/>
  <c r="I32"/>
  <c r="D45" i="287" l="1"/>
  <c r="E45"/>
  <c r="I45" s="1"/>
  <c r="E41" i="280"/>
  <c r="D41"/>
  <c r="J41" s="1"/>
  <c r="E34" i="277"/>
  <c r="I34" s="1"/>
  <c r="D34"/>
  <c r="J34" s="1"/>
  <c r="E45" i="285"/>
  <c r="I45" s="1"/>
  <c r="D45"/>
  <c r="D42" i="281"/>
  <c r="I42"/>
  <c r="I41" i="280"/>
  <c r="D41" i="279"/>
  <c r="I41"/>
  <c r="F45" i="283"/>
  <c r="C46"/>
  <c r="E46" s="1"/>
  <c r="F42" i="282"/>
  <c r="C44"/>
  <c r="E44" s="1"/>
  <c r="E32" i="262"/>
  <c r="B34"/>
  <c r="C35" i="277"/>
  <c r="D35" s="1"/>
  <c r="F32" i="273"/>
  <c r="C34"/>
  <c r="E34" s="1"/>
  <c r="C46" i="287" l="1"/>
  <c r="F45"/>
  <c r="F34" i="277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6" i="287" l="1"/>
  <c r="E46"/>
  <c r="I46" s="1"/>
  <c r="D46" i="285"/>
  <c r="E46"/>
  <c r="I46" s="1"/>
  <c r="D44" i="281"/>
  <c r="I44"/>
  <c r="I42" i="280"/>
  <c r="D42" i="279"/>
  <c r="I42"/>
  <c r="C47" i="283"/>
  <c r="E47" s="1"/>
  <c r="F46"/>
  <c r="F44" i="282"/>
  <c r="C45"/>
  <c r="E45" s="1"/>
  <c r="B35" i="262"/>
  <c r="E34"/>
  <c r="C36" i="277"/>
  <c r="D36" s="1"/>
  <c r="J36" s="1"/>
  <c r="F35"/>
  <c r="F34" i="273"/>
  <c r="C35"/>
  <c r="C47" i="287" l="1"/>
  <c r="F46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7" i="287" l="1"/>
  <c r="E47"/>
  <c r="I47" s="1"/>
  <c r="D47" i="285"/>
  <c r="E47"/>
  <c r="I47" s="1"/>
  <c r="I45" i="281"/>
  <c r="D45"/>
  <c r="I44" i="280"/>
  <c r="D44" i="279"/>
  <c r="I44"/>
  <c r="F47" i="283"/>
  <c r="H47"/>
  <c r="C49" s="1"/>
  <c r="E49" s="1"/>
  <c r="F45" i="282"/>
  <c r="C46"/>
  <c r="E46" s="1"/>
  <c r="E35" i="262"/>
  <c r="B36"/>
  <c r="C37" i="277"/>
  <c r="F36"/>
  <c r="F35" i="273"/>
  <c r="C36"/>
  <c r="H47" i="287" l="1"/>
  <c r="C49" s="1"/>
  <c r="F47"/>
  <c r="E37" i="277"/>
  <c r="I37" s="1"/>
  <c r="D37"/>
  <c r="J37" s="1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D49" i="287" l="1"/>
  <c r="E49"/>
  <c r="I49" s="1"/>
  <c r="D49" i="285"/>
  <c r="E49"/>
  <c r="I49" s="1"/>
  <c r="D46" i="281"/>
  <c r="I45" i="280"/>
  <c r="D45" i="279"/>
  <c r="I45"/>
  <c r="C50" i="283"/>
  <c r="E50" s="1"/>
  <c r="F49"/>
  <c r="F46" i="282"/>
  <c r="C47"/>
  <c r="E47" s="1"/>
  <c r="B37" i="262"/>
  <c r="E36"/>
  <c r="I46" i="281"/>
  <c r="C39" i="277"/>
  <c r="F37"/>
  <c r="F36" i="273"/>
  <c r="C37"/>
  <c r="E37" s="1"/>
  <c r="C50" i="287" l="1"/>
  <c r="F49"/>
  <c r="E39" i="277"/>
  <c r="D39"/>
  <c r="J39" s="1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E50" i="287" l="1"/>
  <c r="I50" s="1"/>
  <c r="D50"/>
  <c r="E50" i="285"/>
  <c r="I50" s="1"/>
  <c r="D50"/>
  <c r="D47" i="281"/>
  <c r="H47" s="1"/>
  <c r="J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F39"/>
  <c r="C39" i="273"/>
  <c r="F37"/>
  <c r="C51" i="287" l="1"/>
  <c r="F50"/>
  <c r="E40" i="277"/>
  <c r="I40" s="1"/>
  <c r="D40"/>
  <c r="J40" s="1"/>
  <c r="E39" i="273"/>
  <c r="I39" s="1"/>
  <c r="D39"/>
  <c r="J39" s="1"/>
  <c r="F50" i="285"/>
  <c r="C51"/>
  <c r="D51" i="283"/>
  <c r="I51"/>
  <c r="D49" i="282"/>
  <c r="I49"/>
  <c r="J46" i="279"/>
  <c r="C47"/>
  <c r="E47" s="1"/>
  <c r="F46"/>
  <c r="D39" i="262"/>
  <c r="H39" s="1"/>
  <c r="C39"/>
  <c r="F47" i="281"/>
  <c r="C49"/>
  <c r="E49" s="1"/>
  <c r="C47" i="280"/>
  <c r="E47" s="1"/>
  <c r="F46"/>
  <c r="D51" i="287" l="1"/>
  <c r="E51"/>
  <c r="I51" s="1"/>
  <c r="D51" i="285"/>
  <c r="E51"/>
  <c r="I51" s="1"/>
  <c r="D49" i="281"/>
  <c r="H47" i="280"/>
  <c r="I47"/>
  <c r="I47" i="279"/>
  <c r="D47"/>
  <c r="C52" i="283"/>
  <c r="E52" s="1"/>
  <c r="F51"/>
  <c r="C50" i="282"/>
  <c r="E50" s="1"/>
  <c r="F49"/>
  <c r="E39" i="262"/>
  <c r="B40"/>
  <c r="I49" i="281"/>
  <c r="C41" i="277"/>
  <c r="F40"/>
  <c r="F39" i="273"/>
  <c r="C40"/>
  <c r="C52" i="287" l="1"/>
  <c r="F51"/>
  <c r="E41" i="277"/>
  <c r="D41"/>
  <c r="J41" s="1"/>
  <c r="E40" i="273"/>
  <c r="D40"/>
  <c r="J40" s="1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C49" i="280"/>
  <c r="E49" s="1"/>
  <c r="F47"/>
  <c r="E52" i="287" l="1"/>
  <c r="I52" s="1"/>
  <c r="D52"/>
  <c r="E52" i="285"/>
  <c r="I52" s="1"/>
  <c r="D52"/>
  <c r="I50" i="281"/>
  <c r="D50"/>
  <c r="I49" i="280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C54" i="287" l="1"/>
  <c r="F52"/>
  <c r="E41" i="273"/>
  <c r="D41"/>
  <c r="J41" s="1"/>
  <c r="F52" i="285"/>
  <c r="C54"/>
  <c r="E42" i="277"/>
  <c r="I42" s="1"/>
  <c r="D42"/>
  <c r="J42" s="1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4" i="287" l="1"/>
  <c r="E54"/>
  <c r="I54" s="1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F42"/>
  <c r="F41" i="273"/>
  <c r="C42"/>
  <c r="C55" i="287" l="1"/>
  <c r="F54"/>
  <c r="E44" i="277"/>
  <c r="I44" s="1"/>
  <c r="D44"/>
  <c r="J44" s="1"/>
  <c r="E42" i="273"/>
  <c r="I42" s="1"/>
  <c r="D42"/>
  <c r="J42" s="1"/>
  <c r="F54" i="285"/>
  <c r="I54"/>
  <c r="C55"/>
  <c r="D55" i="283"/>
  <c r="I55"/>
  <c r="D52" i="282"/>
  <c r="I52"/>
  <c r="J50" i="279"/>
  <c r="F50"/>
  <c r="C51"/>
  <c r="E51" s="1"/>
  <c r="D42" i="262"/>
  <c r="H42" s="1"/>
  <c r="C42"/>
  <c r="C52" i="281"/>
  <c r="E52" s="1"/>
  <c r="F51"/>
  <c r="C51" i="280"/>
  <c r="E51" s="1"/>
  <c r="F50"/>
  <c r="E55" i="287" l="1"/>
  <c r="I55" s="1"/>
  <c r="D55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F44"/>
  <c r="F42" i="273"/>
  <c r="C44"/>
  <c r="C56" i="287" l="1"/>
  <c r="F55"/>
  <c r="E45" i="277"/>
  <c r="I45" s="1"/>
  <c r="D45"/>
  <c r="J45" s="1"/>
  <c r="E44" i="273"/>
  <c r="I44" s="1"/>
  <c r="D44"/>
  <c r="J44" s="1"/>
  <c r="F55" i="285"/>
  <c r="C56"/>
  <c r="D56" i="283"/>
  <c r="I56"/>
  <c r="D54" i="282"/>
  <c r="I54"/>
  <c r="J51" i="279"/>
  <c r="C52"/>
  <c r="E52" s="1"/>
  <c r="F51"/>
  <c r="D44" i="262"/>
  <c r="H44" s="1"/>
  <c r="C44"/>
  <c r="C54" i="281"/>
  <c r="E54" s="1"/>
  <c r="F52"/>
  <c r="C52" i="280"/>
  <c r="E52" s="1"/>
  <c r="F51"/>
  <c r="D56" i="287" l="1"/>
  <c r="E56"/>
  <c r="I56" s="1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F45"/>
  <c r="F44" i="273"/>
  <c r="C45"/>
  <c r="E46" i="277" l="1"/>
  <c r="D46"/>
  <c r="J46" s="1"/>
  <c r="C57" i="287"/>
  <c r="F56"/>
  <c r="E45" i="273"/>
  <c r="D45"/>
  <c r="J45" s="1"/>
  <c r="F56" i="285"/>
  <c r="C57"/>
  <c r="D57" i="283"/>
  <c r="I57"/>
  <c r="D55" i="282"/>
  <c r="I55"/>
  <c r="I46" i="277"/>
  <c r="I45" i="273"/>
  <c r="J52" i="279"/>
  <c r="C54"/>
  <c r="E54" s="1"/>
  <c r="F52"/>
  <c r="D45" i="262"/>
  <c r="H45" s="1"/>
  <c r="C45"/>
  <c r="C55" i="281"/>
  <c r="E55" s="1"/>
  <c r="F54"/>
  <c r="C54" i="280"/>
  <c r="E54" s="1"/>
  <c r="F52"/>
  <c r="E57" i="287" l="1"/>
  <c r="I57" s="1"/>
  <c r="D57"/>
  <c r="D57" i="285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F57" i="285" l="1"/>
  <c r="C59" i="287"/>
  <c r="F57"/>
  <c r="C59" i="285"/>
  <c r="I59" i="283"/>
  <c r="D59"/>
  <c r="D56" i="282"/>
  <c r="I56"/>
  <c r="H47" i="277"/>
  <c r="F136" i="262" s="1"/>
  <c r="I47" i="277"/>
  <c r="I46" i="273"/>
  <c r="J54" i="279"/>
  <c r="F54"/>
  <c r="C55"/>
  <c r="E55" s="1"/>
  <c r="D46" i="262"/>
  <c r="H46" s="1"/>
  <c r="C46"/>
  <c r="C56" i="281"/>
  <c r="E56" s="1"/>
  <c r="F55"/>
  <c r="C55" i="280"/>
  <c r="E55" s="1"/>
  <c r="F54"/>
  <c r="D59" i="287" l="1"/>
  <c r="E59"/>
  <c r="I59" s="1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C49" i="277"/>
  <c r="E49" s="1"/>
  <c r="F46" i="273"/>
  <c r="C47"/>
  <c r="E47" s="1"/>
  <c r="C60" i="287" l="1"/>
  <c r="F59"/>
  <c r="F59" i="285"/>
  <c r="C60"/>
  <c r="D60" i="283"/>
  <c r="I60"/>
  <c r="D57" i="282"/>
  <c r="I57"/>
  <c r="H47" i="273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E60" i="287" l="1"/>
  <c r="I60" s="1"/>
  <c r="D60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1" i="287" l="1"/>
  <c r="F60"/>
  <c r="F60" i="285"/>
  <c r="C61"/>
  <c r="D61" i="283"/>
  <c r="I61"/>
  <c r="D59" i="282"/>
  <c r="I59"/>
  <c r="I49" i="273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61" i="287" l="1"/>
  <c r="E61"/>
  <c r="I61" s="1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2" i="287" l="1"/>
  <c r="F61"/>
  <c r="F61" i="285"/>
  <c r="C62"/>
  <c r="D62" i="283"/>
  <c r="I62"/>
  <c r="D60" i="282"/>
  <c r="I60"/>
  <c r="I50" i="273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E62" i="287" l="1"/>
  <c r="I62" s="1"/>
  <c r="D62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2" i="287" l="1"/>
  <c r="H62"/>
  <c r="C64" s="1"/>
  <c r="F62" i="285"/>
  <c r="H62"/>
  <c r="C64" s="1"/>
  <c r="I64" i="283"/>
  <c r="D64"/>
  <c r="D61" i="282"/>
  <c r="I61"/>
  <c r="I51" i="273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4" i="287" l="1"/>
  <c r="E64"/>
  <c r="I64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F64" i="287" l="1"/>
  <c r="C65"/>
  <c r="F64" i="285"/>
  <c r="C65"/>
  <c r="D65" i="283"/>
  <c r="I65"/>
  <c r="D62" i="282"/>
  <c r="I62"/>
  <c r="D54" i="277"/>
  <c r="I52" i="273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5" i="287" l="1"/>
  <c r="E65"/>
  <c r="I65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C66" i="287" l="1"/>
  <c r="F65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6" i="287" l="1"/>
  <c r="E66"/>
  <c r="I66" s="1"/>
  <c r="D66" i="285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F66" i="285" l="1"/>
  <c r="F66" i="287"/>
  <c r="C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7" i="287" l="1"/>
  <c r="E67"/>
  <c r="I67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C69" i="287" l="1"/>
  <c r="F67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9" i="287" l="1"/>
  <c r="E69"/>
  <c r="I69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F69" i="287" l="1"/>
  <c r="C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0" i="287" l="1"/>
  <c r="E70"/>
  <c r="I70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C71" i="287" l="1"/>
  <c r="F70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1" i="287" l="1"/>
  <c r="E71"/>
  <c r="I71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F71" i="287" l="1"/>
  <c r="C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2" i="287" l="1"/>
  <c r="E72"/>
  <c r="I72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C74" i="287" l="1"/>
  <c r="F72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4" i="287" l="1"/>
  <c r="E74"/>
  <c r="I74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F74" i="287" l="1"/>
  <c r="C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5" i="287" l="1"/>
  <c r="E75"/>
  <c r="I75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C76" i="287" l="1"/>
  <c r="F75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6" i="287" l="1"/>
  <c r="E76"/>
  <c r="I76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F76" i="287" l="1"/>
  <c r="C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D77" i="287" l="1"/>
  <c r="E77"/>
  <c r="I77" s="1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F77" i="287" l="1"/>
  <c r="H77"/>
  <c r="C79" s="1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E79" i="287" l="1"/>
  <c r="I79" s="1"/>
  <c r="D79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0" i="287" l="1"/>
  <c r="F79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80" i="287" l="1"/>
  <c r="E80"/>
  <c r="I80" s="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1" i="287" l="1"/>
  <c r="F80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E81" i="287" l="1"/>
  <c r="I81" s="1"/>
  <c r="D8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2" i="287" l="1"/>
  <c r="F81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D82" i="287" l="1"/>
  <c r="E82"/>
  <c r="I82" s="1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4" i="287" l="1"/>
  <c r="F82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E84" i="287" l="1"/>
  <c r="I84" s="1"/>
  <c r="D84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5" i="287" l="1"/>
  <c r="F84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5" i="287" l="1"/>
  <c r="E85"/>
  <c r="I85" s="1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6" i="287" l="1"/>
  <c r="F85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E86" i="287" l="1"/>
  <c r="I86" s="1"/>
  <c r="D86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7" i="287" l="1"/>
  <c r="F86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D87" i="287" l="1"/>
  <c r="E87"/>
  <c r="I87" s="1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89" i="287" l="1"/>
  <c r="F87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E89" i="287" l="1"/>
  <c r="I89" s="1"/>
  <c r="D89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0" i="287" l="1"/>
  <c r="F89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90" i="287" l="1"/>
  <c r="E90"/>
  <c r="I90" s="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1" i="287" l="1"/>
  <c r="F90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E91" i="287" l="1"/>
  <c r="I91" s="1"/>
  <c r="D9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C92" i="287" l="1"/>
  <c r="F91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2" i="287" l="1"/>
  <c r="E92"/>
  <c r="I92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H92" i="287" l="1"/>
  <c r="C94" s="1"/>
  <c r="F92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4" i="287" l="1"/>
  <c r="E94"/>
  <c r="I94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C95" i="287" l="1"/>
  <c r="F94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5" i="287" l="1"/>
  <c r="E95"/>
  <c r="I95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F95" i="287" l="1"/>
  <c r="C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6" i="287" l="1"/>
  <c r="E96"/>
  <c r="I96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C97" i="287" l="1"/>
  <c r="F96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7" i="287" l="1"/>
  <c r="E97"/>
  <c r="I97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F97" i="287" l="1"/>
  <c r="C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9" i="287" l="1"/>
  <c r="E99"/>
  <c r="I99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C100" i="287" l="1"/>
  <c r="F99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0" i="287" l="1"/>
  <c r="E100"/>
  <c r="I100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F100" i="287" l="1"/>
  <c r="C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1" i="287" l="1"/>
  <c r="E101"/>
  <c r="I101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C102" i="287" l="1"/>
  <c r="F101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2" i="287" l="1"/>
  <c r="E102"/>
  <c r="I102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F102" i="287" l="1"/>
  <c r="C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4" i="287" l="1"/>
  <c r="E104"/>
  <c r="I104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C105" i="287" l="1"/>
  <c r="F104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5" i="287" l="1"/>
  <c r="E105"/>
  <c r="I105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F105" i="287" l="1"/>
  <c r="C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6" i="287" l="1"/>
  <c r="E106"/>
  <c r="I106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7" i="287" l="1"/>
  <c r="F106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7" i="287" l="1"/>
  <c r="E107"/>
  <c r="I107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F107" i="287" l="1"/>
  <c r="H107"/>
  <c r="C109" s="1"/>
  <c r="F107" i="285"/>
  <c r="H107"/>
  <c r="C109" s="1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9" i="287" l="1"/>
  <c r="E109"/>
  <c r="I109" s="1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0" i="287" l="1"/>
  <c r="F109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E110" i="287" l="1"/>
  <c r="I110" s="1"/>
  <c r="D110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1" i="287" l="1"/>
  <c r="F110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11" i="287" l="1"/>
  <c r="E111"/>
  <c r="I111" s="1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2" i="287" l="1"/>
  <c r="F111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E112" i="287" l="1"/>
  <c r="I112" s="1"/>
  <c r="D112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4" i="287" l="1"/>
  <c r="F112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4" i="287" l="1"/>
  <c r="E114"/>
  <c r="I114" s="1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5" i="287" l="1"/>
  <c r="F114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E115" i="287" l="1"/>
  <c r="I115" s="1"/>
  <c r="D115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6" i="287" l="1"/>
  <c r="F115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6" i="287" l="1"/>
  <c r="E116"/>
  <c r="I116" s="1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7" i="287" l="1"/>
  <c r="F116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E117" i="287" l="1"/>
  <c r="I117" s="1"/>
  <c r="D117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19" i="287" l="1"/>
  <c r="F117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9" i="287" l="1"/>
  <c r="E119"/>
  <c r="I119" s="1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0" i="287" l="1"/>
  <c r="F119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E120" i="287" l="1"/>
  <c r="I120" s="1"/>
  <c r="D120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1" i="287" l="1"/>
  <c r="F120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21" i="287" l="1"/>
  <c r="E121"/>
  <c r="I121" s="1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2" i="287" l="1"/>
  <c r="F121"/>
  <c r="C122" i="285"/>
  <c r="F121"/>
  <c r="D21" i="276"/>
  <c r="H21" s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H110" s="1"/>
  <c r="C110"/>
  <c r="C120" i="281"/>
  <c r="E120" s="1"/>
  <c r="F119"/>
  <c r="C119" i="280"/>
  <c r="E119" s="1"/>
  <c r="F117"/>
  <c r="E122" i="287" l="1"/>
  <c r="I122" s="1"/>
  <c r="D122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2" i="287" l="1"/>
  <c r="H122"/>
  <c r="C124" s="1"/>
  <c r="F122" i="285"/>
  <c r="H122"/>
  <c r="C124" s="1"/>
  <c r="C22" i="276"/>
  <c r="D22"/>
  <c r="H22" s="1"/>
  <c r="I124" i="283"/>
  <c r="D124"/>
  <c r="D121" i="282"/>
  <c r="I121"/>
  <c r="D112" i="277"/>
  <c r="I112"/>
  <c r="D111" i="273"/>
  <c r="I111"/>
  <c r="J119" i="279"/>
  <c r="C120"/>
  <c r="E120" s="1"/>
  <c r="F119"/>
  <c r="D111" i="262"/>
  <c r="H111" s="1"/>
  <c r="C111"/>
  <c r="C121" i="281"/>
  <c r="E121" s="1"/>
  <c r="F120"/>
  <c r="C120" i="280"/>
  <c r="E120" s="1"/>
  <c r="F119"/>
  <c r="D124" i="287" l="1"/>
  <c r="E124"/>
  <c r="I124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F124" i="287" l="1"/>
  <c r="C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H113" s="1"/>
  <c r="C113"/>
  <c r="C122" i="281"/>
  <c r="E122" s="1"/>
  <c r="F121"/>
  <c r="C121" i="280"/>
  <c r="E121" s="1"/>
  <c r="F120"/>
  <c r="H24" i="276"/>
  <c r="D125" i="287" l="1"/>
  <c r="E125"/>
  <c r="I125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C126" i="287" l="1"/>
  <c r="F125"/>
  <c r="C126" i="285"/>
  <c r="F125"/>
  <c r="D25" i="276"/>
  <c r="H25" s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H114" s="1"/>
  <c r="C114"/>
  <c r="F122" i="281"/>
  <c r="H122"/>
  <c r="C124" s="1"/>
  <c r="E124" s="1"/>
  <c r="C122" i="280"/>
  <c r="E122" s="1"/>
  <c r="F121"/>
  <c r="D126" i="287" l="1"/>
  <c r="E126"/>
  <c r="I126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F126" i="287" l="1"/>
  <c r="C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7" i="287" l="1"/>
  <c r="E127"/>
  <c r="I127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C129" i="287" l="1"/>
  <c r="F127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9" i="287" l="1"/>
  <c r="E129"/>
  <c r="I129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F129" i="287" l="1"/>
  <c r="C130"/>
  <c r="F129" i="285"/>
  <c r="C130"/>
  <c r="D29" i="276"/>
  <c r="H29" s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D130" i="287" l="1"/>
  <c r="E130"/>
  <c r="I130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C131" i="287" l="1"/>
  <c r="F130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1" i="287" l="1"/>
  <c r="E131"/>
  <c r="I131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I129" i="281"/>
  <c r="I127" i="280"/>
  <c r="C121" i="277"/>
  <c r="E121" s="1"/>
  <c r="F120"/>
  <c r="B31" i="276"/>
  <c r="E30"/>
  <c r="F119" i="273"/>
  <c r="C120"/>
  <c r="E120" s="1"/>
  <c r="F131" i="287" l="1"/>
  <c r="C132"/>
  <c r="D120" i="262"/>
  <c r="H120" s="1"/>
  <c r="C120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C130" i="281"/>
  <c r="E130" s="1"/>
  <c r="F129"/>
  <c r="C129" i="280"/>
  <c r="E129" s="1"/>
  <c r="F127"/>
  <c r="I120" i="273"/>
  <c r="D132" i="287" l="1"/>
  <c r="E132"/>
  <c r="I132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C122" i="277"/>
  <c r="E122" s="1"/>
  <c r="F121"/>
  <c r="B32" i="276"/>
  <c r="E31"/>
  <c r="F120" i="273"/>
  <c r="C121"/>
  <c r="E121" s="1"/>
  <c r="C134" i="287" l="1"/>
  <c r="F132"/>
  <c r="D121" i="262"/>
  <c r="H121" s="1"/>
  <c r="C121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C131" i="281"/>
  <c r="E131" s="1"/>
  <c r="F130"/>
  <c r="C130" i="280"/>
  <c r="E130" s="1"/>
  <c r="F129"/>
  <c r="D134" i="287" l="1"/>
  <c r="E134"/>
  <c r="I134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E121"/>
  <c r="I130" i="280"/>
  <c r="F122" i="277"/>
  <c r="H122"/>
  <c r="C124" s="1"/>
  <c r="E124" s="1"/>
  <c r="D34" i="276"/>
  <c r="E32"/>
  <c r="F121" i="273"/>
  <c r="C122"/>
  <c r="E122" s="1"/>
  <c r="F134" i="287" l="1"/>
  <c r="C135"/>
  <c r="D123" i="262"/>
  <c r="H123" s="1"/>
  <c r="C123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C132" i="281"/>
  <c r="E132" s="1"/>
  <c r="F131"/>
  <c r="C131" i="280"/>
  <c r="E131" s="1"/>
  <c r="F130"/>
  <c r="H34" i="276"/>
  <c r="D135" i="287" l="1"/>
  <c r="E135"/>
  <c r="I135" s="1"/>
  <c r="B124" i="262"/>
  <c r="E123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C136" i="287" l="1"/>
  <c r="F135"/>
  <c r="C124" i="262"/>
  <c r="D124"/>
  <c r="H124" s="1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C134" i="281"/>
  <c r="E134" s="1"/>
  <c r="F132"/>
  <c r="C132" i="280"/>
  <c r="E132" s="1"/>
  <c r="F131"/>
  <c r="I125" i="277"/>
  <c r="D136" i="287" l="1"/>
  <c r="E136"/>
  <c r="I136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C125" s="1"/>
  <c r="E124"/>
  <c r="I134" i="281"/>
  <c r="I132" i="280"/>
  <c r="C126" i="277"/>
  <c r="E126" s="1"/>
  <c r="F125"/>
  <c r="B36" i="276"/>
  <c r="C36" s="1"/>
  <c r="E35"/>
  <c r="F124" i="273"/>
  <c r="C125"/>
  <c r="E125" s="1"/>
  <c r="F136" i="287" l="1"/>
  <c r="C137"/>
  <c r="F136" i="285"/>
  <c r="C137"/>
  <c r="D36" i="276"/>
  <c r="H36" s="1"/>
  <c r="D137" i="283"/>
  <c r="H137" s="1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D137" i="287" l="1"/>
  <c r="E137"/>
  <c r="I137" s="1"/>
  <c r="D137" i="285"/>
  <c r="E137"/>
  <c r="I137" s="1"/>
  <c r="I135" i="281"/>
  <c r="D135"/>
  <c r="D134" i="280"/>
  <c r="D134" i="279"/>
  <c r="I134"/>
  <c r="F137" i="283"/>
  <c r="C139"/>
  <c r="F135" i="282"/>
  <c r="C136"/>
  <c r="E136" s="1"/>
  <c r="E125" i="262"/>
  <c r="B126"/>
  <c r="I134" i="280"/>
  <c r="C127" i="277"/>
  <c r="E127" s="1"/>
  <c r="F126"/>
  <c r="B37" i="276"/>
  <c r="C37" s="1"/>
  <c r="E36"/>
  <c r="C126" i="273"/>
  <c r="E126" s="1"/>
  <c r="F125"/>
  <c r="F137" i="287" l="1"/>
  <c r="H137"/>
  <c r="C139" s="1"/>
  <c r="D126" i="262"/>
  <c r="H126" s="1"/>
  <c r="C126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J134" i="279"/>
  <c r="C135"/>
  <c r="E135" s="1"/>
  <c r="F134"/>
  <c r="C136" i="281"/>
  <c r="E136" s="1"/>
  <c r="F135"/>
  <c r="C135" i="280"/>
  <c r="E135" s="1"/>
  <c r="F134"/>
  <c r="E139" i="287" l="1"/>
  <c r="I139" s="1"/>
  <c r="D139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I136" i="281"/>
  <c r="I135" i="280"/>
  <c r="C129" i="277"/>
  <c r="E129" s="1"/>
  <c r="F127"/>
  <c r="B39" i="276"/>
  <c r="E37"/>
  <c r="C127" i="273"/>
  <c r="E127" s="1"/>
  <c r="F126"/>
  <c r="D39" i="276" l="1"/>
  <c r="H39" s="1"/>
  <c r="C39"/>
  <c r="C140" i="287"/>
  <c r="F139"/>
  <c r="D128" i="262"/>
  <c r="H128" s="1"/>
  <c r="C128"/>
  <c r="C140" i="285"/>
  <c r="F139"/>
  <c r="D140" i="283"/>
  <c r="E140"/>
  <c r="I140" s="1"/>
  <c r="D137" i="282"/>
  <c r="D129" i="277"/>
  <c r="I129"/>
  <c r="I127" i="273"/>
  <c r="D127"/>
  <c r="J135" i="279"/>
  <c r="C136"/>
  <c r="E136" s="1"/>
  <c r="F135"/>
  <c r="I137" i="282"/>
  <c r="C137" i="281"/>
  <c r="E137" s="1"/>
  <c r="F136"/>
  <c r="C136" i="280"/>
  <c r="E136" s="1"/>
  <c r="F135"/>
  <c r="D140" i="287" l="1"/>
  <c r="E140"/>
  <c r="I140" s="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I137" i="281"/>
  <c r="C130" i="277"/>
  <c r="E130" s="1"/>
  <c r="F129"/>
  <c r="B40" i="276"/>
  <c r="E39"/>
  <c r="F127" i="273"/>
  <c r="C129"/>
  <c r="E129" s="1"/>
  <c r="D40" i="276" l="1"/>
  <c r="C40"/>
  <c r="C141" i="287"/>
  <c r="F140"/>
  <c r="D129" i="262"/>
  <c r="H129" s="1"/>
  <c r="C129"/>
  <c r="C141" i="285"/>
  <c r="F140"/>
  <c r="D141" i="283"/>
  <c r="E141"/>
  <c r="I141" s="1"/>
  <c r="D139" i="282"/>
  <c r="I139"/>
  <c r="D130" i="277"/>
  <c r="I130"/>
  <c r="D129" i="273"/>
  <c r="I129"/>
  <c r="J136" i="279"/>
  <c r="C137"/>
  <c r="E137" s="1"/>
  <c r="F136"/>
  <c r="H137" i="281"/>
  <c r="C139" s="1"/>
  <c r="E139" s="1"/>
  <c r="F137"/>
  <c r="C137" i="280"/>
  <c r="E137" s="1"/>
  <c r="F136"/>
  <c r="E141" i="287" l="1"/>
  <c r="I141" s="1"/>
  <c r="D14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I139" i="281"/>
  <c r="C131" i="277"/>
  <c r="E131" s="1"/>
  <c r="F130"/>
  <c r="B41" i="276"/>
  <c r="C41" s="1"/>
  <c r="C130" i="273"/>
  <c r="E130" s="1"/>
  <c r="F129"/>
  <c r="C142" i="287" l="1"/>
  <c r="F141"/>
  <c r="D130" i="262"/>
  <c r="H130" s="1"/>
  <c r="C130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J137" i="279"/>
  <c r="C138"/>
  <c r="F137"/>
  <c r="I140" i="282"/>
  <c r="C140" i="281"/>
  <c r="E140" s="1"/>
  <c r="F139"/>
  <c r="H137" i="280"/>
  <c r="C139" s="1"/>
  <c r="E139" s="1"/>
  <c r="F137"/>
  <c r="D142" i="287" l="1"/>
  <c r="E142"/>
  <c r="I142" s="1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C132" i="277"/>
  <c r="E132" s="1"/>
  <c r="F131"/>
  <c r="B42" i="276"/>
  <c r="C42" s="1"/>
  <c r="E41"/>
  <c r="C131" i="273"/>
  <c r="E131" s="1"/>
  <c r="F130"/>
  <c r="C144" i="287" l="1"/>
  <c r="F142"/>
  <c r="D131" i="262"/>
  <c r="H131" s="1"/>
  <c r="C131"/>
  <c r="C144" i="285"/>
  <c r="F142"/>
  <c r="D42" i="276"/>
  <c r="H42" s="1"/>
  <c r="C145" i="283"/>
  <c r="F144"/>
  <c r="D141" i="282"/>
  <c r="I141"/>
  <c r="D132" i="277"/>
  <c r="I132"/>
  <c r="D131" i="273"/>
  <c r="I131"/>
  <c r="J138" i="279"/>
  <c r="F138"/>
  <c r="C141" i="281"/>
  <c r="E141" s="1"/>
  <c r="F140"/>
  <c r="C140" i="280"/>
  <c r="E140" s="1"/>
  <c r="F139"/>
  <c r="E144" i="287" l="1"/>
  <c r="I144" s="1"/>
  <c r="D144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C134" i="277"/>
  <c r="E134" s="1"/>
  <c r="F132"/>
  <c r="B44" i="276"/>
  <c r="E42"/>
  <c r="C132" i="273"/>
  <c r="E132" s="1"/>
  <c r="F131"/>
  <c r="D44" i="276" l="1"/>
  <c r="H44" s="1"/>
  <c r="C44"/>
  <c r="C145" i="287"/>
  <c r="F144"/>
  <c r="D133" i="262"/>
  <c r="H133" s="1"/>
  <c r="C133"/>
  <c r="C145" i="285"/>
  <c r="F144"/>
  <c r="F145" i="283"/>
  <c r="C146"/>
  <c r="D142" i="282"/>
  <c r="I142"/>
  <c r="D134" i="277"/>
  <c r="I134"/>
  <c r="I132" i="273"/>
  <c r="D132"/>
  <c r="C142" i="281"/>
  <c r="E142" s="1"/>
  <c r="F141"/>
  <c r="C141" i="280"/>
  <c r="E141" s="1"/>
  <c r="F140"/>
  <c r="D145" i="287" l="1"/>
  <c r="E145"/>
  <c r="I145" s="1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C135" i="277"/>
  <c r="E135" s="1"/>
  <c r="F134"/>
  <c r="B45" i="276"/>
  <c r="E44"/>
  <c r="F132" i="273"/>
  <c r="C134"/>
  <c r="E134" s="1"/>
  <c r="D45" i="276" l="1"/>
  <c r="H45" s="1"/>
  <c r="C45"/>
  <c r="C146" i="287"/>
  <c r="F145"/>
  <c r="D134" i="262"/>
  <c r="H134" s="1"/>
  <c r="C134"/>
  <c r="C146" i="285"/>
  <c r="F145"/>
  <c r="C147" i="283"/>
  <c r="F146"/>
  <c r="D134" i="273"/>
  <c r="D144" i="282"/>
  <c r="I144"/>
  <c r="D135" i="277"/>
  <c r="I135"/>
  <c r="C144" i="281"/>
  <c r="E144" s="1"/>
  <c r="F142"/>
  <c r="C142" i="280"/>
  <c r="E142" s="1"/>
  <c r="F141"/>
  <c r="I134" i="273"/>
  <c r="E146" i="287" l="1"/>
  <c r="I146" s="1"/>
  <c r="D146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C136" i="277"/>
  <c r="E136" s="1"/>
  <c r="F135"/>
  <c r="B46" i="276"/>
  <c r="D46" s="1"/>
  <c r="E45"/>
  <c r="C135" i="273"/>
  <c r="E135" s="1"/>
  <c r="F134"/>
  <c r="D135" i="262" l="1"/>
  <c r="H135" s="1"/>
  <c r="C135"/>
  <c r="C147" i="287"/>
  <c r="F146"/>
  <c r="C147" i="285"/>
  <c r="F146"/>
  <c r="F147" i="283"/>
  <c r="C149"/>
  <c r="D145" i="282"/>
  <c r="D136" i="277"/>
  <c r="I136"/>
  <c r="I135" i="273"/>
  <c r="D135"/>
  <c r="H46" i="276"/>
  <c r="I145" i="282"/>
  <c r="C145" i="281"/>
  <c r="E145" s="1"/>
  <c r="F144"/>
  <c r="C144" i="280"/>
  <c r="E144" s="1"/>
  <c r="F142"/>
  <c r="D147" i="287" l="1"/>
  <c r="E147"/>
  <c r="I147" s="1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49" i="287" l="1"/>
  <c r="F147"/>
  <c r="C149" i="285"/>
  <c r="F147"/>
  <c r="C150" i="283"/>
  <c r="F149"/>
  <c r="D146" i="282"/>
  <c r="D137" i="277"/>
  <c r="D136" i="273"/>
  <c r="I136"/>
  <c r="H136" i="262"/>
  <c r="H47" i="276"/>
  <c r="I146" i="282"/>
  <c r="C146" i="281"/>
  <c r="E146" s="1"/>
  <c r="F145"/>
  <c r="C145" i="280"/>
  <c r="E145" s="1"/>
  <c r="F144"/>
  <c r="I137" i="277"/>
  <c r="E149" i="287" l="1"/>
  <c r="I149" s="1"/>
  <c r="D149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0" i="287" l="1"/>
  <c r="F149"/>
  <c r="C150" i="285"/>
  <c r="F149"/>
  <c r="F150" i="283"/>
  <c r="C151"/>
  <c r="H49" i="276"/>
  <c r="D147" i="282"/>
  <c r="I147"/>
  <c r="D139" i="277"/>
  <c r="I137" i="273"/>
  <c r="D137"/>
  <c r="H137" s="1"/>
  <c r="H138" i="262"/>
  <c r="C147" i="281"/>
  <c r="E147" s="1"/>
  <c r="F146"/>
  <c r="C146" i="280"/>
  <c r="E146" s="1"/>
  <c r="F145"/>
  <c r="I139" i="277"/>
  <c r="D150" i="287" l="1"/>
  <c r="E150"/>
  <c r="I150" s="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C140" i="277"/>
  <c r="E140" s="1"/>
  <c r="F139"/>
  <c r="B50" i="276"/>
  <c r="E49"/>
  <c r="F137" i="273"/>
  <c r="C139"/>
  <c r="E139" s="1"/>
  <c r="D139" i="262" l="1"/>
  <c r="C139"/>
  <c r="D50" i="276"/>
  <c r="C50"/>
  <c r="C151" i="287"/>
  <c r="F150"/>
  <c r="C151" i="285"/>
  <c r="F150"/>
  <c r="C152" i="283"/>
  <c r="F151"/>
  <c r="D149" i="282"/>
  <c r="D140" i="277"/>
  <c r="I140"/>
  <c r="I139" i="273"/>
  <c r="D139"/>
  <c r="H139" i="262"/>
  <c r="H50" i="276"/>
  <c r="I149" i="282"/>
  <c r="C149" i="281"/>
  <c r="E149" s="1"/>
  <c r="F147"/>
  <c r="C147" i="280"/>
  <c r="E147" s="1"/>
  <c r="F146"/>
  <c r="E151" i="287" l="1"/>
  <c r="I151" s="1"/>
  <c r="D151"/>
  <c r="E151" i="285"/>
  <c r="I151" s="1"/>
  <c r="D151"/>
  <c r="E152" i="283"/>
  <c r="I152" s="1"/>
  <c r="D152"/>
  <c r="H152" s="1"/>
  <c r="D149" i="281"/>
  <c r="I149"/>
  <c r="D147" i="280"/>
  <c r="I147"/>
  <c r="C150" i="282"/>
  <c r="E150" s="1"/>
  <c r="F149"/>
  <c r="E139" i="262"/>
  <c r="B140"/>
  <c r="D140" s="1"/>
  <c r="C141" i="277"/>
  <c r="E141" s="1"/>
  <c r="F140"/>
  <c r="D51" i="276"/>
  <c r="E50"/>
  <c r="C140" i="273"/>
  <c r="E140" s="1"/>
  <c r="F139"/>
  <c r="C152" i="287" l="1"/>
  <c r="F151"/>
  <c r="C152" i="285"/>
  <c r="F151"/>
  <c r="C154" i="283"/>
  <c r="F152"/>
  <c r="D150" i="282"/>
  <c r="I150"/>
  <c r="D141" i="277"/>
  <c r="I141"/>
  <c r="I140" i="273"/>
  <c r="D140"/>
  <c r="H140" i="262"/>
  <c r="H51" i="276"/>
  <c r="C150" i="281"/>
  <c r="E150" s="1"/>
  <c r="F149"/>
  <c r="C149" i="280"/>
  <c r="E149" s="1"/>
  <c r="F147"/>
  <c r="D152" i="287" l="1"/>
  <c r="E152"/>
  <c r="I152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H152" i="287" l="1"/>
  <c r="C154" s="1"/>
  <c r="F152"/>
  <c r="H152" i="285"/>
  <c r="C154" s="1"/>
  <c r="F152"/>
  <c r="F154" i="283"/>
  <c r="C155"/>
  <c r="D151" i="282"/>
  <c r="D142" i="277"/>
  <c r="I142"/>
  <c r="D141" i="273"/>
  <c r="I141"/>
  <c r="E141" i="262"/>
  <c r="H141"/>
  <c r="H52" i="276"/>
  <c r="I151" i="282"/>
  <c r="C151" i="281"/>
  <c r="E151" s="1"/>
  <c r="F150"/>
  <c r="C150" i="280"/>
  <c r="E150" s="1"/>
  <c r="F149"/>
  <c r="D154" i="287" l="1"/>
  <c r="E154"/>
  <c r="I154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C155" i="287" l="1"/>
  <c r="F154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5" i="287" l="1"/>
  <c r="E155"/>
  <c r="I155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F155" i="287" l="1"/>
  <c r="C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6" i="287" l="1"/>
  <c r="E156"/>
  <c r="I156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C157" i="287" l="1"/>
  <c r="F156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7" i="287" l="1"/>
  <c r="E157"/>
  <c r="I157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7" i="287" l="1"/>
  <c r="C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59" i="287" l="1"/>
  <c r="E159"/>
  <c r="I159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C160" i="287" l="1"/>
  <c r="F159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0" i="287" l="1"/>
  <c r="E160"/>
  <c r="I160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0" i="287" l="1"/>
  <c r="C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1" i="287" l="1"/>
  <c r="E161"/>
  <c r="I161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C162" i="287" l="1"/>
  <c r="F161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2" i="287" l="1"/>
  <c r="E162"/>
  <c r="I162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2" i="287" l="1"/>
  <c r="C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4" i="287" l="1"/>
  <c r="E164"/>
  <c r="I164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C165" i="287" l="1"/>
  <c r="F164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5" i="287" l="1"/>
  <c r="E165"/>
  <c r="I165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5" i="287" l="1"/>
  <c r="C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6" i="287" l="1"/>
  <c r="E166"/>
  <c r="I166" s="1"/>
  <c r="D166" i="285"/>
  <c r="E166"/>
  <c r="I166" s="1"/>
  <c r="D167" i="283"/>
  <c r="H167" s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7" i="287" l="1"/>
  <c r="F166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7" i="287" l="1"/>
  <c r="E167"/>
  <c r="I167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69" i="287" l="1"/>
  <c r="F167"/>
  <c r="H167"/>
  <c r="F167" i="285"/>
  <c r="H167"/>
  <c r="C169" s="1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D169" i="287" l="1"/>
  <c r="E169"/>
  <c r="I169" s="1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0" i="287" l="1"/>
  <c r="F169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0" i="287" l="1"/>
  <c r="I170" s="1"/>
  <c r="D170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1" i="287" l="1"/>
  <c r="F170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1" i="287" l="1"/>
  <c r="E171"/>
  <c r="I171" s="1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2" i="287" l="1"/>
  <c r="F171"/>
  <c r="C172" i="285"/>
  <c r="F171"/>
  <c r="C174" i="283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2" i="287" l="1"/>
  <c r="I172" s="1"/>
  <c r="D172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4" i="287" l="1"/>
  <c r="F172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D174" i="287" l="1"/>
  <c r="E174"/>
  <c r="I174" s="1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5" i="287" l="1"/>
  <c r="F174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5" i="287" l="1"/>
  <c r="I175" s="1"/>
  <c r="D175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6" i="287" l="1"/>
  <c r="F175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D176" i="287" l="1"/>
  <c r="E176"/>
  <c r="I176" s="1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C177" i="287" l="1"/>
  <c r="F176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7" l="1"/>
  <c r="I177" s="1"/>
  <c r="D177"/>
  <c r="E177" i="285"/>
  <c r="I177" s="1"/>
  <c r="D177"/>
  <c r="H177" s="1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7" l="1"/>
  <c r="H177"/>
  <c r="F177" i="285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H177" s="1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H177" s="1"/>
  <c r="D176" i="280"/>
  <c r="F177" i="282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C177" i="280"/>
  <c r="E177" s="1"/>
  <c r="F176"/>
  <c r="E182" i="283" l="1"/>
  <c r="I182" s="1"/>
  <c r="D182"/>
  <c r="H182" s="1"/>
  <c r="D177" i="280"/>
  <c r="H177" s="1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H177" s="1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H192" s="1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  <comment ref="F135" authorId="2">
      <text>
        <r>
          <rPr>
            <b/>
            <sz val="9"/>
            <color indexed="81"/>
            <rFont val="Tahoma"/>
            <family val="2"/>
          </rPr>
          <t>Sharon's and Rich's Deduction based on Alligator Fund Management's share</t>
        </r>
      </text>
    </comment>
    <comment ref="F136" authorId="2">
      <text>
        <r>
          <rPr>
            <b/>
            <sz val="9"/>
            <color indexed="81"/>
            <rFont val="Tahoma"/>
            <family val="2"/>
          </rPr>
          <t>Dam's and Rud's Deduction based on Alligator Fund Management's share</t>
        </r>
      </text>
    </comment>
    <comment ref="F140" authorId="2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54" authorId="1">
      <text>
        <r>
          <rPr>
            <b/>
            <sz val="9"/>
            <color indexed="81"/>
            <rFont val="Tahoma"/>
            <charset val="1"/>
          </rPr>
          <t xml:space="preserve">Combined
</t>
        </r>
      </text>
    </comment>
  </commentList>
</comments>
</file>

<file path=xl/sharedStrings.xml><?xml version="1.0" encoding="utf-8"?>
<sst xmlns="http://schemas.openxmlformats.org/spreadsheetml/2006/main" count="361" uniqueCount="50">
  <si>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</si>
  <si>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</si>
  <si>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</si>
  <si>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</si>
  <si>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</si>
  <si>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</si>
  <si>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</si>
  <si>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</si>
  <si>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</si>
  <si>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</si>
  <si>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</si>
  <si>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</si>
  <si>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</si>
  <si>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</si>
  <si>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</si>
  <si>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</si>
  <si>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</si>
  <si>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</si>
  <si>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</si>
  <si>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</si>
  <si>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</si>
  <si>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</si>
  <si>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</si>
  <si>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</si>
  <si>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</si>
  <si>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</si>
  <si>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</si>
  <si>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</si>
  <si>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</si>
  <si>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</si>
  <si>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</si>
  <si>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</si>
  <si>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</si>
  <si>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</si>
  <si>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</si>
  <si>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</si>
  <si>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</si>
  <si>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</si>
  <si>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</si>
  <si>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</si>
  <si>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</si>
  <si>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</si>
  <si>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</si>
  <si>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</si>
  <si>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</si>
  <si>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</si>
  <si>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</si>
  <si>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</si>
  <si>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30% of losses or winnings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</si>
  <si>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35% of losses or winnings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</si>
</sst>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0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5" fontId="33" fillId="0" borderId="3" xfId="3" applyNumberFormat="1" applyFont="1" applyFill="1" applyBorder="1" applyAlignment="1">
      <alignment horizontal="center"/>
    </xf>
    <xf numFmtId="165" fontId="18" fillId="0" borderId="1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0" fontId="1" fillId="5" borderId="0" xfId="3" applyFont="1" applyFill="1"/>
    <xf numFmtId="165" fontId="18" fillId="5" borderId="5" xfId="3" applyNumberFormat="1" applyFont="1" applyFill="1" applyBorder="1" applyAlignment="1">
      <alignment horizontal="center"/>
    </xf>
    <xf numFmtId="165" fontId="29" fillId="0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7" fontId="19" fillId="5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C12" sqref="C1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43114</v>
      </c>
      <c r="C4" s="20">
        <v>1500</v>
      </c>
      <c r="D4" s="98">
        <f>C4+(C4*-0.1565)</f>
        <v>1265.25</v>
      </c>
      <c r="E4" s="17">
        <f>C4/3250</f>
        <v>0.46153846153846156</v>
      </c>
      <c r="F4" s="95">
        <f>(D4-C4)/E4</f>
        <v>-508.625</v>
      </c>
      <c r="G4" s="18"/>
      <c r="H4" s="18"/>
      <c r="I4" s="19">
        <f>E4*50/C4</f>
        <v>1.5384615384615384E-2</v>
      </c>
      <c r="J4" s="89">
        <f>(D4-C4)/C4</f>
        <v>-0.1565</v>
      </c>
    </row>
    <row r="5" spans="1:10">
      <c r="A5" s="105"/>
      <c r="B5" s="81">
        <f>B4+7</f>
        <v>43121</v>
      </c>
      <c r="C5" s="17">
        <f>D4+G4-H4</f>
        <v>1265.25</v>
      </c>
      <c r="D5" s="98">
        <f>C5+(C5*-0.2248)</f>
        <v>980.82179999999994</v>
      </c>
      <c r="E5" s="17">
        <f>C5/3250</f>
        <v>0.3893076923076923</v>
      </c>
      <c r="F5" s="95">
        <f>(D5-C5)/E5</f>
        <v>-730.60000000000014</v>
      </c>
      <c r="G5" s="18"/>
      <c r="H5" s="18"/>
      <c r="I5" s="19">
        <f>E5*50/C5</f>
        <v>1.5384615384615384E-2</v>
      </c>
      <c r="J5" s="89">
        <f>(D5-C4)/C4</f>
        <v>-0.34611880000000006</v>
      </c>
    </row>
    <row r="6" spans="1:10">
      <c r="A6" s="105"/>
      <c r="B6" s="81">
        <f>B5+7</f>
        <v>43128</v>
      </c>
      <c r="C6" s="17">
        <f>D5+G5-H5</f>
        <v>980.82179999999994</v>
      </c>
      <c r="D6" s="98">
        <f>C6+(C6*-0.05845)</f>
        <v>923.49276578999991</v>
      </c>
      <c r="E6" s="17">
        <f>C6/3250</f>
        <v>0.30179132307692308</v>
      </c>
      <c r="F6" s="28">
        <f>(D6-C6)/E6</f>
        <v>-189.96250000000009</v>
      </c>
      <c r="G6" s="18"/>
      <c r="H6" s="18"/>
      <c r="I6" s="19">
        <f>E6*50/C6</f>
        <v>1.5384615384615385E-2</v>
      </c>
      <c r="J6" s="89">
        <f>(D6-C4)/C4</f>
        <v>-0.38433815614000005</v>
      </c>
    </row>
    <row r="7" spans="1:10" ht="13" thickBot="1">
      <c r="A7" s="106"/>
      <c r="B7" s="81">
        <f>B6+7</f>
        <v>43135</v>
      </c>
      <c r="C7" s="17">
        <f>D6+G6-H6</f>
        <v>923.49276578999991</v>
      </c>
      <c r="D7" s="17">
        <f>C7+(C7*0)</f>
        <v>923.49276578999991</v>
      </c>
      <c r="E7" s="17">
        <f>C7/3250</f>
        <v>0.28415162024307689</v>
      </c>
      <c r="F7" s="28">
        <f>(D7-C7)/E7</f>
        <v>0</v>
      </c>
      <c r="G7" s="18"/>
      <c r="H7" s="18"/>
      <c r="I7" s="19">
        <f>E7*50/C7</f>
        <v>1.5384615384615384E-2</v>
      </c>
      <c r="J7" s="89">
        <f>(D7-C4)/C4</f>
        <v>-0.38433815614000005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43142</v>
      </c>
      <c r="C9" s="20">
        <f>D7+G7-H7</f>
        <v>923.49276578999991</v>
      </c>
      <c r="D9" s="17">
        <f>C9+(C9*0.0028)</f>
        <v>926.07854553421191</v>
      </c>
      <c r="E9" s="17">
        <f>C9/3250</f>
        <v>0.28415162024307689</v>
      </c>
      <c r="F9" s="34">
        <f>(D9-C9)/E9</f>
        <v>9.1000000000000174</v>
      </c>
      <c r="G9" s="18"/>
      <c r="H9" s="18"/>
      <c r="I9" s="19">
        <f>E9*50/C9</f>
        <v>1.5384615384615384E-2</v>
      </c>
      <c r="J9" s="89">
        <f>(D9-C4)/C4</f>
        <v>-0.38261430297719207</v>
      </c>
    </row>
    <row r="10" spans="1:10">
      <c r="A10" s="105"/>
      <c r="B10" s="81">
        <f>B9+7</f>
        <v>43149</v>
      </c>
      <c r="C10" s="17">
        <f>D9+G9-H9</f>
        <v>926.07854553421191</v>
      </c>
      <c r="D10" s="103">
        <f>C10+(C10*0.1878)</f>
        <v>1099.9960963855369</v>
      </c>
      <c r="E10" s="17">
        <f>C10/3250</f>
        <v>0.28494724477975752</v>
      </c>
      <c r="F10" s="100">
        <f>(D10-C10)/E10</f>
        <v>610.35</v>
      </c>
      <c r="G10" s="18"/>
      <c r="H10" s="18"/>
      <c r="I10" s="19">
        <f>E10*50/C10</f>
        <v>1.5384615384615385E-2</v>
      </c>
      <c r="J10" s="89">
        <f>(D10-C4)/C4</f>
        <v>-0.26666926907630872</v>
      </c>
    </row>
    <row r="11" spans="1:10">
      <c r="A11" s="105"/>
      <c r="B11" s="81">
        <f>B10+7</f>
        <v>43156</v>
      </c>
      <c r="C11" s="17">
        <f>D10+G10-H10</f>
        <v>1099.9960963855369</v>
      </c>
      <c r="D11" s="98">
        <f>C11+(C11*-0.7842)</f>
        <v>237.37915759999885</v>
      </c>
      <c r="E11" s="17">
        <f>C11/3250</f>
        <v>0.33846033734939596</v>
      </c>
      <c r="F11" s="119">
        <f>(D11-C11)/E11</f>
        <v>-2548.65</v>
      </c>
      <c r="G11" s="18"/>
      <c r="H11" s="18"/>
      <c r="I11" s="19">
        <f>E11*50/C11</f>
        <v>1.5384615384615384E-2</v>
      </c>
      <c r="J11" s="92">
        <f>(D11-C4)/C4</f>
        <v>-0.84174722826666737</v>
      </c>
    </row>
    <row r="12" spans="1:10" ht="15" thickBot="1">
      <c r="A12" s="106"/>
      <c r="B12" s="81">
        <f>B11+7</f>
        <v>43163</v>
      </c>
      <c r="C12" s="32">
        <f>D11+G11-H11</f>
        <v>237.37915759999885</v>
      </c>
      <c r="D12" s="17">
        <f>C12+(C12*0.03)</f>
        <v>244.50053232799883</v>
      </c>
      <c r="E12" s="17">
        <f>C12/3250</f>
        <v>7.3039740799999642E-2</v>
      </c>
      <c r="F12" s="83">
        <f>(D12-C12)/E12</f>
        <v>97.500000000000171</v>
      </c>
      <c r="G12" s="17"/>
      <c r="H12" s="18"/>
      <c r="I12" s="19">
        <f>E12*50/C12</f>
        <v>1.5384615384615384E-2</v>
      </c>
      <c r="J12" s="86"/>
    </row>
    <row r="13" spans="1:10" ht="13" thickBot="1">
      <c r="A13" s="78"/>
      <c r="B13" s="13"/>
      <c r="C13" s="22"/>
      <c r="D13" s="23"/>
      <c r="E13" s="23"/>
      <c r="F13" s="91"/>
      <c r="G13" s="23"/>
      <c r="H13" s="10"/>
      <c r="I13" s="24"/>
      <c r="J13" s="90"/>
    </row>
    <row r="14" spans="1:10">
      <c r="A14" s="104">
        <v>3</v>
      </c>
      <c r="B14" s="81">
        <f>B12+7</f>
        <v>43170</v>
      </c>
      <c r="C14" s="20">
        <f>D12+G12-H12</f>
        <v>244.50053232799883</v>
      </c>
      <c r="D14" s="17">
        <f>C14+(C14*0.03)</f>
        <v>251.83554829783878</v>
      </c>
      <c r="E14" s="17">
        <f>C14/3250</f>
        <v>7.5230933023999635E-2</v>
      </c>
      <c r="F14" s="28">
        <f>(D14-C14)/E14</f>
        <v>97.499999999999915</v>
      </c>
      <c r="G14" s="18"/>
      <c r="H14" s="18"/>
      <c r="I14" s="19">
        <f>E14*50/C14</f>
        <v>1.5384615384615385E-2</v>
      </c>
      <c r="J14" s="86"/>
    </row>
    <row r="15" spans="1:10">
      <c r="A15" s="105"/>
      <c r="B15" s="81">
        <f>B14+7</f>
        <v>43177</v>
      </c>
      <c r="C15" s="20">
        <f>D14+G14-H14</f>
        <v>251.83554829783878</v>
      </c>
      <c r="D15" s="17">
        <f>C15+(C15*0.03)</f>
        <v>259.39061474677396</v>
      </c>
      <c r="E15" s="17">
        <f>C15/3250</f>
        <v>7.748786101471962E-2</v>
      </c>
      <c r="F15" s="28">
        <f>(D15-C15)/E15</f>
        <v>97.500000000000199</v>
      </c>
      <c r="G15" s="18"/>
      <c r="H15" s="18"/>
      <c r="I15" s="19">
        <f>E15*50/C15</f>
        <v>1.5384615384615384E-2</v>
      </c>
      <c r="J15" s="86"/>
    </row>
    <row r="16" spans="1:10">
      <c r="A16" s="105"/>
      <c r="B16" s="81">
        <f>B15+7</f>
        <v>43184</v>
      </c>
      <c r="C16" s="20">
        <f>D15+G15-H15</f>
        <v>259.39061474677396</v>
      </c>
      <c r="D16" s="17">
        <f>C16+(C16*0.03)</f>
        <v>267.17233318917721</v>
      </c>
      <c r="E16" s="17">
        <f>C16/3250</f>
        <v>7.9812496845161215E-2</v>
      </c>
      <c r="F16" s="28">
        <f>(D16-C16)/E16</f>
        <v>97.500000000000341</v>
      </c>
      <c r="G16" s="18"/>
      <c r="H16" s="18"/>
      <c r="I16" s="19">
        <f>E16*50/C16</f>
        <v>1.5384615384615384E-2</v>
      </c>
      <c r="J16" s="86"/>
    </row>
    <row r="17" spans="1:11" ht="13.5" thickBot="1">
      <c r="A17" s="106"/>
      <c r="B17" s="81">
        <f>B16+7</f>
        <v>43191</v>
      </c>
      <c r="C17" s="20">
        <f>D16+G16-H16</f>
        <v>267.17233318917721</v>
      </c>
      <c r="D17" s="17">
        <f>C17+(C17*0.03)</f>
        <v>275.18750318485252</v>
      </c>
      <c r="E17" s="17">
        <f>C17/3250</f>
        <v>8.2206871750516067E-2</v>
      </c>
      <c r="F17" s="28">
        <f>(D17-C17)/E17</f>
        <v>97.499999999999886</v>
      </c>
      <c r="G17" s="18"/>
      <c r="H17" s="80">
        <f>(D17-C4)*0.3</f>
        <v>-367.44374904454418</v>
      </c>
      <c r="I17" s="19">
        <f>E17*50/C17</f>
        <v>1.5384615384615385E-2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43198</v>
      </c>
      <c r="C19" s="20">
        <f>D17+G17-H17</f>
        <v>642.63125222939675</v>
      </c>
      <c r="D19" s="17">
        <f>C19+(C19*0.03)</f>
        <v>661.9101897962787</v>
      </c>
      <c r="E19" s="17">
        <f>C19/3250</f>
        <v>0.19773269299366053</v>
      </c>
      <c r="F19" s="28">
        <f>(D19-C19)/E19</f>
        <v>97.500000000000242</v>
      </c>
      <c r="G19" s="18"/>
      <c r="H19" s="18"/>
      <c r="I19" s="19">
        <f>E19*50/C19</f>
        <v>1.5384615384615384E-2</v>
      </c>
      <c r="J19" s="86"/>
    </row>
    <row r="20" spans="1:11">
      <c r="A20" s="105"/>
      <c r="B20" s="81">
        <f>B19+7</f>
        <v>43205</v>
      </c>
      <c r="C20" s="20">
        <f>D19+G19-H19</f>
        <v>661.9101897962787</v>
      </c>
      <c r="D20" s="17">
        <f>C20+(C20*0.03)</f>
        <v>681.76749549016711</v>
      </c>
      <c r="E20" s="17">
        <f>C20/3250</f>
        <v>0.20366467378347036</v>
      </c>
      <c r="F20" s="28">
        <f>(D20-C20)/E20</f>
        <v>97.500000000000227</v>
      </c>
      <c r="G20" s="18"/>
      <c r="H20" s="18"/>
      <c r="I20" s="19">
        <f>E20*50/C20</f>
        <v>1.5384615384615384E-2</v>
      </c>
      <c r="J20" s="86"/>
    </row>
    <row r="21" spans="1:11">
      <c r="A21" s="105"/>
      <c r="B21" s="81">
        <f>B20+7</f>
        <v>43212</v>
      </c>
      <c r="C21" s="20">
        <f>D20+G20-H20</f>
        <v>681.76749549016711</v>
      </c>
      <c r="D21" s="17">
        <f>C21+(C21*0.03)</f>
        <v>702.22052035487206</v>
      </c>
      <c r="E21" s="17">
        <f>C21/3250</f>
        <v>0.2097746139969745</v>
      </c>
      <c r="F21" s="28">
        <f>(D21-C21)/E21</f>
        <v>97.49999999999973</v>
      </c>
      <c r="G21" s="18"/>
      <c r="H21" s="18"/>
      <c r="I21" s="19">
        <f>E21*50/C21</f>
        <v>1.5384615384615385E-2</v>
      </c>
      <c r="J21" s="86"/>
    </row>
    <row r="22" spans="1:11" ht="13" thickBot="1">
      <c r="A22" s="106"/>
      <c r="B22" s="81">
        <f>B21+7</f>
        <v>43219</v>
      </c>
      <c r="C22" s="20">
        <f>D21+G21-H21</f>
        <v>702.22052035487206</v>
      </c>
      <c r="D22" s="17">
        <f>C22+(C22*0.03)</f>
        <v>723.28713596551825</v>
      </c>
      <c r="E22" s="17">
        <f>C22/3250</f>
        <v>0.2160678524168837</v>
      </c>
      <c r="F22" s="28">
        <f>(D22-C22)/E22</f>
        <v>97.500000000000099</v>
      </c>
      <c r="G22" s="18"/>
      <c r="H22" s="18"/>
      <c r="I22" s="19">
        <f>E22*50/C22</f>
        <v>1.5384615384615384E-2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43226</v>
      </c>
      <c r="C24" s="20">
        <f>D22+G22-H22</f>
        <v>723.28713596551825</v>
      </c>
      <c r="D24" s="17">
        <f>C24+(C24*0.03)</f>
        <v>744.98575004448378</v>
      </c>
      <c r="E24" s="17">
        <f>C24/3250</f>
        <v>0.22254988798939024</v>
      </c>
      <c r="F24" s="28">
        <f>(D24-C24)/E24</f>
        <v>97.499999999999929</v>
      </c>
      <c r="G24" s="18"/>
      <c r="H24" s="18"/>
      <c r="I24" s="19">
        <f>E24*50/C24</f>
        <v>1.5384615384615385E-2</v>
      </c>
      <c r="J24" s="86"/>
    </row>
    <row r="25" spans="1:11">
      <c r="A25" s="105"/>
      <c r="B25" s="81">
        <f>B24+7</f>
        <v>43233</v>
      </c>
      <c r="C25" s="20">
        <f>D24+G24-H24</f>
        <v>744.98575004448378</v>
      </c>
      <c r="D25" s="17">
        <f>C25+(C25*0.03)</f>
        <v>767.33532254581826</v>
      </c>
      <c r="E25" s="17">
        <f>C25/3250</f>
        <v>0.22922638462907194</v>
      </c>
      <c r="F25" s="28">
        <f>(D25-C25)/E25</f>
        <v>97.499999999999844</v>
      </c>
      <c r="G25" s="18"/>
      <c r="H25" s="18"/>
      <c r="I25" s="19">
        <f>E25*50/C25</f>
        <v>1.5384615384615385E-2</v>
      </c>
      <c r="J25" s="86"/>
    </row>
    <row r="26" spans="1:11">
      <c r="A26" s="105"/>
      <c r="B26" s="81">
        <f>B25+7</f>
        <v>43240</v>
      </c>
      <c r="C26" s="20">
        <f>D25+G25-H25</f>
        <v>767.33532254581826</v>
      </c>
      <c r="D26" s="17">
        <f>C26+(C26*0.03)</f>
        <v>790.35538222219282</v>
      </c>
      <c r="E26" s="17">
        <f>C26/3250</f>
        <v>0.23610317616794407</v>
      </c>
      <c r="F26" s="28">
        <f>(D26-C26)/E26</f>
        <v>97.500000000000043</v>
      </c>
      <c r="G26" s="18"/>
      <c r="H26" s="18"/>
      <c r="I26" s="19">
        <f>E26*50/C26</f>
        <v>1.5384615384615384E-2</v>
      </c>
      <c r="J26" s="86"/>
    </row>
    <row r="27" spans="1:11" ht="13" thickBot="1">
      <c r="A27" s="106"/>
      <c r="B27" s="81">
        <f>B26+7</f>
        <v>43247</v>
      </c>
      <c r="C27" s="20">
        <f>D26+G26-H26</f>
        <v>790.35538222219282</v>
      </c>
      <c r="D27" s="17">
        <f>C27+(C27*0.03)</f>
        <v>814.0660436888586</v>
      </c>
      <c r="E27" s="17">
        <f>C27/3250</f>
        <v>0.24318627145298241</v>
      </c>
      <c r="F27" s="28">
        <f>(D27-C27)/E27</f>
        <v>97.499999999999986</v>
      </c>
      <c r="G27" s="18"/>
      <c r="H27" s="18"/>
      <c r="I27" s="19">
        <f>E27*50/C27</f>
        <v>1.5384615384615384E-2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43254</v>
      </c>
      <c r="C29" s="20">
        <f>D27+G27-H27</f>
        <v>814.0660436888586</v>
      </c>
      <c r="D29" s="17">
        <f>C29+(C29*0.03)</f>
        <v>838.48802499952433</v>
      </c>
      <c r="E29" s="17">
        <f>C29/3250</f>
        <v>0.25048185959657188</v>
      </c>
      <c r="F29" s="28">
        <f>(D29-C29)/E29</f>
        <v>97.499999999999886</v>
      </c>
      <c r="G29" s="18"/>
      <c r="H29" s="18"/>
      <c r="I29" s="19">
        <f>E29*50/C29</f>
        <v>1.5384615384615385E-2</v>
      </c>
      <c r="J29" s="86"/>
    </row>
    <row r="30" spans="1:11">
      <c r="A30" s="105"/>
      <c r="B30" s="81">
        <f>B29+7</f>
        <v>43261</v>
      </c>
      <c r="C30" s="20">
        <f>D29+G29-H29</f>
        <v>838.48802499952433</v>
      </c>
      <c r="D30" s="17">
        <f>C30+(C30*0.03)</f>
        <v>863.64266574951</v>
      </c>
      <c r="E30" s="17">
        <f>C30/3250</f>
        <v>0.25799631538446904</v>
      </c>
      <c r="F30" s="28">
        <f>(D30-C30)/E30</f>
        <v>97.499999999999773</v>
      </c>
      <c r="G30" s="18"/>
      <c r="H30" s="18"/>
      <c r="I30" s="19">
        <f>E30*50/C30</f>
        <v>1.5384615384615385E-2</v>
      </c>
      <c r="J30" s="86"/>
    </row>
    <row r="31" spans="1:11">
      <c r="A31" s="105"/>
      <c r="B31" s="81">
        <f>B30+7</f>
        <v>43268</v>
      </c>
      <c r="C31" s="20">
        <f>D30+G30-H30</f>
        <v>863.64266574951</v>
      </c>
      <c r="D31" s="17">
        <f>C31+(C31*0.03)</f>
        <v>889.55194572199525</v>
      </c>
      <c r="E31" s="17">
        <f>C31/3250</f>
        <v>0.26573620484600308</v>
      </c>
      <c r="F31" s="28">
        <f>(D31-C31)/E31</f>
        <v>97.499999999999815</v>
      </c>
      <c r="G31" s="18"/>
      <c r="H31" s="18"/>
      <c r="I31" s="19">
        <f>E31*50/C31</f>
        <v>1.5384615384615385E-2</v>
      </c>
      <c r="J31" s="86"/>
    </row>
    <row r="32" spans="1:11" ht="13.5" thickBot="1">
      <c r="A32" s="106"/>
      <c r="B32" s="81">
        <f>B31+7</f>
        <v>43275</v>
      </c>
      <c r="C32" s="20">
        <f>D31+G31-H31</f>
        <v>889.55194572199525</v>
      </c>
      <c r="D32" s="17">
        <f>C32+(C32*0.03)</f>
        <v>916.23850409365514</v>
      </c>
      <c r="E32" s="17">
        <f>C32/3250</f>
        <v>0.27370829099138316</v>
      </c>
      <c r="F32" s="28">
        <f>(D32-C32)/E32</f>
        <v>97.500000000000099</v>
      </c>
      <c r="G32" s="18"/>
      <c r="H32" s="80">
        <f>(D32-C19)*0.35</f>
        <v>95.762538152490436</v>
      </c>
      <c r="I32" s="19">
        <f>E32*50/C32</f>
        <v>1.5384615384615385E-2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43282</v>
      </c>
      <c r="C34" s="20">
        <f>D32+G32-H32</f>
        <v>820.47596594116476</v>
      </c>
      <c r="D34" s="17">
        <f>C34+(C34*0.03)</f>
        <v>845.09024491939965</v>
      </c>
      <c r="E34" s="17">
        <f>C34/3250</f>
        <v>0.25245414336651223</v>
      </c>
      <c r="F34" s="28">
        <f>(D34-C34)/E34</f>
        <v>97.499999999999801</v>
      </c>
      <c r="G34" s="18"/>
      <c r="H34" s="18"/>
      <c r="I34" s="19">
        <f>E34*50/C34</f>
        <v>1.5384615384615384E-2</v>
      </c>
      <c r="J34" s="89"/>
    </row>
    <row r="35" spans="1:11">
      <c r="A35" s="105"/>
      <c r="B35" s="81">
        <f>B34+7</f>
        <v>43289</v>
      </c>
      <c r="C35" s="20">
        <f>D34+G34-H34</f>
        <v>845.09024491939965</v>
      </c>
      <c r="D35" s="17">
        <f>C35+(C35*0.03)</f>
        <v>870.44295226698159</v>
      </c>
      <c r="E35" s="17">
        <f>C35/3250</f>
        <v>0.26002776766750757</v>
      </c>
      <c r="F35" s="28">
        <f>(D35-C35)/E35</f>
        <v>97.499999999999815</v>
      </c>
      <c r="G35" s="18"/>
      <c r="H35" s="18"/>
      <c r="I35" s="19">
        <f>E35*50/C35</f>
        <v>1.5384615384615384E-2</v>
      </c>
      <c r="J35" s="86"/>
    </row>
    <row r="36" spans="1:11">
      <c r="A36" s="105"/>
      <c r="B36" s="81">
        <f>B35+7</f>
        <v>43296</v>
      </c>
      <c r="C36" s="20">
        <f>D35+G35-H35</f>
        <v>870.44295226698159</v>
      </c>
      <c r="D36" s="17">
        <f>C36+(C36*0.03)</f>
        <v>896.55624083499106</v>
      </c>
      <c r="E36" s="17">
        <f>C36/3250</f>
        <v>0.26782860069753278</v>
      </c>
      <c r="F36" s="28">
        <f>(D36-C36)/E36</f>
        <v>97.500000000000071</v>
      </c>
      <c r="G36" s="18"/>
      <c r="H36" s="18"/>
      <c r="I36" s="19">
        <f>E36*50/C36</f>
        <v>1.5384615384615382E-2</v>
      </c>
      <c r="J36" s="86"/>
    </row>
    <row r="37" spans="1:11" ht="13" thickBot="1">
      <c r="A37" s="106"/>
      <c r="B37" s="81">
        <f>B36+7</f>
        <v>43303</v>
      </c>
      <c r="C37" s="20">
        <f>D36+G36-H36</f>
        <v>896.55624083499106</v>
      </c>
      <c r="D37" s="17">
        <f>C37+(C37*0.03)</f>
        <v>923.45292806004079</v>
      </c>
      <c r="E37" s="17">
        <f>C37/3250</f>
        <v>0.2758634587184588</v>
      </c>
      <c r="F37" s="28">
        <f>(D37-C37)/E37</f>
        <v>97.5</v>
      </c>
      <c r="G37" s="80"/>
      <c r="H37" s="80"/>
      <c r="I37" s="19">
        <f>E37*50/C37</f>
        <v>1.5384615384615385E-2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43310</v>
      </c>
      <c r="C39" s="20">
        <f>D37+G37-H37</f>
        <v>923.45292806004079</v>
      </c>
      <c r="D39" s="17">
        <f>C39+(C39*0.03)</f>
        <v>951.156515901842</v>
      </c>
      <c r="E39" s="17">
        <f>C39/3250</f>
        <v>0.28413936248001254</v>
      </c>
      <c r="F39" s="28">
        <f>(D39-C39)/E39</f>
        <v>97.499999999999957</v>
      </c>
      <c r="G39" s="18"/>
      <c r="H39" s="18"/>
      <c r="I39" s="19">
        <f>E39*50/C39</f>
        <v>1.5384615384615384E-2</v>
      </c>
      <c r="J39" s="86"/>
    </row>
    <row r="40" spans="1:11">
      <c r="A40" s="105"/>
      <c r="B40" s="81">
        <f>B39+7</f>
        <v>43317</v>
      </c>
      <c r="C40" s="20">
        <f>D39+G39-H39</f>
        <v>951.156515901842</v>
      </c>
      <c r="D40" s="17">
        <f>C40+(C40*0.03)</f>
        <v>979.69121137889726</v>
      </c>
      <c r="E40" s="17">
        <f>C40/3250</f>
        <v>0.29266354335441291</v>
      </c>
      <c r="F40" s="28">
        <f>(D40-C40)/E40</f>
        <v>97.500000000000028</v>
      </c>
      <c r="G40" s="18"/>
      <c r="H40" s="18"/>
      <c r="I40" s="19">
        <f>E40*50/C40</f>
        <v>1.5384615384615385E-2</v>
      </c>
      <c r="J40" s="86"/>
    </row>
    <row r="41" spans="1:11">
      <c r="A41" s="105"/>
      <c r="B41" s="81">
        <f>B40+7</f>
        <v>43324</v>
      </c>
      <c r="C41" s="20">
        <f>D40+G40-H40</f>
        <v>979.69121137889726</v>
      </c>
      <c r="D41" s="17">
        <f>C41+(C41*0.03)</f>
        <v>1009.0819477202642</v>
      </c>
      <c r="E41" s="17">
        <f>C41/3250</f>
        <v>0.30144344965504533</v>
      </c>
      <c r="F41" s="28">
        <f>(D41-C41)/E41</f>
        <v>97.500000000000142</v>
      </c>
      <c r="G41" s="18"/>
      <c r="H41" s="18"/>
      <c r="I41" s="19">
        <f>E41*50/C41</f>
        <v>1.5384615384615385E-2</v>
      </c>
      <c r="J41" s="86"/>
    </row>
    <row r="42" spans="1:11" ht="13" thickBot="1">
      <c r="A42" s="106"/>
      <c r="B42" s="81">
        <f>B41+7</f>
        <v>43331</v>
      </c>
      <c r="C42" s="20">
        <f>D41+G41-H41</f>
        <v>1009.0819477202642</v>
      </c>
      <c r="D42" s="17">
        <f>C42+(C42*0.03)</f>
        <v>1039.3544061518721</v>
      </c>
      <c r="E42" s="17">
        <f>C42/3250</f>
        <v>0.3104867531446967</v>
      </c>
      <c r="F42" s="28">
        <f>(D42-C42)/E42</f>
        <v>97.499999999999915</v>
      </c>
      <c r="G42" s="80"/>
      <c r="H42" s="80"/>
      <c r="I42" s="19">
        <f>E42*50/C42</f>
        <v>1.5384615384615385E-2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43338</v>
      </c>
      <c r="C44" s="20">
        <f>D42+G42-H42</f>
        <v>1039.3544061518721</v>
      </c>
      <c r="D44" s="17">
        <f>C44+(C44*0.03)</f>
        <v>1070.5350383364282</v>
      </c>
      <c r="E44" s="17">
        <f>C44/3250</f>
        <v>0.31980135573903756</v>
      </c>
      <c r="F44" s="28">
        <f>(D44-C44)/E44</f>
        <v>97.499999999999773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43345</v>
      </c>
      <c r="C45" s="20">
        <f>D44+G44-H44</f>
        <v>1070.5350383364282</v>
      </c>
      <c r="D45" s="17">
        <f>C45+(C45*0.03)</f>
        <v>1102.651089486521</v>
      </c>
      <c r="E45" s="17">
        <f>C45/3250</f>
        <v>0.32939539641120869</v>
      </c>
      <c r="F45" s="28">
        <f>(D45-C45)/E45</f>
        <v>97.499999999999687</v>
      </c>
      <c r="G45" s="18"/>
      <c r="H45" s="18"/>
      <c r="I45" s="19">
        <f>E45*50/C45</f>
        <v>1.5384615384615384E-2</v>
      </c>
      <c r="J45" s="84"/>
    </row>
    <row r="46" spans="1:11">
      <c r="A46" s="105"/>
      <c r="B46" s="81">
        <f>B45+7</f>
        <v>43352</v>
      </c>
      <c r="C46" s="20">
        <f>D45+G45-H45</f>
        <v>1102.651089486521</v>
      </c>
      <c r="D46" s="17">
        <f>C46+(C46*0.03)</f>
        <v>1135.7306221711167</v>
      </c>
      <c r="E46" s="17">
        <f>C46/3250</f>
        <v>0.33927725830354494</v>
      </c>
      <c r="F46" s="28">
        <f>(D46-C46)/E46</f>
        <v>97.500000000000298</v>
      </c>
      <c r="G46" s="18"/>
      <c r="H46" s="18"/>
      <c r="I46" s="19">
        <f>E46*50/C46</f>
        <v>1.5384615384615387E-2</v>
      </c>
      <c r="J46" s="84"/>
    </row>
    <row r="47" spans="1:11" ht="13.5" thickBot="1">
      <c r="A47" s="106"/>
      <c r="B47" s="81">
        <f>B46+7</f>
        <v>43359</v>
      </c>
      <c r="C47" s="20">
        <f>D46+G46-H46</f>
        <v>1135.7306221711167</v>
      </c>
      <c r="D47" s="17">
        <f>C47+(C47*0.03)</f>
        <v>1169.8025408362503</v>
      </c>
      <c r="E47" s="17">
        <f>C47/3250</f>
        <v>0.34945557605265132</v>
      </c>
      <c r="F47" s="28">
        <f>(D47-C47)/E47</f>
        <v>97.500000000000213</v>
      </c>
      <c r="G47" s="80"/>
      <c r="H47" s="80">
        <f>(D47-C34)*0.35</f>
        <v>122.26430121327992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43366</v>
      </c>
      <c r="C49" s="20">
        <f>D47+G47-H47</f>
        <v>1047.5382396229704</v>
      </c>
      <c r="D49" s="17">
        <f>C49+(C49*0.03)</f>
        <v>1078.9643868116596</v>
      </c>
      <c r="E49" s="17">
        <f>C49/3250</f>
        <v>0.32231945834552939</v>
      </c>
      <c r="F49" s="28">
        <f>(D49-C49)/E49</f>
        <v>97.500000000000043</v>
      </c>
      <c r="G49" s="18"/>
      <c r="H49" s="18"/>
      <c r="I49" s="19">
        <f>E49*50/C49</f>
        <v>1.5384615384615385E-2</v>
      </c>
      <c r="J49" s="84"/>
    </row>
    <row r="50" spans="1:11">
      <c r="A50" s="105"/>
      <c r="B50" s="81">
        <f>B49+7</f>
        <v>43373</v>
      </c>
      <c r="C50" s="20">
        <f>D49+G49-H49</f>
        <v>1078.9643868116596</v>
      </c>
      <c r="D50" s="17">
        <f>C50+(C50*0.03)</f>
        <v>1111.3333184160094</v>
      </c>
      <c r="E50" s="17">
        <f>C50/3250</f>
        <v>0.33198904209589525</v>
      </c>
      <c r="F50" s="28">
        <f>(D50-C50)/E50</f>
        <v>97.500000000000284</v>
      </c>
      <c r="G50" s="18"/>
      <c r="H50" s="18"/>
      <c r="I50" s="19">
        <f>E50*50/C50</f>
        <v>1.5384615384615384E-2</v>
      </c>
      <c r="J50" s="84"/>
    </row>
    <row r="51" spans="1:11">
      <c r="A51" s="105"/>
      <c r="B51" s="81">
        <f>B50+7</f>
        <v>43380</v>
      </c>
      <c r="C51" s="20">
        <f>D50+G50-H50</f>
        <v>1111.3333184160094</v>
      </c>
      <c r="D51" s="17">
        <f>C51+(C51*0.03)</f>
        <v>1144.6733179684898</v>
      </c>
      <c r="E51" s="17">
        <f>C51/3250</f>
        <v>0.34194871335877214</v>
      </c>
      <c r="F51" s="28">
        <f>(D51-C51)/E51</f>
        <v>97.500000000000114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43387</v>
      </c>
      <c r="C52" s="20">
        <f>D51+G51-H51</f>
        <v>1144.6733179684898</v>
      </c>
      <c r="D52" s="17">
        <f>C52+(C52*0.03)</f>
        <v>1179.0135175075445</v>
      </c>
      <c r="E52" s="17">
        <f>C52/3250</f>
        <v>0.35220717475953534</v>
      </c>
      <c r="F52" s="28">
        <f>(D52-C52)/E52</f>
        <v>97.500000000000199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43394</v>
      </c>
      <c r="C54" s="20">
        <f>D52+G52-H52</f>
        <v>1179.0135175075445</v>
      </c>
      <c r="D54" s="17">
        <f>C54+(C54*0.03)</f>
        <v>1214.3839230327708</v>
      </c>
      <c r="E54" s="17">
        <f>C54/3250</f>
        <v>0.36277339000232139</v>
      </c>
      <c r="F54" s="28">
        <f>(D54-C54)/E54</f>
        <v>97.499999999999787</v>
      </c>
      <c r="G54" s="18"/>
      <c r="H54" s="18"/>
      <c r="I54" s="19">
        <f>E54*50/C54</f>
        <v>1.5384615384615385E-2</v>
      </c>
      <c r="J54" s="84"/>
    </row>
    <row r="55" spans="1:11">
      <c r="A55" s="105"/>
      <c r="B55" s="81">
        <f>B54+7</f>
        <v>43401</v>
      </c>
      <c r="C55" s="20">
        <f>D54+G54-H54</f>
        <v>1214.3839230327708</v>
      </c>
      <c r="D55" s="17">
        <f>C55+(C55*0.03)</f>
        <v>1250.8154407237539</v>
      </c>
      <c r="E55" s="17">
        <f>C55/3250</f>
        <v>0.37365659170239102</v>
      </c>
      <c r="F55" s="28">
        <f>(D55-C55)/E55</f>
        <v>97.500000000000014</v>
      </c>
      <c r="G55" s="18"/>
      <c r="H55" s="18"/>
      <c r="I55" s="19">
        <f>E55*50/C55</f>
        <v>1.5384615384615384E-2</v>
      </c>
      <c r="J55" s="84"/>
    </row>
    <row r="56" spans="1:11">
      <c r="A56" s="105"/>
      <c r="B56" s="81">
        <f>B55+7</f>
        <v>43408</v>
      </c>
      <c r="C56" s="20">
        <f>D55+G55-H55</f>
        <v>1250.8154407237539</v>
      </c>
      <c r="D56" s="17">
        <f>C56+(C56*0.03)</f>
        <v>1288.3399039454666</v>
      </c>
      <c r="E56" s="17">
        <f>C56/3250</f>
        <v>0.38486628945346274</v>
      </c>
      <c r="F56" s="28">
        <f>(D56-C56)/E56</f>
        <v>97.50000000000027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43415</v>
      </c>
      <c r="C57" s="20">
        <f>D56+G56-H56</f>
        <v>1288.3399039454666</v>
      </c>
      <c r="D57" s="17">
        <f>C57+(C57*0.03)</f>
        <v>1326.9901010638307</v>
      </c>
      <c r="E57" s="17">
        <f>C57/3250</f>
        <v>0.39641227813706664</v>
      </c>
      <c r="F57" s="28">
        <f>(D57-C57)/E57</f>
        <v>97.500000000000199</v>
      </c>
      <c r="G57" s="80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43422</v>
      </c>
      <c r="C59" s="20">
        <f>D57+G57-H57</f>
        <v>1326.9901010638307</v>
      </c>
      <c r="D59" s="17">
        <f>C59+(C59*0.03)</f>
        <v>1366.7998040957457</v>
      </c>
      <c r="E59" s="17">
        <f>C59/3250</f>
        <v>0.4083046464811787</v>
      </c>
      <c r="F59" s="28">
        <f>(D59-C59)/E59</f>
        <v>97.500000000000128</v>
      </c>
      <c r="G59" s="18"/>
      <c r="H59" s="18"/>
      <c r="I59" s="19">
        <f>E59*50/C59</f>
        <v>1.5384615384615385E-2</v>
      </c>
      <c r="J59" s="84"/>
    </row>
    <row r="60" spans="1:11">
      <c r="A60" s="105"/>
      <c r="B60" s="81">
        <f>B59+7</f>
        <v>43429</v>
      </c>
      <c r="C60" s="20">
        <f>D59+G59-H59</f>
        <v>1366.7998040957457</v>
      </c>
      <c r="D60" s="17">
        <f>C60+(C60*0.03)</f>
        <v>1407.8037982186181</v>
      </c>
      <c r="E60" s="17">
        <f>C60/3250</f>
        <v>0.42055378587561404</v>
      </c>
      <c r="F60" s="28">
        <f>(D60-C60)/E60</f>
        <v>97.500000000000142</v>
      </c>
      <c r="G60" s="18"/>
      <c r="H60" s="18"/>
      <c r="I60" s="19">
        <f>E60*50/C60</f>
        <v>1.5384615384615385E-2</v>
      </c>
      <c r="J60" s="84"/>
    </row>
    <row r="61" spans="1:11">
      <c r="A61" s="105"/>
      <c r="B61" s="81">
        <f>B60+7</f>
        <v>43436</v>
      </c>
      <c r="C61" s="20">
        <f>D60+G60-H60</f>
        <v>1407.8037982186181</v>
      </c>
      <c r="D61" s="17">
        <f>C61+(C61*0.03)</f>
        <v>1450.0379121651767</v>
      </c>
      <c r="E61" s="17">
        <f>C61/3250</f>
        <v>0.43317039945188252</v>
      </c>
      <c r="F61" s="28">
        <f>(D61-C61)/E61</f>
        <v>97.500000000000213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43443</v>
      </c>
      <c r="C62" s="20">
        <f>D61+G61-H61</f>
        <v>1450.0379121651767</v>
      </c>
      <c r="D62" s="17">
        <f>C62+(C62*0.03)</f>
        <v>1493.5390495301322</v>
      </c>
      <c r="E62" s="17">
        <f>C62/3250</f>
        <v>0.44616551143543898</v>
      </c>
      <c r="F62" s="28">
        <f>(D62-C62)/E62</f>
        <v>97.500000000000256</v>
      </c>
      <c r="G62" s="80"/>
      <c r="H62" s="80">
        <f>(D62-C49)*0.35</f>
        <v>156.10028346750659</v>
      </c>
      <c r="I62" s="19">
        <f>E62*50/C62</f>
        <v>1.5384615384615382E-2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43450</v>
      </c>
      <c r="C64" s="20">
        <f>D62+G62-H62</f>
        <v>1337.4387660626255</v>
      </c>
      <c r="D64" s="17">
        <f>C64+(C64*0.03)</f>
        <v>1377.5619290445043</v>
      </c>
      <c r="E64" s="17">
        <f>C64/3250</f>
        <v>0.41151962032696171</v>
      </c>
      <c r="F64" s="28">
        <f>(D64-C64)/E64</f>
        <v>97.499999999999957</v>
      </c>
      <c r="G64" s="17"/>
      <c r="H64" s="79"/>
      <c r="I64" s="19">
        <f>E64*50/C64</f>
        <v>1.5384615384615384E-2</v>
      </c>
      <c r="J64" s="84"/>
    </row>
    <row r="65" spans="1:11">
      <c r="A65" s="105"/>
      <c r="B65" s="81">
        <f>B64+7</f>
        <v>43457</v>
      </c>
      <c r="C65" s="20">
        <f>D64+G64-H64</f>
        <v>1377.5619290445043</v>
      </c>
      <c r="D65" s="17">
        <f>C65+(C65*0.03)</f>
        <v>1418.8887869158393</v>
      </c>
      <c r="E65" s="17">
        <f>C65/3250</f>
        <v>0.42386520893677054</v>
      </c>
      <c r="F65" s="28">
        <f>(D65-C65)/E65</f>
        <v>97.499999999999815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43464</v>
      </c>
      <c r="C66" s="20">
        <f>D65+G65-H65</f>
        <v>1418.8887869158393</v>
      </c>
      <c r="D66" s="17">
        <f>C66+(C66*0.03)</f>
        <v>1461.4554505233145</v>
      </c>
      <c r="E66" s="17">
        <f>C66/3250</f>
        <v>0.43658116520487361</v>
      </c>
      <c r="F66" s="28">
        <f>(D66-C66)/E66</f>
        <v>97.500000000000099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43471</v>
      </c>
      <c r="C67" s="20">
        <f>D66+G66-H66</f>
        <v>1461.4554505233145</v>
      </c>
      <c r="D67" s="17">
        <f>C67+(C67*0.03)</f>
        <v>1505.2991140390141</v>
      </c>
      <c r="E67" s="17">
        <f>C67/3250</f>
        <v>0.44967860016101985</v>
      </c>
      <c r="F67" s="28">
        <f>(D67-C67)/E67</f>
        <v>97.500000000000185</v>
      </c>
      <c r="G67" s="80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43478</v>
      </c>
      <c r="C69" s="20">
        <f>D67+G67-H67</f>
        <v>1505.2991140390141</v>
      </c>
      <c r="D69" s="17">
        <f>C69+(C69*0.03)</f>
        <v>1550.4580874601845</v>
      </c>
      <c r="E69" s="17">
        <f>C69/3250</f>
        <v>0.46316895816585046</v>
      </c>
      <c r="F69" s="28">
        <f>(D69-C69)/E69</f>
        <v>97.500000000000085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43485</v>
      </c>
      <c r="C70" s="20">
        <f>D69+G69-H69</f>
        <v>1550.4580874601845</v>
      </c>
      <c r="D70" s="17">
        <f>C70+(C70*0.03)</f>
        <v>1596.97183008399</v>
      </c>
      <c r="E70" s="17">
        <f>C70/3250</f>
        <v>0.477064026910826</v>
      </c>
      <c r="F70" s="28">
        <f>(D70-C70)/E70</f>
        <v>97.499999999999829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43492</v>
      </c>
      <c r="C71" s="20">
        <f>D70+G70-H70</f>
        <v>1596.97183008399</v>
      </c>
      <c r="D71" s="17">
        <f>C71+(C71*0.03)</f>
        <v>1644.8809849865097</v>
      </c>
      <c r="E71" s="17">
        <f>C71/3250</f>
        <v>0.49137594771815074</v>
      </c>
      <c r="F71" s="28">
        <f>(D71-C71)/E71</f>
        <v>97.500000000000071</v>
      </c>
      <c r="G71" s="18"/>
      <c r="H71" s="18"/>
      <c r="I71" s="19">
        <f>E71*50/C71</f>
        <v>1.5384615384615384E-2</v>
      </c>
      <c r="J71" s="84"/>
    </row>
    <row r="72" spans="1:11" ht="13" thickBot="1">
      <c r="A72" s="106"/>
      <c r="B72" s="81">
        <f>B71+7</f>
        <v>43499</v>
      </c>
      <c r="C72" s="20">
        <f>D71+G71-H71</f>
        <v>1644.8809849865097</v>
      </c>
      <c r="D72" s="17">
        <f>C72+(C72*0.03)</f>
        <v>1694.227414536105</v>
      </c>
      <c r="E72" s="17">
        <f>C72/3250</f>
        <v>0.50611722614969534</v>
      </c>
      <c r="F72" s="28">
        <f>(D72-C72)/E72</f>
        <v>97.500000000000028</v>
      </c>
      <c r="G72" s="80"/>
      <c r="H72" s="80"/>
      <c r="I72" s="19">
        <f>E72*50/C72</f>
        <v>1.5384615384615387E-2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43506</v>
      </c>
      <c r="C74" s="20">
        <f>D72+G72-H72</f>
        <v>1694.227414536105</v>
      </c>
      <c r="D74" s="17">
        <f>C74+(C74*0.03)</f>
        <v>1745.0542369721882</v>
      </c>
      <c r="E74" s="17">
        <f>C74/3250</f>
        <v>0.52130074293418616</v>
      </c>
      <c r="F74" s="28">
        <f>(D74-C74)/E74</f>
        <v>97.5</v>
      </c>
      <c r="G74" s="18"/>
      <c r="H74" s="18"/>
      <c r="I74" s="19">
        <f>E74*50/C74</f>
        <v>1.5384615384615385E-2</v>
      </c>
      <c r="J74" s="84"/>
    </row>
    <row r="75" spans="1:11">
      <c r="A75" s="105"/>
      <c r="B75" s="81">
        <f>B74+7</f>
        <v>43513</v>
      </c>
      <c r="C75" s="20">
        <f>D74+G74-H74</f>
        <v>1745.0542369721882</v>
      </c>
      <c r="D75" s="17">
        <f>C75+(C75*0.03)</f>
        <v>1797.4058640813539</v>
      </c>
      <c r="E75" s="17">
        <f>C75/3250</f>
        <v>0.53693976522221176</v>
      </c>
      <c r="F75" s="28">
        <f>(D75-C75)/E75</f>
        <v>97.500000000000185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43520</v>
      </c>
      <c r="C76" s="20">
        <f>D75+G75-H75</f>
        <v>1797.4058640813539</v>
      </c>
      <c r="D76" s="17">
        <f>C76+(C76*0.03)</f>
        <v>1851.3280400037945</v>
      </c>
      <c r="E76" s="17">
        <f>C76/3250</f>
        <v>0.55304795817887809</v>
      </c>
      <c r="F76" s="28">
        <f>(D76-C76)/E76</f>
        <v>97.499999999999972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43527</v>
      </c>
      <c r="C77" s="20">
        <f>D76+G76-H76</f>
        <v>1851.3280400037945</v>
      </c>
      <c r="D77" s="17">
        <f>C77+(C77*0.03)</f>
        <v>1906.8678812039084</v>
      </c>
      <c r="E77" s="17">
        <f>C77/3250</f>
        <v>0.56963939692424448</v>
      </c>
      <c r="F77" s="28">
        <f>(D77-C77)/E77</f>
        <v>97.500000000000057</v>
      </c>
      <c r="G77" s="80"/>
      <c r="H77" s="80">
        <f>(D77-C64)*0.35</f>
        <v>199.30019029944899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43534</v>
      </c>
      <c r="C79" s="20">
        <f>D77+G77-H77</f>
        <v>1707.5676909044594</v>
      </c>
      <c r="D79" s="17">
        <f>C79+(C79*0.03)</f>
        <v>1758.7947216315931</v>
      </c>
      <c r="E79" s="17">
        <f>C79/3250</f>
        <v>0.52540544335521822</v>
      </c>
      <c r="F79" s="28">
        <f>(D79-C79)/E79</f>
        <v>97.499999999999957</v>
      </c>
      <c r="G79" s="18"/>
      <c r="H79" s="18"/>
      <c r="I79" s="19">
        <f>E79*50/C79</f>
        <v>1.5384615384615384E-2</v>
      </c>
      <c r="J79" s="84"/>
    </row>
    <row r="80" spans="1:11">
      <c r="A80" s="105"/>
      <c r="B80" s="81">
        <f>B79+7</f>
        <v>43541</v>
      </c>
      <c r="C80" s="20">
        <f>D79+G79-H79</f>
        <v>1758.7947216315931</v>
      </c>
      <c r="D80" s="17">
        <f>C80+(C80*0.03)</f>
        <v>1811.558563280541</v>
      </c>
      <c r="E80" s="17">
        <f>C80/3250</f>
        <v>0.54116760665587482</v>
      </c>
      <c r="F80" s="28">
        <f>(D80-C80)/E80</f>
        <v>97.500000000000099</v>
      </c>
      <c r="G80" s="18"/>
      <c r="H80" s="18"/>
      <c r="I80" s="19">
        <f>E80*50/C80</f>
        <v>1.5384615384615385E-2</v>
      </c>
      <c r="J80" s="84"/>
    </row>
    <row r="81" spans="1:11">
      <c r="A81" s="105"/>
      <c r="B81" s="81">
        <f>B80+7</f>
        <v>43548</v>
      </c>
      <c r="C81" s="20">
        <f>D80+G80-H80</f>
        <v>1811.558563280541</v>
      </c>
      <c r="D81" s="17">
        <f>C81+(C81*0.03)</f>
        <v>1865.9053201789573</v>
      </c>
      <c r="E81" s="17">
        <f>C81/3250</f>
        <v>0.55740263485555108</v>
      </c>
      <c r="F81" s="28">
        <f>(D81-C81)/E81</f>
        <v>97.500000000000099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43555</v>
      </c>
      <c r="C82" s="20">
        <f>D81+G81-H81</f>
        <v>1865.9053201789573</v>
      </c>
      <c r="D82" s="17">
        <f>C82+(C82*0.03)</f>
        <v>1921.8824797843261</v>
      </c>
      <c r="E82" s="17">
        <f>C82/3250</f>
        <v>0.57412471390121766</v>
      </c>
      <c r="F82" s="28">
        <f>(D82-C82)/E82</f>
        <v>97.500000000000128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43562</v>
      </c>
      <c r="C84" s="20">
        <f>D82+G82-H82</f>
        <v>1921.8824797843261</v>
      </c>
      <c r="D84" s="17">
        <f>C84+(C84*0.03)</f>
        <v>1979.5389541778559</v>
      </c>
      <c r="E84" s="17">
        <f>C84/3250</f>
        <v>0.5913484553182542</v>
      </c>
      <c r="F84" s="28">
        <f>(D84-C84)/E84</f>
        <v>97.500000000000085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43569</v>
      </c>
      <c r="C85" s="20">
        <f>D84+G84-H84</f>
        <v>1979.5389541778559</v>
      </c>
      <c r="D85" s="17">
        <f>C85+(C85*0.03)</f>
        <v>2038.9251228031915</v>
      </c>
      <c r="E85" s="17">
        <f>C85/3250</f>
        <v>0.60908890897780177</v>
      </c>
      <c r="F85" s="28">
        <f>(D85-C85)/E85</f>
        <v>97.499999999999858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43576</v>
      </c>
      <c r="C86" s="20">
        <f>D85+G85-H85</f>
        <v>2038.9251228031915</v>
      </c>
      <c r="D86" s="17">
        <f>C86+(C86*0.03)</f>
        <v>2100.0928764872874</v>
      </c>
      <c r="E86" s="17">
        <f>C86/3250</f>
        <v>0.62736157624713584</v>
      </c>
      <c r="F86" s="28">
        <f>(D86-C86)/E86</f>
        <v>97.500000000000313</v>
      </c>
      <c r="G86" s="18"/>
      <c r="H86" s="18"/>
      <c r="I86" s="19">
        <f>E86*50/C86</f>
        <v>1.5384615384615385E-2</v>
      </c>
      <c r="J86" s="84"/>
    </row>
    <row r="87" spans="1:11" ht="13" thickBot="1">
      <c r="A87" s="106"/>
      <c r="B87" s="81">
        <f>B86+7</f>
        <v>43583</v>
      </c>
      <c r="C87" s="20">
        <f>D86+G86-H86</f>
        <v>2100.0928764872874</v>
      </c>
      <c r="D87" s="17">
        <f>C87+(C87*0.03)</f>
        <v>2163.095662781906</v>
      </c>
      <c r="E87" s="17">
        <f>C87/3250</f>
        <v>0.64618242353455002</v>
      </c>
      <c r="F87" s="28">
        <f>(D87-C87)/E87</f>
        <v>97.499999999999872</v>
      </c>
      <c r="G87" s="80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43590</v>
      </c>
      <c r="C89" s="20">
        <f>D87+G87-H87</f>
        <v>2163.095662781906</v>
      </c>
      <c r="D89" s="17">
        <f>C89+(C89*0.03)</f>
        <v>2227.988532665363</v>
      </c>
      <c r="E89" s="17">
        <f>C89/3250</f>
        <v>0.66556789624058643</v>
      </c>
      <c r="F89" s="28">
        <f>(D89-C89)/E89</f>
        <v>97.499999999999773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43597</v>
      </c>
      <c r="C90" s="20">
        <f>D89+G89-H89</f>
        <v>2227.988532665363</v>
      </c>
      <c r="D90" s="17">
        <f>C90+(C90*0.03)</f>
        <v>2294.8281886453237</v>
      </c>
      <c r="E90" s="17">
        <f>C90/3250</f>
        <v>0.685534933127804</v>
      </c>
      <c r="F90" s="28">
        <f>(D90-C90)/E90</f>
        <v>97.499999999999801</v>
      </c>
      <c r="G90" s="18"/>
      <c r="H90" s="18"/>
      <c r="I90" s="19">
        <f>E90*50/C90</f>
        <v>1.5384615384615385E-2</v>
      </c>
      <c r="J90" s="84"/>
    </row>
    <row r="91" spans="1:11">
      <c r="A91" s="105"/>
      <c r="B91" s="81">
        <f>B90+7</f>
        <v>43604</v>
      </c>
      <c r="C91" s="20">
        <f>D90+G90-H90</f>
        <v>2294.8281886453237</v>
      </c>
      <c r="D91" s="17">
        <f>C91+(C91*0.03)</f>
        <v>2363.6730343046834</v>
      </c>
      <c r="E91" s="17">
        <f>C91/3250</f>
        <v>0.7061009811216381</v>
      </c>
      <c r="F91" s="28">
        <f>(D91-C91)/E91</f>
        <v>97.499999999999886</v>
      </c>
      <c r="G91" s="18"/>
      <c r="H91" s="18"/>
      <c r="I91" s="19">
        <f>E91*50/C91</f>
        <v>1.5384615384615385E-2</v>
      </c>
      <c r="J91" s="84"/>
    </row>
    <row r="92" spans="1:11" ht="13.5" thickBot="1">
      <c r="A92" s="106"/>
      <c r="B92" s="81">
        <f>B91+7</f>
        <v>43611</v>
      </c>
      <c r="C92" s="20">
        <f>D91+G91-H91</f>
        <v>2363.6730343046834</v>
      </c>
      <c r="D92" s="17">
        <f>C92+(C92*0.03)</f>
        <v>2434.583225333824</v>
      </c>
      <c r="E92" s="17">
        <f>C92/3250</f>
        <v>0.72728401055528724</v>
      </c>
      <c r="F92" s="28">
        <f>(D92-C92)/E92</f>
        <v>97.500000000000142</v>
      </c>
      <c r="G92" s="80"/>
      <c r="H92" s="80">
        <f>(D92-C79)*0.35</f>
        <v>254.4554370502776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43618</v>
      </c>
      <c r="C94" s="20">
        <f>D92+G92-H92</f>
        <v>2180.1277882835466</v>
      </c>
      <c r="D94" s="17">
        <f>C94+(C94*0.03)</f>
        <v>2245.531621932053</v>
      </c>
      <c r="E94" s="17">
        <f>C94/3250</f>
        <v>0.67080855024109121</v>
      </c>
      <c r="F94" s="28">
        <f>(D94-C94)/E94</f>
        <v>97.500000000000014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43625</v>
      </c>
      <c r="C95" s="20">
        <f>D94+G94-H94</f>
        <v>2245.531621932053</v>
      </c>
      <c r="D95" s="17">
        <f>C95+(C95*0.03)</f>
        <v>2312.8975705900148</v>
      </c>
      <c r="E95" s="17">
        <f>C95/3250</f>
        <v>0.69093280674832402</v>
      </c>
      <c r="F95" s="28">
        <f>(D95-C95)/E95</f>
        <v>97.50000000000027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43632</v>
      </c>
      <c r="C96" s="20">
        <f>D95+G95-H95</f>
        <v>2312.8975705900148</v>
      </c>
      <c r="D96" s="17">
        <f>C96+(C96*0.03)</f>
        <v>2382.2844977077152</v>
      </c>
      <c r="E96" s="17">
        <f>C96/3250</f>
        <v>0.71166079095077373</v>
      </c>
      <c r="F96" s="28">
        <f>(D96-C96)/E96</f>
        <v>97.500000000000014</v>
      </c>
      <c r="G96" s="17"/>
      <c r="H96" s="18"/>
      <c r="I96" s="19">
        <f>E96*50/C96</f>
        <v>1.5384615384615385E-2</v>
      </c>
      <c r="J96" s="84"/>
    </row>
    <row r="97" spans="1:11" ht="13" thickBot="1">
      <c r="A97" s="106"/>
      <c r="B97" s="81">
        <f>B96+7</f>
        <v>43639</v>
      </c>
      <c r="C97" s="20">
        <f>D96+G96-H96</f>
        <v>2382.2844977077152</v>
      </c>
      <c r="D97" s="17">
        <f>C97+(C97*0.03)</f>
        <v>2453.7530326389465</v>
      </c>
      <c r="E97" s="17">
        <f>C97/3250</f>
        <v>0.73301061467929696</v>
      </c>
      <c r="F97" s="28">
        <f>(D97-C97)/E97</f>
        <v>97.499999999999744</v>
      </c>
      <c r="G97" s="80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43646</v>
      </c>
      <c r="C99" s="20">
        <f>D97+G97-H97</f>
        <v>2453.7530326389465</v>
      </c>
      <c r="D99" s="17">
        <f>C99+(C99*0.03)</f>
        <v>2527.365623618115</v>
      </c>
      <c r="E99" s="17">
        <f>C99/3250</f>
        <v>0.75500093311967587</v>
      </c>
      <c r="F99" s="28">
        <f>(D99-C99)/E99</f>
        <v>97.500000000000199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43653</v>
      </c>
      <c r="C100" s="20">
        <f>D99+G99-H99</f>
        <v>2527.365623618115</v>
      </c>
      <c r="D100" s="17">
        <f>C100+(C100*0.03)</f>
        <v>2603.1865923266587</v>
      </c>
      <c r="E100" s="17">
        <f>C100/3250</f>
        <v>0.77765096111326615</v>
      </c>
      <c r="F100" s="28">
        <f>(D100-C100)/E100</f>
        <v>97.50000000000027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43660</v>
      </c>
      <c r="C101" s="20">
        <f>D100+G100-H100</f>
        <v>2603.1865923266587</v>
      </c>
      <c r="D101" s="17">
        <f>C101+(C101*0.03)</f>
        <v>2681.2821900964586</v>
      </c>
      <c r="E101" s="17">
        <f>C101/3250</f>
        <v>0.80098048994666426</v>
      </c>
      <c r="F101" s="28">
        <f>(D101-C101)/E101</f>
        <v>97.500000000000227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43667</v>
      </c>
      <c r="C102" s="20">
        <f>D101+G101-H101</f>
        <v>2681.2821900964586</v>
      </c>
      <c r="D102" s="17">
        <f>C102+(C102*0.03)</f>
        <v>2761.7206557993522</v>
      </c>
      <c r="E102" s="17">
        <f>C102/3250</f>
        <v>0.82500990464506418</v>
      </c>
      <c r="F102" s="28">
        <f>(D102-C102)/E102</f>
        <v>97.499999999999815</v>
      </c>
      <c r="G102" s="80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43674</v>
      </c>
      <c r="C104" s="20">
        <f>D102+G102-H102</f>
        <v>2761.7206557993522</v>
      </c>
      <c r="D104" s="17">
        <f>C104+(C104*0.03)</f>
        <v>2844.5722754733329</v>
      </c>
      <c r="E104" s="17">
        <f>C104/3250</f>
        <v>0.84976020178441602</v>
      </c>
      <c r="F104" s="28">
        <f>(D104-C104)/E104</f>
        <v>97.500000000000071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43681</v>
      </c>
      <c r="C105" s="20">
        <f>D104+G104-H104</f>
        <v>2844.5722754733329</v>
      </c>
      <c r="D105" s="17">
        <f>C105+(C105*0.03)</f>
        <v>2929.9094437375329</v>
      </c>
      <c r="E105" s="17">
        <f>C105/3250</f>
        <v>0.87525300783794857</v>
      </c>
      <c r="F105" s="28">
        <f>(D105-C105)/E105</f>
        <v>97.500000000000071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43688</v>
      </c>
      <c r="C106" s="20">
        <f>D105+G105-H105</f>
        <v>2929.9094437375329</v>
      </c>
      <c r="D106" s="17">
        <f>C106+(C106*0.03)</f>
        <v>3017.806727049659</v>
      </c>
      <c r="E106" s="17">
        <f>C106/3250</f>
        <v>0.90151059807308709</v>
      </c>
      <c r="F106" s="28">
        <f>(D106-C106)/E106</f>
        <v>97.500000000000114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43695</v>
      </c>
      <c r="C107" s="20">
        <f>D106+G106-H106</f>
        <v>3017.806727049659</v>
      </c>
      <c r="D107" s="17">
        <f>C107+(C107*0.03)</f>
        <v>3108.3409288611488</v>
      </c>
      <c r="E107" s="17">
        <f>C107/3250</f>
        <v>0.92855591601527965</v>
      </c>
      <c r="F107" s="28">
        <f>(D107-C107)/E107</f>
        <v>97.5</v>
      </c>
      <c r="G107" s="80"/>
      <c r="H107" s="80">
        <f>(D107-C94)*0.35</f>
        <v>324.87459920216077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43702</v>
      </c>
      <c r="C109" s="20">
        <f>D107+G107-H107</f>
        <v>2783.4663296589879</v>
      </c>
      <c r="D109" s="17">
        <f>C109+(C109*0.03)</f>
        <v>2866.9703195487573</v>
      </c>
      <c r="E109" s="17">
        <f>C109/3250</f>
        <v>0.85645117835661166</v>
      </c>
      <c r="F109" s="28">
        <f>(D109-C109)/E109</f>
        <v>97.49999999999973</v>
      </c>
      <c r="G109" s="18"/>
      <c r="H109" s="18"/>
      <c r="I109" s="19">
        <f>E109*50/C109</f>
        <v>1.5384615384615385E-2</v>
      </c>
      <c r="J109" s="84"/>
    </row>
    <row r="110" spans="1:11">
      <c r="A110" s="105"/>
      <c r="B110" s="81">
        <f>B109+7</f>
        <v>43709</v>
      </c>
      <c r="C110" s="20">
        <f>D109+G109-H109</f>
        <v>2866.9703195487573</v>
      </c>
      <c r="D110" s="17">
        <f>C110+(C110*0.03)</f>
        <v>2952.97942913522</v>
      </c>
      <c r="E110" s="17">
        <f>C110/3250</f>
        <v>0.88214471370730996</v>
      </c>
      <c r="F110" s="28">
        <f>(D110-C110)/E110</f>
        <v>97.500000000000014</v>
      </c>
      <c r="G110" s="18"/>
      <c r="H110" s="18"/>
      <c r="I110" s="19">
        <f>E110*50/C110</f>
        <v>1.5384615384615384E-2</v>
      </c>
      <c r="J110" s="84"/>
    </row>
    <row r="111" spans="1:11">
      <c r="A111" s="105"/>
      <c r="B111" s="81">
        <f>B110+7</f>
        <v>43716</v>
      </c>
      <c r="C111" s="20">
        <f>D110+G110-H110</f>
        <v>2952.97942913522</v>
      </c>
      <c r="D111" s="17">
        <f>C111+(C111*0.03)</f>
        <v>3041.5688120092768</v>
      </c>
      <c r="E111" s="17">
        <f>C111/3250</f>
        <v>0.90860905511852919</v>
      </c>
      <c r="F111" s="28">
        <f>(D111-C111)/E111</f>
        <v>97.500000000000242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43723</v>
      </c>
      <c r="C112" s="20">
        <f>D111+G111-H111</f>
        <v>3041.5688120092768</v>
      </c>
      <c r="D112" s="17">
        <f>C112+(C112*0.03)</f>
        <v>3132.8158763695551</v>
      </c>
      <c r="E112" s="17">
        <f>C112/3250</f>
        <v>0.93586732677208517</v>
      </c>
      <c r="F112" s="28">
        <f>(D112-C112)/E112</f>
        <v>97.499999999999972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43730</v>
      </c>
      <c r="C114" s="20">
        <f>D112+G112-H112</f>
        <v>3132.8158763695551</v>
      </c>
      <c r="D114" s="17">
        <f>C114+(C114*0.03)</f>
        <v>3226.8003526606417</v>
      </c>
      <c r="E114" s="17">
        <f>C114/3250</f>
        <v>0.96394334657524772</v>
      </c>
      <c r="F114" s="28">
        <f>(D114-C114)/E114</f>
        <v>97.499999999999943</v>
      </c>
      <c r="G114" s="18"/>
      <c r="H114" s="18"/>
      <c r="I114" s="19">
        <f>E114*50/C114</f>
        <v>1.5384615384615384E-2</v>
      </c>
      <c r="J114" s="84"/>
    </row>
    <row r="115" spans="1:11">
      <c r="A115" s="105"/>
      <c r="B115" s="81">
        <f>B114+7</f>
        <v>43737</v>
      </c>
      <c r="C115" s="20">
        <f>D114+G114-H114</f>
        <v>3226.8003526606417</v>
      </c>
      <c r="D115" s="17">
        <f>C115+(C115*0.03)</f>
        <v>3323.6043632404608</v>
      </c>
      <c r="E115" s="17">
        <f>C115/3250</f>
        <v>0.99286164697250512</v>
      </c>
      <c r="F115" s="28">
        <f>(D115-C115)/E115</f>
        <v>97.499999999999829</v>
      </c>
      <c r="G115" s="18"/>
      <c r="H115" s="18"/>
      <c r="I115" s="19">
        <f>E115*50/C115</f>
        <v>1.5384615384615384E-2</v>
      </c>
      <c r="J115" s="84"/>
    </row>
    <row r="116" spans="1:11">
      <c r="A116" s="105"/>
      <c r="B116" s="81">
        <f>B115+7</f>
        <v>43744</v>
      </c>
      <c r="C116" s="20">
        <f>D115+G115-H115</f>
        <v>3323.6043632404608</v>
      </c>
      <c r="D116" s="17">
        <f>C116+(C116*0.03)</f>
        <v>3423.3124941376745</v>
      </c>
      <c r="E116" s="17">
        <f>C116/3250</f>
        <v>1.0226474963816803</v>
      </c>
      <c r="F116" s="28">
        <f>(D116-C116)/E116</f>
        <v>97.499999999999957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43751</v>
      </c>
      <c r="C117" s="20">
        <f>D116+G116-H116</f>
        <v>3423.3124941376745</v>
      </c>
      <c r="D117" s="17">
        <f>C117+(C117*0.03)</f>
        <v>3526.0118689618048</v>
      </c>
      <c r="E117" s="17">
        <f>C117/3250</f>
        <v>1.0533269212731307</v>
      </c>
      <c r="F117" s="28">
        <f>(D117-C117)/E117</f>
        <v>97.5</v>
      </c>
      <c r="G117" s="80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43758</v>
      </c>
      <c r="C119" s="20">
        <f>D117+G117-H117</f>
        <v>3526.0118689618048</v>
      </c>
      <c r="D119" s="17">
        <f>C119+(C119*0.03)</f>
        <v>3631.7922250306588</v>
      </c>
      <c r="E119" s="17">
        <f>C119/3250</f>
        <v>1.0849267289113245</v>
      </c>
      <c r="F119" s="28">
        <f>(D119-C119)/E119</f>
        <v>97.499999999999844</v>
      </c>
      <c r="G119" s="18"/>
      <c r="H119" s="18"/>
      <c r="I119" s="19">
        <f>E119*50/C119</f>
        <v>1.5384615384615384E-2</v>
      </c>
      <c r="J119" s="84"/>
    </row>
    <row r="120" spans="1:11">
      <c r="A120" s="105"/>
      <c r="B120" s="81">
        <f>B119+7</f>
        <v>43765</v>
      </c>
      <c r="C120" s="20">
        <f>D119+G119-H119</f>
        <v>3631.7922250306588</v>
      </c>
      <c r="D120" s="17">
        <f>C120+(C120*0.03)</f>
        <v>3740.7459917815786</v>
      </c>
      <c r="E120" s="17">
        <f>C120/3250</f>
        <v>1.1174745307786642</v>
      </c>
      <c r="F120" s="28">
        <f>(D120-C120)/E120</f>
        <v>97.500000000000071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43772</v>
      </c>
      <c r="C121" s="20">
        <f>D120+G120-H120</f>
        <v>3740.7459917815786</v>
      </c>
      <c r="D121" s="17">
        <f>C121+(C121*0.03)</f>
        <v>3852.9683715350261</v>
      </c>
      <c r="E121" s="17">
        <f>C121/3250</f>
        <v>1.1509987667020243</v>
      </c>
      <c r="F121" s="28">
        <f>(D121-C121)/E121</f>
        <v>97.500000000000128</v>
      </c>
      <c r="G121" s="18"/>
      <c r="H121" s="18"/>
      <c r="I121" s="19">
        <f>E121*50/C121</f>
        <v>1.5384615384615387E-2</v>
      </c>
      <c r="J121" s="84"/>
    </row>
    <row r="122" spans="1:11" ht="13.5" thickBot="1">
      <c r="A122" s="106"/>
      <c r="B122" s="81">
        <f>B121+7</f>
        <v>43779</v>
      </c>
      <c r="C122" s="20">
        <f>D121+G121-H121</f>
        <v>3852.9683715350261</v>
      </c>
      <c r="D122" s="17">
        <f>C122+(C122*0.03)</f>
        <v>3968.5574226810768</v>
      </c>
      <c r="E122" s="17">
        <f>C122/3250</f>
        <v>1.185528729703085</v>
      </c>
      <c r="F122" s="28">
        <f>(D122-C122)/E122</f>
        <v>97.499999999999915</v>
      </c>
      <c r="G122" s="80"/>
      <c r="H122" s="80">
        <f>(D122-C109)*0.35</f>
        <v>414.78188255773108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43786</v>
      </c>
      <c r="C124" s="20">
        <f>D122+G122-H122</f>
        <v>3553.7755401233458</v>
      </c>
      <c r="D124" s="17">
        <f>C124+(C124*0.03)</f>
        <v>3660.388806327046</v>
      </c>
      <c r="E124" s="17">
        <f>C124/3250</f>
        <v>1.0934693969610294</v>
      </c>
      <c r="F124" s="28">
        <f>(D124-C124)/E124</f>
        <v>97.499999999999915</v>
      </c>
      <c r="G124" s="17"/>
      <c r="H124" s="18"/>
      <c r="I124" s="19">
        <f>E124*50/C124</f>
        <v>1.5384615384615384E-2</v>
      </c>
      <c r="J124" s="84"/>
    </row>
    <row r="125" spans="1:11">
      <c r="A125" s="105"/>
      <c r="B125" s="81">
        <f>B124+7</f>
        <v>43793</v>
      </c>
      <c r="C125" s="20">
        <f>D124+G124-H124</f>
        <v>3660.388806327046</v>
      </c>
      <c r="D125" s="17">
        <f>C125+(C125*0.03)</f>
        <v>3770.2004705168574</v>
      </c>
      <c r="E125" s="17">
        <f>C125/3250</f>
        <v>1.1262734788698603</v>
      </c>
      <c r="F125" s="28">
        <f>(D125-C125)/E125</f>
        <v>97.5</v>
      </c>
      <c r="G125" s="17"/>
      <c r="H125" s="18"/>
      <c r="I125" s="19">
        <f>E125*50/C125</f>
        <v>1.5384615384615384E-2</v>
      </c>
      <c r="J125" s="84"/>
    </row>
    <row r="126" spans="1:11">
      <c r="A126" s="105"/>
      <c r="B126" s="81">
        <f>B125+7</f>
        <v>43800</v>
      </c>
      <c r="C126" s="20">
        <f>D125+G125-H125</f>
        <v>3770.2004705168574</v>
      </c>
      <c r="D126" s="17">
        <f>C126+(C126*0.03)</f>
        <v>3883.3064846323632</v>
      </c>
      <c r="E126" s="17">
        <f>C126/3250</f>
        <v>1.160061683235956</v>
      </c>
      <c r="F126" s="28">
        <f>(D126-C126)/E126</f>
        <v>97.500000000000057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43807</v>
      </c>
      <c r="C127" s="20">
        <f>D126+G126-H126</f>
        <v>3883.3064846323632</v>
      </c>
      <c r="D127" s="17">
        <f>C127+(C127*0.03)</f>
        <v>3999.8056791713343</v>
      </c>
      <c r="E127" s="17">
        <f>C127/3250</f>
        <v>1.1948635337330349</v>
      </c>
      <c r="F127" s="28">
        <f>(D127-C127)/E127</f>
        <v>97.500000000000156</v>
      </c>
      <c r="G127" s="80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43814</v>
      </c>
      <c r="C129" s="20">
        <f>D127+G127-H127</f>
        <v>3999.8056791713343</v>
      </c>
      <c r="D129" s="17">
        <f>C129+(C129*0.03)</f>
        <v>4119.7998495464744</v>
      </c>
      <c r="E129" s="17">
        <f>C129/3250</f>
        <v>1.230709439745026</v>
      </c>
      <c r="F129" s="28">
        <f>(D129-C129)/E129</f>
        <v>97.500000000000071</v>
      </c>
      <c r="G129" s="18"/>
      <c r="H129" s="18"/>
      <c r="I129" s="19">
        <f>E129*50/C129</f>
        <v>1.5384615384615385E-2</v>
      </c>
      <c r="J129" s="84"/>
    </row>
    <row r="130" spans="1:11">
      <c r="A130" s="105"/>
      <c r="B130" s="81">
        <f>B129+7</f>
        <v>43821</v>
      </c>
      <c r="C130" s="20">
        <f>D129+G129-H129</f>
        <v>4119.7998495464744</v>
      </c>
      <c r="D130" s="17">
        <f>C130+(C130*0.03)</f>
        <v>4243.3938450328687</v>
      </c>
      <c r="E130" s="17">
        <f>C130/3250</f>
        <v>1.2676307229373767</v>
      </c>
      <c r="F130" s="28">
        <f>(D130-C130)/E130</f>
        <v>97.500000000000057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43828</v>
      </c>
      <c r="C131" s="20">
        <f>D130+G130-H130</f>
        <v>4243.3938450328687</v>
      </c>
      <c r="D131" s="17">
        <f>C131+(C131*0.03)</f>
        <v>4370.6956603838544</v>
      </c>
      <c r="E131" s="17">
        <f>C131/3250</f>
        <v>1.305659644625498</v>
      </c>
      <c r="F131" s="28">
        <f>(D131-C131)/E131</f>
        <v>97.499999999999673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6"/>
      <c r="B132" s="81">
        <f>B131+7</f>
        <v>43835</v>
      </c>
      <c r="C132" s="20">
        <f>D131+G131-H131</f>
        <v>4370.6956603838544</v>
      </c>
      <c r="D132" s="17">
        <f>C132+(C132*0.03)</f>
        <v>4501.8165301953704</v>
      </c>
      <c r="E132" s="17">
        <f>C132/3250</f>
        <v>1.3448294339642628</v>
      </c>
      <c r="F132" s="28">
        <f>(D132-C132)/E132</f>
        <v>97.500000000000327</v>
      </c>
      <c r="G132" s="80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43842</v>
      </c>
      <c r="C134" s="20">
        <f>D132+G132-H132</f>
        <v>4501.8165301953704</v>
      </c>
      <c r="D134" s="17">
        <f>C134+(C134*0.03)</f>
        <v>4636.8710261012311</v>
      </c>
      <c r="E134" s="17">
        <f>C134/3250</f>
        <v>1.3851743169831909</v>
      </c>
      <c r="F134" s="28">
        <f>(D134-C134)/E134</f>
        <v>97.499999999999687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43849</v>
      </c>
      <c r="C135" s="20">
        <f>D134+G134-H134</f>
        <v>4636.8710261012311</v>
      </c>
      <c r="D135" s="17">
        <f>C135+(C135*0.03)</f>
        <v>4775.977156884268</v>
      </c>
      <c r="E135" s="17">
        <f>C135/3250</f>
        <v>1.4267295464926866</v>
      </c>
      <c r="F135" s="28">
        <f>(D135-C135)/E135</f>
        <v>97.499999999999943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43856</v>
      </c>
      <c r="C136" s="20">
        <f>D135+G135-H135</f>
        <v>4775.977156884268</v>
      </c>
      <c r="D136" s="17">
        <f>C136+(C136*0.03)</f>
        <v>4919.2564715907956</v>
      </c>
      <c r="E136" s="17">
        <f>C136/3250</f>
        <v>1.4695314328874671</v>
      </c>
      <c r="F136" s="28">
        <f>(D136-C136)/E136</f>
        <v>97.49999999999973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43863</v>
      </c>
      <c r="C137" s="20">
        <f>D136+G136-H136</f>
        <v>4919.2564715907956</v>
      </c>
      <c r="D137" s="17">
        <f>C137+(C137*0.03)</f>
        <v>5066.8341657385199</v>
      </c>
      <c r="E137" s="17">
        <f>C137/3250</f>
        <v>1.513617375874091</v>
      </c>
      <c r="F137" s="28">
        <f>(D137-C137)/E137</f>
        <v>97.50000000000027</v>
      </c>
      <c r="G137" s="80"/>
      <c r="H137" s="80">
        <f>(D137-C124)*0.35</f>
        <v>529.57051896531095</v>
      </c>
      <c r="I137" s="19">
        <f>E137*50/C137</f>
        <v>1.5384615384615384E-2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43870</v>
      </c>
      <c r="C139" s="20">
        <f>D137+G137-H137</f>
        <v>4537.2636467732091</v>
      </c>
      <c r="D139" s="17">
        <f>C139+(C139*0.03)</f>
        <v>4673.381556176405</v>
      </c>
      <c r="E139" s="17">
        <f>C139/3250</f>
        <v>1.3960811220840643</v>
      </c>
      <c r="F139" s="28">
        <f>(D139-C139)/E139</f>
        <v>97.499999999999716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43877</v>
      </c>
      <c r="C140" s="20">
        <f>D139+G139-H139</f>
        <v>4673.381556176405</v>
      </c>
      <c r="D140" s="17">
        <f>C140+(C140*0.03)</f>
        <v>4813.5830028616974</v>
      </c>
      <c r="E140" s="17">
        <f>C140/3250</f>
        <v>1.4379635557465862</v>
      </c>
      <c r="F140" s="28">
        <f>(D140-C140)/E140</f>
        <v>97.500000000000213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43884</v>
      </c>
      <c r="C141" s="20">
        <f>D140+G140-H140</f>
        <v>4813.5830028616974</v>
      </c>
      <c r="D141" s="17">
        <f>C141+(C141*0.03)</f>
        <v>4957.9904929475488</v>
      </c>
      <c r="E141" s="17">
        <f>C141/3250</f>
        <v>1.4811024624189839</v>
      </c>
      <c r="F141" s="28">
        <f>(D141-C141)/E141</f>
        <v>97.500000000000284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6"/>
      <c r="B142" s="81">
        <f>B141+7</f>
        <v>43891</v>
      </c>
      <c r="C142" s="20">
        <f>D141+G141-H141</f>
        <v>4957.9904929475488</v>
      </c>
      <c r="D142" s="17">
        <f>C142+(C142*0.03)</f>
        <v>5106.7302077359755</v>
      </c>
      <c r="E142" s="17">
        <f>C142/3250</f>
        <v>1.5255355362915535</v>
      </c>
      <c r="F142" s="28">
        <f>(D142-C142)/E142</f>
        <v>97.500000000000142</v>
      </c>
      <c r="G142" s="80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43898</v>
      </c>
      <c r="C144" s="20">
        <f>D142+G142-H142</f>
        <v>5106.7302077359755</v>
      </c>
      <c r="D144" s="17">
        <f>C144+(C144*0.03)</f>
        <v>5259.9321139680551</v>
      </c>
      <c r="E144" s="17">
        <f>C144/3250</f>
        <v>1.5713016023803001</v>
      </c>
      <c r="F144" s="28">
        <f>(D144-C144)/E144</f>
        <v>97.500000000000242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43905</v>
      </c>
      <c r="C145" s="20">
        <f>D144+G144-H144</f>
        <v>5259.9321139680551</v>
      </c>
      <c r="D145" s="17">
        <f>C145+(C145*0.03)</f>
        <v>5417.7300773870966</v>
      </c>
      <c r="E145" s="17">
        <f>C145/3250</f>
        <v>1.6184406504517093</v>
      </c>
      <c r="F145" s="28">
        <f>(D145-C145)/E145</f>
        <v>97.499999999999886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43912</v>
      </c>
      <c r="C146" s="20">
        <f>D145+G145-H145</f>
        <v>5417.7300773870966</v>
      </c>
      <c r="D146" s="17">
        <f>C146+(C146*0.03)</f>
        <v>5580.2619797087091</v>
      </c>
      <c r="E146" s="17">
        <f>C146/3250</f>
        <v>1.6669938699652604</v>
      </c>
      <c r="F146" s="28">
        <f>(D146-C146)/E146</f>
        <v>97.499999999999773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43919</v>
      </c>
      <c r="C147" s="20">
        <f>D146+G146-H146</f>
        <v>5580.2619797087091</v>
      </c>
      <c r="D147" s="17">
        <f>C147+(C147*0.03)</f>
        <v>5747.66983909997</v>
      </c>
      <c r="E147" s="17">
        <f>C147/3250</f>
        <v>1.7170036860642182</v>
      </c>
      <c r="F147" s="28">
        <f>(D147-C147)/E147</f>
        <v>97.499999999999787</v>
      </c>
      <c r="G147" s="80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43926</v>
      </c>
      <c r="C149" s="20">
        <f>D147+G147-H147</f>
        <v>5747.66983909997</v>
      </c>
      <c r="D149" s="17">
        <f>C149+(C149*0.03)</f>
        <v>5920.0999342729692</v>
      </c>
      <c r="E149" s="17">
        <f>C149/3250</f>
        <v>1.7685137966461446</v>
      </c>
      <c r="F149" s="28">
        <f>(D149-C149)/E149</f>
        <v>97.500000000000085</v>
      </c>
      <c r="G149" s="18"/>
      <c r="H149" s="18"/>
      <c r="I149" s="19">
        <f>E149*50/C149</f>
        <v>1.5384615384615384E-2</v>
      </c>
      <c r="J149" s="84"/>
    </row>
    <row r="150" spans="1:11">
      <c r="A150" s="105"/>
      <c r="B150" s="81">
        <f>B149+7</f>
        <v>43933</v>
      </c>
      <c r="C150" s="20">
        <f>D149+G149-H149</f>
        <v>5920.0999342729692</v>
      </c>
      <c r="D150" s="17">
        <f>C150+(C150*0.03)</f>
        <v>6097.7029323011584</v>
      </c>
      <c r="E150" s="17">
        <f>C150/3250</f>
        <v>1.821569210545529</v>
      </c>
      <c r="F150" s="28">
        <f>(D150-C150)/E150</f>
        <v>97.500000000000057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43940</v>
      </c>
      <c r="C151" s="20">
        <f>D150+G150-H150</f>
        <v>6097.7029323011584</v>
      </c>
      <c r="D151" s="17">
        <f>C151+(C151*0.03)</f>
        <v>6280.6340202701931</v>
      </c>
      <c r="E151" s="17">
        <f>C151/3250</f>
        <v>1.8762162868618948</v>
      </c>
      <c r="F151" s="28">
        <f>(D151-C151)/E151</f>
        <v>97.499999999999986</v>
      </c>
      <c r="G151" s="18"/>
      <c r="H151" s="18"/>
      <c r="I151" s="19">
        <f>E151*50/C151</f>
        <v>1.5384615384615382E-2</v>
      </c>
      <c r="J151" s="84"/>
    </row>
    <row r="152" spans="1:11" ht="13.5" thickBot="1">
      <c r="A152" s="106"/>
      <c r="B152" s="81">
        <f>B151+7</f>
        <v>43947</v>
      </c>
      <c r="C152" s="20">
        <f>D151+G151-H151</f>
        <v>6280.6340202701931</v>
      </c>
      <c r="D152" s="17">
        <f>C152+(C152*0.03)</f>
        <v>6469.0530408782988</v>
      </c>
      <c r="E152" s="17">
        <f>C152/3250</f>
        <v>1.9325027754677517</v>
      </c>
      <c r="F152" s="28">
        <f>(D152-C152)/E152</f>
        <v>97.499999999999957</v>
      </c>
      <c r="G152" s="80"/>
      <c r="H152" s="80">
        <f>(D152-C139)*0.35</f>
        <v>676.12628793678141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43954</v>
      </c>
      <c r="C154" s="20">
        <f>D152+G152-H152</f>
        <v>5792.9267529415174</v>
      </c>
      <c r="D154" s="17">
        <f>C154+(C154*0.03)</f>
        <v>5966.7145555297629</v>
      </c>
      <c r="E154" s="17">
        <f>C154/3250</f>
        <v>1.7824390009050823</v>
      </c>
      <c r="F154" s="28">
        <f>(D154-C154)/E154</f>
        <v>97.5</v>
      </c>
      <c r="G154" s="17"/>
      <c r="H154" s="79"/>
      <c r="I154" s="19">
        <f>E154*50/C154</f>
        <v>1.5384615384615387E-2</v>
      </c>
      <c r="J154" s="84"/>
    </row>
    <row r="155" spans="1:11">
      <c r="A155" s="105"/>
      <c r="B155" s="81">
        <f>B154+7</f>
        <v>43961</v>
      </c>
      <c r="C155" s="20">
        <f>D154+G154-H154</f>
        <v>5966.7145555297629</v>
      </c>
      <c r="D155" s="17">
        <f>C155+(C155*0.03)</f>
        <v>6145.7159921956554</v>
      </c>
      <c r="E155" s="17">
        <f>C155/3250</f>
        <v>1.8359121709322348</v>
      </c>
      <c r="F155" s="28">
        <f>(D155-C155)/E155</f>
        <v>97.499999999999773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43968</v>
      </c>
      <c r="C156" s="20">
        <f>D155+G155-H155</f>
        <v>6145.7159921956554</v>
      </c>
      <c r="D156" s="17">
        <f>C156+(C156*0.03)</f>
        <v>6330.0874719615249</v>
      </c>
      <c r="E156" s="17">
        <f>C156/3250</f>
        <v>1.8909895360602016</v>
      </c>
      <c r="F156" s="28">
        <f>(D156-C156)/E156</f>
        <v>97.499999999999915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6"/>
      <c r="B157" s="81">
        <f>B156+7</f>
        <v>43975</v>
      </c>
      <c r="C157" s="20">
        <f>D156+G156-H156</f>
        <v>6330.0874719615249</v>
      </c>
      <c r="D157" s="17">
        <f>C157+(C157*0.03)</f>
        <v>6519.9900961203703</v>
      </c>
      <c r="E157" s="17">
        <f>C157/3250</f>
        <v>1.9477192221420077</v>
      </c>
      <c r="F157" s="28">
        <f>(D157-C157)/E157</f>
        <v>97.499999999999801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43982</v>
      </c>
      <c r="C159" s="20">
        <f>D157+G157-H157</f>
        <v>6519.9900961203703</v>
      </c>
      <c r="D159" s="17">
        <f>C159+(C159*0.03)</f>
        <v>6715.5897990039812</v>
      </c>
      <c r="E159" s="17">
        <f>C159/3250</f>
        <v>2.0061507988062677</v>
      </c>
      <c r="F159" s="28">
        <f>(D159-C159)/E159</f>
        <v>97.499999999999915</v>
      </c>
      <c r="G159" s="18"/>
      <c r="H159" s="18"/>
      <c r="I159" s="19">
        <f>E159*50/C159</f>
        <v>1.5384615384615385E-2</v>
      </c>
      <c r="J159" s="84"/>
    </row>
    <row r="160" spans="1:11">
      <c r="A160" s="105"/>
      <c r="B160" s="81">
        <f>B159+7</f>
        <v>43989</v>
      </c>
      <c r="C160" s="20">
        <f>D159+G159-H159</f>
        <v>6715.5897990039812</v>
      </c>
      <c r="D160" s="17">
        <f>C160+(C160*0.03)</f>
        <v>6917.0574929741006</v>
      </c>
      <c r="E160" s="17">
        <f>C160/3250</f>
        <v>2.0663353227704557</v>
      </c>
      <c r="F160" s="28">
        <f>(D160-C160)/E160</f>
        <v>97.499999999999986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43996</v>
      </c>
      <c r="C161" s="20">
        <f>D160+G160-H160</f>
        <v>6917.0574929741006</v>
      </c>
      <c r="D161" s="17">
        <f>C161+(C161*0.03)</f>
        <v>7124.5692177633236</v>
      </c>
      <c r="E161" s="17">
        <f>C161/3250</f>
        <v>2.1283253824535695</v>
      </c>
      <c r="F161" s="28">
        <f>(D161-C161)/E161</f>
        <v>97.500000000000028</v>
      </c>
      <c r="G161" s="18"/>
      <c r="H161" s="18"/>
      <c r="I161" s="19">
        <f>E161*50/C161</f>
        <v>1.5384615384615385E-2</v>
      </c>
      <c r="J161" s="84"/>
    </row>
    <row r="162" spans="1:11" ht="13" thickBot="1">
      <c r="A162" s="106"/>
      <c r="B162" s="81">
        <f>B161+7</f>
        <v>44003</v>
      </c>
      <c r="C162" s="20">
        <f>D161+G161-H161</f>
        <v>7124.5692177633236</v>
      </c>
      <c r="D162" s="17">
        <f>C162+(C162*0.03)</f>
        <v>7338.3062942962233</v>
      </c>
      <c r="E162" s="17">
        <f>C162/3250</f>
        <v>2.1921751439271766</v>
      </c>
      <c r="F162" s="28">
        <f>(D162-C162)/E162</f>
        <v>97.499999999999972</v>
      </c>
      <c r="G162" s="80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44010</v>
      </c>
      <c r="C164" s="20">
        <f>D162+G162-H162</f>
        <v>7338.3062942962233</v>
      </c>
      <c r="D164" s="17">
        <f>C164+(C164*0.03)</f>
        <v>7558.4554831251098</v>
      </c>
      <c r="E164" s="17">
        <f>C164/3250</f>
        <v>2.2579403982449917</v>
      </c>
      <c r="F164" s="28">
        <f>(D164-C164)/E164</f>
        <v>97.499999999999915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44017</v>
      </c>
      <c r="C165" s="20">
        <f>D164+G164-H164</f>
        <v>7558.4554831251098</v>
      </c>
      <c r="D165" s="17">
        <f>C165+(C165*0.03)</f>
        <v>7785.2091476188634</v>
      </c>
      <c r="E165" s="17">
        <f>C165/3250</f>
        <v>2.3256786101923415</v>
      </c>
      <c r="F165" s="28">
        <f>(D165-C165)/E165</f>
        <v>97.500000000000128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44024</v>
      </c>
      <c r="C166" s="20">
        <f>D165+G165-H165</f>
        <v>7785.2091476188634</v>
      </c>
      <c r="D166" s="17">
        <f>C166+(C166*0.03)</f>
        <v>8018.7654220474296</v>
      </c>
      <c r="E166" s="17">
        <f>C166/3250</f>
        <v>2.395448968498112</v>
      </c>
      <c r="F166" s="28">
        <f>(D166-C166)/E166</f>
        <v>97.500000000000128</v>
      </c>
      <c r="G166" s="18"/>
      <c r="H166" s="18"/>
      <c r="I166" s="19">
        <f>E166*50/C166</f>
        <v>1.5384615384615387E-2</v>
      </c>
      <c r="J166" s="84"/>
    </row>
    <row r="167" spans="1:11" ht="13.5" thickBot="1">
      <c r="A167" s="106"/>
      <c r="B167" s="81">
        <f>B166+7</f>
        <v>44031</v>
      </c>
      <c r="C167" s="20">
        <f>D166+G166-H166</f>
        <v>8018.7654220474296</v>
      </c>
      <c r="D167" s="17">
        <f>C167+(C167*0.03)</f>
        <v>8259.3283847088533</v>
      </c>
      <c r="E167" s="17">
        <f>C167/3250</f>
        <v>2.4673124375530553</v>
      </c>
      <c r="F167" s="28">
        <f>(D167-C167)/E167</f>
        <v>97.500000000000298</v>
      </c>
      <c r="G167" s="80"/>
      <c r="H167" s="80">
        <f>(D167-C154)*0.35</f>
        <v>863.24057111856746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44038</v>
      </c>
      <c r="C169" s="20">
        <f>D167+G167-H167</f>
        <v>7396.0878135902858</v>
      </c>
      <c r="D169" s="17">
        <f>C169+(C169*0.03)</f>
        <v>7617.9704479979946</v>
      </c>
      <c r="E169" s="17">
        <f>C169/3250</f>
        <v>2.2757193272585496</v>
      </c>
      <c r="F169" s="28">
        <f>(D169-C169)/E169</f>
        <v>97.500000000000085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44045</v>
      </c>
      <c r="C170" s="20">
        <f>D169+G169-H169</f>
        <v>7617.9704479979946</v>
      </c>
      <c r="D170" s="17">
        <f>C170+(C170*0.03)</f>
        <v>7846.5095614379343</v>
      </c>
      <c r="E170" s="17">
        <f>C170/3250</f>
        <v>2.3439909070763059</v>
      </c>
      <c r="F170" s="28">
        <f>(D170-C170)/E170</f>
        <v>97.499999999999943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44052</v>
      </c>
      <c r="C171" s="20">
        <f>D170+G170-H170</f>
        <v>7846.5095614379343</v>
      </c>
      <c r="D171" s="17">
        <f>C171+(C171*0.03)</f>
        <v>8081.9048482810722</v>
      </c>
      <c r="E171" s="17">
        <f>C171/3250</f>
        <v>2.4143106342885954</v>
      </c>
      <c r="F171" s="28">
        <f>(D171-C171)/E171</f>
        <v>97.499999999999943</v>
      </c>
      <c r="G171" s="18"/>
      <c r="H171" s="18"/>
      <c r="I171" s="19">
        <f>E171*50/C171</f>
        <v>1.5384615384615387E-2</v>
      </c>
      <c r="J171" s="84"/>
    </row>
    <row r="172" spans="1:11" ht="13" thickBot="1">
      <c r="A172" s="106"/>
      <c r="B172" s="81">
        <f>B171+7</f>
        <v>44059</v>
      </c>
      <c r="C172" s="20">
        <f>D171+G171-H171</f>
        <v>8081.9048482810722</v>
      </c>
      <c r="D172" s="17">
        <f>C172+(C172*0.03)</f>
        <v>8324.3619937295043</v>
      </c>
      <c r="E172" s="17">
        <f>C172/3250</f>
        <v>2.4867399533172532</v>
      </c>
      <c r="F172" s="28">
        <f>(D172-C172)/E172</f>
        <v>97.499999999999972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44066</v>
      </c>
      <c r="C174" s="20">
        <f>D172+G172-H172</f>
        <v>8324.3619937295043</v>
      </c>
      <c r="D174" s="17">
        <f>C174+(C174*0.03)</f>
        <v>8574.0928535413896</v>
      </c>
      <c r="E174" s="17">
        <f>C174/3250</f>
        <v>2.5613421519167705</v>
      </c>
      <c r="F174" s="28">
        <f>(D174-C174)/E174</f>
        <v>97.500000000000043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44073</v>
      </c>
      <c r="C175" s="20">
        <f>D174+G174-H174</f>
        <v>8574.0928535413896</v>
      </c>
      <c r="D175" s="17">
        <f>C175+(C175*0.03)</f>
        <v>8831.3156391476314</v>
      </c>
      <c r="E175" s="17">
        <f>C175/3250</f>
        <v>2.6381824164742738</v>
      </c>
      <c r="F175" s="28">
        <f>(D175-C175)/E175</f>
        <v>97.500000000000043</v>
      </c>
      <c r="G175" s="18"/>
      <c r="H175" s="18"/>
      <c r="I175" s="19">
        <f>E175*50/C175</f>
        <v>1.5384615384615385E-2</v>
      </c>
      <c r="J175" s="84"/>
    </row>
    <row r="176" spans="1:11">
      <c r="A176" s="105"/>
      <c r="B176" s="81">
        <f>B175+7</f>
        <v>44080</v>
      </c>
      <c r="C176" s="20">
        <f>D175+G175-H175</f>
        <v>8831.3156391476314</v>
      </c>
      <c r="D176" s="17">
        <f>C176+(C176*0.03)</f>
        <v>9096.2551083220606</v>
      </c>
      <c r="E176" s="17">
        <f>C176/3250</f>
        <v>2.717327888968502</v>
      </c>
      <c r="F176" s="28">
        <f>(D176-C176)/E176</f>
        <v>97.500000000000085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44087</v>
      </c>
      <c r="C177" s="20">
        <f>D176+G176-H176</f>
        <v>9096.2551083220606</v>
      </c>
      <c r="D177" s="17">
        <f>C177+(C177*0.03)</f>
        <v>9369.1427615717221</v>
      </c>
      <c r="E177" s="17">
        <f>C177/3250</f>
        <v>2.798847725637557</v>
      </c>
      <c r="F177" s="28">
        <f>(D177-C177)/E177</f>
        <v>97.499999999999901</v>
      </c>
      <c r="G177" s="80"/>
      <c r="H177" s="80">
        <f>(D177-C169)*0.35</f>
        <v>690.56923179350269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49:A152"/>
    <mergeCell ref="A109:A112"/>
    <mergeCell ref="A114:A117"/>
    <mergeCell ref="A119:A122"/>
    <mergeCell ref="A94:A97"/>
    <mergeCell ref="A99:A102"/>
    <mergeCell ref="A104:A107"/>
    <mergeCell ref="A124:A127"/>
    <mergeCell ref="A129:A132"/>
    <mergeCell ref="A134:A137"/>
    <mergeCell ref="A139:A142"/>
    <mergeCell ref="A144:A147"/>
    <mergeCell ref="A174:A177"/>
    <mergeCell ref="A159:A162"/>
    <mergeCell ref="A164:A167"/>
    <mergeCell ref="A169:A172"/>
    <mergeCell ref="A154:A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3"/>
  <sheetViews>
    <sheetView topLeftCell="A4" workbookViewId="0">
      <selection activeCell="C25" sqref="C2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3">
        <f>(D4-C4)/E4</f>
        <v>-105.89999999999986</v>
      </c>
      <c r="G4" s="18"/>
      <c r="H4" s="18"/>
      <c r="I4" s="19">
        <f>E4*50/C4</f>
        <v>1.6666666666666663E-2</v>
      </c>
      <c r="J4" s="89">
        <f>(D4-C4)/C4</f>
        <v>-3.5299999999999956E-2</v>
      </c>
    </row>
    <row r="5" spans="1:10">
      <c r="A5" s="105"/>
      <c r="B5" s="81">
        <f>B4+7</f>
        <v>43051</v>
      </c>
      <c r="C5" s="17">
        <f>D4+G4-H4</f>
        <v>482.35</v>
      </c>
      <c r="D5" s="98">
        <f>C5+(C5*-0.1562)</f>
        <v>407.00693000000001</v>
      </c>
      <c r="E5" s="17">
        <f>C5/3000</f>
        <v>0.16078333333333333</v>
      </c>
      <c r="F5" s="95">
        <f>(D5-C5)/E5</f>
        <v>-468.60000000000008</v>
      </c>
      <c r="G5" s="18"/>
      <c r="H5" s="18"/>
      <c r="I5" s="19">
        <f>E5*50/C5</f>
        <v>1.6666666666666666E-2</v>
      </c>
      <c r="J5" s="89">
        <f>(D5-C4)/C4</f>
        <v>-0.18598613999999997</v>
      </c>
    </row>
    <row r="6" spans="1:10">
      <c r="A6" s="105"/>
      <c r="B6" s="81">
        <f>B5+7</f>
        <v>43058</v>
      </c>
      <c r="C6" s="17">
        <f>D5+G5-H5</f>
        <v>407.00693000000001</v>
      </c>
      <c r="D6" s="21">
        <f>C6+(C6*0.081)</f>
        <v>439.97449133000003</v>
      </c>
      <c r="E6" s="17">
        <f>C6/2500</f>
        <v>0.16280277200000001</v>
      </c>
      <c r="F6" s="100">
        <f>(D6-C6)/E6</f>
        <v>202.50000000000014</v>
      </c>
      <c r="G6" s="18"/>
      <c r="H6" s="18"/>
      <c r="I6" s="19">
        <f>E6*50/C6</f>
        <v>0.02</v>
      </c>
      <c r="J6" s="89">
        <f>(D6-C4)/C4</f>
        <v>-0.12005101733999993</v>
      </c>
    </row>
    <row r="7" spans="1:10" ht="13" thickBot="1">
      <c r="A7" s="106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3">
        <f>(D7-C7)/E7</f>
        <v>-85.750000000000114</v>
      </c>
      <c r="G7" s="18"/>
      <c r="H7" s="18"/>
      <c r="I7" s="19">
        <f>E7*50/C7</f>
        <v>0.02</v>
      </c>
      <c r="J7" s="89">
        <f>(D7-C4)/C4</f>
        <v>-0.15023326744523796</v>
      </c>
    </row>
    <row r="8" spans="1:10" ht="13" thickBot="1">
      <c r="A8" s="78"/>
      <c r="B8" s="13"/>
      <c r="C8" s="22"/>
      <c r="D8" s="23"/>
      <c r="E8" s="23"/>
      <c r="F8" s="91"/>
      <c r="G8" s="23"/>
      <c r="H8" s="10"/>
      <c r="I8" s="24"/>
      <c r="J8" s="90"/>
    </row>
    <row r="9" spans="1:10">
      <c r="A9" s="104">
        <v>2</v>
      </c>
      <c r="B9" s="81">
        <f>B7+7</f>
        <v>43072</v>
      </c>
      <c r="C9" s="17">
        <f>D7+G7-H7</f>
        <v>424.88336627738101</v>
      </c>
      <c r="D9" s="21">
        <f>C9+(C9*0.10018)</f>
        <v>467.44818191104906</v>
      </c>
      <c r="E9" s="17">
        <f>C9/3250</f>
        <v>0.13073334346996338</v>
      </c>
      <c r="F9" s="100">
        <f>(D9-C9)/E9</f>
        <v>325.58500000000015</v>
      </c>
      <c r="G9" s="18"/>
      <c r="H9" s="18"/>
      <c r="I9" s="19">
        <f>E9*50/C9</f>
        <v>1.5384615384615384E-2</v>
      </c>
      <c r="J9" s="89">
        <f>(D9-C4)/C4</f>
        <v>-6.510363617790188E-2</v>
      </c>
    </row>
    <row r="10" spans="1:10">
      <c r="A10" s="105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89">
        <f>(D10-C4)/C4</f>
        <v>-4.5096853992109005E-2</v>
      </c>
    </row>
    <row r="11" spans="1:10">
      <c r="A11" s="105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89">
        <f>(D11-C4)/C4</f>
        <v>-3.6789196621840346E-2</v>
      </c>
    </row>
    <row r="12" spans="1:10" ht="13" thickBot="1">
      <c r="A12" s="106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3">
        <f>(D12-C12)/E12</f>
        <v>0</v>
      </c>
      <c r="G12" s="18"/>
      <c r="H12" s="18"/>
      <c r="I12" s="19">
        <f>E12*50/C12</f>
        <v>1.5384615384615384E-2</v>
      </c>
      <c r="J12" s="89">
        <f>(D12-C4)/C4</f>
        <v>-3.6789196621840346E-2</v>
      </c>
    </row>
    <row r="13" spans="1:10" ht="13" thickBot="1">
      <c r="A13" s="78"/>
      <c r="B13" s="13"/>
      <c r="C13" s="22"/>
      <c r="D13" s="23"/>
      <c r="E13" s="23"/>
      <c r="F13" s="97"/>
      <c r="G13" s="23"/>
      <c r="H13" s="10"/>
      <c r="I13" s="24"/>
      <c r="J13" s="85"/>
    </row>
    <row r="14" spans="1:10">
      <c r="A14" s="104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3">
        <f>(D14-C14)/E14</f>
        <v>0</v>
      </c>
      <c r="G14" s="18"/>
      <c r="H14" s="18"/>
      <c r="I14" s="19">
        <f>E14*50/C14</f>
        <v>1.5384615384615384E-2</v>
      </c>
      <c r="J14" s="89">
        <f>(D14-C4)/C4</f>
        <v>-3.6789196621840346E-2</v>
      </c>
    </row>
    <row r="15" spans="1:10">
      <c r="A15" s="105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3">
        <f>(D15-C15)/E15</f>
        <v>-188.17500000000018</v>
      </c>
      <c r="G15" s="18"/>
      <c r="H15" s="18"/>
      <c r="I15" s="19">
        <f>E15*50/C15</f>
        <v>1.5384615384615384E-2</v>
      </c>
      <c r="J15" s="89">
        <f>(D15-C4)/C4</f>
        <v>-9.2559102137435845E-2</v>
      </c>
    </row>
    <row r="16" spans="1:10">
      <c r="A16" s="105"/>
      <c r="B16" s="81">
        <f>B15+7</f>
        <v>43114</v>
      </c>
      <c r="C16" s="20">
        <f>D15+G15-H15</f>
        <v>453.72044893128208</v>
      </c>
      <c r="D16" s="98">
        <f>C16+(C16*-0.1565)</f>
        <v>382.71319867353645</v>
      </c>
      <c r="E16" s="17">
        <f>C16/3250</f>
        <v>0.13960629197885602</v>
      </c>
      <c r="F16" s="95">
        <f>(D16-C16)/E16</f>
        <v>-508.62499999999989</v>
      </c>
      <c r="G16" s="18"/>
      <c r="H16" s="18"/>
      <c r="I16" s="19">
        <f>E16*50/C16</f>
        <v>1.5384615384615384E-2</v>
      </c>
      <c r="J16" s="89">
        <f>(D16-C4)/C4</f>
        <v>-0.23457360265292709</v>
      </c>
    </row>
    <row r="17" spans="1:11" ht="13.5" thickBot="1">
      <c r="A17" s="106"/>
      <c r="B17" s="81">
        <f>B16+7</f>
        <v>43121</v>
      </c>
      <c r="C17" s="20">
        <f>D16+G16-H16</f>
        <v>382.71319867353645</v>
      </c>
      <c r="D17" s="98">
        <f>C17+(C17*-0.2248)</f>
        <v>296.67927161172543</v>
      </c>
      <c r="E17" s="17">
        <f>C17/3250</f>
        <v>0.11775790728416506</v>
      </c>
      <c r="F17" s="95">
        <f>(D17-C17)/E17</f>
        <v>-730.60000000000025</v>
      </c>
      <c r="G17" s="18"/>
      <c r="H17" s="80">
        <f>(D17-C4)*0.3</f>
        <v>-60.996218516482372</v>
      </c>
      <c r="I17" s="19">
        <f>E17*50/C17</f>
        <v>1.5384615384615385E-2</v>
      </c>
      <c r="J17" s="89">
        <f>(D17-C4)/C4</f>
        <v>-0.40664145677654917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91"/>
      <c r="G18" s="23"/>
      <c r="H18" s="10"/>
      <c r="I18" s="24"/>
      <c r="J18" s="85"/>
    </row>
    <row r="19" spans="1:11">
      <c r="A19" s="104">
        <v>4</v>
      </c>
      <c r="B19" s="81">
        <f>B17+7</f>
        <v>43128</v>
      </c>
      <c r="C19" s="20">
        <f>D17+G17-H17</f>
        <v>357.6754901282078</v>
      </c>
      <c r="D19" s="98">
        <f>C19+(C19*-0.05845)</f>
        <v>336.76935773021404</v>
      </c>
      <c r="E19" s="17">
        <f>C19/3250</f>
        <v>0.11005399696252548</v>
      </c>
      <c r="F19" s="93">
        <f>(D19-C19)/E19</f>
        <v>-189.96250000000012</v>
      </c>
      <c r="G19" s="18"/>
      <c r="H19" s="18"/>
      <c r="I19" s="19">
        <f>E19*50/C19</f>
        <v>1.5384615384615385E-2</v>
      </c>
      <c r="J19" s="89">
        <f>(D19-C4)/C4</f>
        <v>-0.32646128453957191</v>
      </c>
    </row>
    <row r="20" spans="1:11">
      <c r="A20" s="105"/>
      <c r="B20" s="81">
        <f>B19+7</f>
        <v>43135</v>
      </c>
      <c r="C20" s="17">
        <f>D19+G19-H19</f>
        <v>336.76935773021404</v>
      </c>
      <c r="D20" s="17">
        <f>C20+(C20*0)</f>
        <v>336.76935773021404</v>
      </c>
      <c r="E20" s="17">
        <f>C20/3250</f>
        <v>0.10362134084006586</v>
      </c>
      <c r="F20" s="83">
        <f>(D20-C20)/E20</f>
        <v>0</v>
      </c>
      <c r="G20" s="18"/>
      <c r="H20" s="18"/>
      <c r="I20" s="19">
        <f>E20*50/C20</f>
        <v>1.5384615384615385E-2</v>
      </c>
      <c r="J20" s="89">
        <f>(D20-C4)/C4</f>
        <v>-0.32646128453957191</v>
      </c>
    </row>
    <row r="21" spans="1:11">
      <c r="A21" s="105"/>
      <c r="B21" s="81">
        <f>B20+7</f>
        <v>43142</v>
      </c>
      <c r="C21" s="20">
        <f>D20+G20-H20</f>
        <v>336.76935773021404</v>
      </c>
      <c r="D21" s="17">
        <f>C21+(C21*0.0028)</f>
        <v>337.71231193185866</v>
      </c>
      <c r="E21" s="17">
        <f>C21/3250</f>
        <v>0.10362134084006586</v>
      </c>
      <c r="F21" s="34">
        <f>(D21-C21)/E21</f>
        <v>9.1000000000002466</v>
      </c>
      <c r="G21" s="18"/>
      <c r="H21" s="18"/>
      <c r="I21" s="19">
        <f>E21*50/C21</f>
        <v>1.5384615384615385E-2</v>
      </c>
      <c r="J21" s="89">
        <f>(D21-C4)/C4</f>
        <v>-0.32457537613628268</v>
      </c>
    </row>
    <row r="22" spans="1:11" ht="13" thickBot="1">
      <c r="A22" s="106"/>
      <c r="B22" s="81">
        <f>B21+7</f>
        <v>43149</v>
      </c>
      <c r="C22" s="20">
        <f>D21+G21-H21</f>
        <v>337.71231193185866</v>
      </c>
      <c r="D22" s="103">
        <f>C22+(C22*0.1878)</f>
        <v>401.13468411266172</v>
      </c>
      <c r="E22" s="17">
        <f>C22/3250</f>
        <v>0.10391148059441806</v>
      </c>
      <c r="F22" s="100">
        <f>(D22-C22)/E22</f>
        <v>610.34999999999991</v>
      </c>
      <c r="G22" s="18"/>
      <c r="H22" s="18"/>
      <c r="I22" s="19">
        <f>E22*50/C22</f>
        <v>1.5384615384615385E-2</v>
      </c>
      <c r="J22" s="89">
        <f>(D22-C4)/C4</f>
        <v>-0.19773063177467656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43156</v>
      </c>
      <c r="C24" s="20">
        <f>D22+G22-H22</f>
        <v>401.13468411266172</v>
      </c>
      <c r="D24" s="98">
        <f>C24+(C24*-0.7842)</f>
        <v>86.564864831512409</v>
      </c>
      <c r="E24" s="17">
        <f>C24/3250</f>
        <v>0.12342605665004976</v>
      </c>
      <c r="F24" s="95">
        <f>(D24-C24)/E24</f>
        <v>-2548.65</v>
      </c>
      <c r="G24" s="18"/>
      <c r="H24" s="18"/>
      <c r="I24" s="19">
        <f>E24*50/C24</f>
        <v>1.5384615384615385E-2</v>
      </c>
      <c r="J24" s="92">
        <f>(D24-C4)/C4</f>
        <v>-0.82687027033697513</v>
      </c>
    </row>
    <row r="25" spans="1:11" ht="14.5">
      <c r="A25" s="105"/>
      <c r="B25" s="81">
        <f>B24+7</f>
        <v>43163</v>
      </c>
      <c r="C25" s="32">
        <f>D24+G24-H24</f>
        <v>86.564864831512409</v>
      </c>
      <c r="D25" s="17">
        <f>C25+(C25*0.03)</f>
        <v>89.161810776457784</v>
      </c>
      <c r="E25" s="17">
        <f>C25/3250</f>
        <v>2.6635343025080742E-2</v>
      </c>
      <c r="F25" s="28">
        <f>(D25-C25)/E25</f>
        <v>97.500000000000099</v>
      </c>
      <c r="G25" s="18"/>
      <c r="H25" s="18"/>
      <c r="I25" s="19">
        <f>E25*50/C25</f>
        <v>1.5384615384615384E-2</v>
      </c>
      <c r="J25" s="84"/>
    </row>
    <row r="26" spans="1:11">
      <c r="A26" s="105"/>
      <c r="B26" s="81">
        <f>B25+7</f>
        <v>43170</v>
      </c>
      <c r="C26" s="20">
        <f>D25+G25-H25</f>
        <v>89.161810776457784</v>
      </c>
      <c r="D26" s="17">
        <f>C26+(C26*0.03)</f>
        <v>91.836665099751514</v>
      </c>
      <c r="E26" s="17">
        <f>C26/3250</f>
        <v>2.7434403315833165E-2</v>
      </c>
      <c r="F26" s="28">
        <f>(D26-C26)/E26</f>
        <v>97.499999999999844</v>
      </c>
      <c r="G26" s="18"/>
      <c r="H26" s="18"/>
      <c r="I26" s="19">
        <f>E26*50/C26</f>
        <v>1.5384615384615385E-2</v>
      </c>
      <c r="J26" s="84"/>
    </row>
    <row r="27" spans="1:11" ht="13" thickBot="1">
      <c r="A27" s="106"/>
      <c r="B27" s="81">
        <f>B26+7</f>
        <v>43177</v>
      </c>
      <c r="C27" s="20">
        <f>D26+G26-H26</f>
        <v>91.836665099751514</v>
      </c>
      <c r="D27" s="17">
        <f>C27+(C27*0.03)</f>
        <v>94.591765052744066</v>
      </c>
      <c r="E27" s="17">
        <f>C27/3250</f>
        <v>2.8257435415308157E-2</v>
      </c>
      <c r="F27" s="28">
        <f>(D27-C27)/E27</f>
        <v>97.500000000000242</v>
      </c>
      <c r="G27" s="18"/>
      <c r="H27" s="18"/>
      <c r="I27" s="19">
        <f>E27*50/C27</f>
        <v>1.5384615384615385E-2</v>
      </c>
      <c r="J27" s="84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43184</v>
      </c>
      <c r="C29" s="20">
        <f>D27+G27-H27</f>
        <v>94.591765052744066</v>
      </c>
      <c r="D29" s="17">
        <f>C29+(C29*0.03)</f>
        <v>97.429518004326383</v>
      </c>
      <c r="E29" s="17">
        <f>C29/3250</f>
        <v>2.9105158477767405E-2</v>
      </c>
      <c r="F29" s="28">
        <f>(D29-C29)/E29</f>
        <v>97.499999999999829</v>
      </c>
      <c r="G29" s="18"/>
      <c r="H29" s="18"/>
      <c r="I29" s="19">
        <f>E29*50/C29</f>
        <v>1.5384615384615385E-2</v>
      </c>
      <c r="J29" s="84"/>
    </row>
    <row r="30" spans="1:11">
      <c r="A30" s="105"/>
      <c r="B30" s="81">
        <f>B29+7</f>
        <v>43191</v>
      </c>
      <c r="C30" s="20">
        <f>D29+G29-H29</f>
        <v>97.429518004326383</v>
      </c>
      <c r="D30" s="17">
        <f>C30+(C30*0.03)</f>
        <v>100.35240354445618</v>
      </c>
      <c r="E30" s="17">
        <f>C30/3250</f>
        <v>2.9978313232100425E-2</v>
      </c>
      <c r="F30" s="28">
        <f>(D30-C30)/E30</f>
        <v>97.500000000000213</v>
      </c>
      <c r="G30" s="18"/>
      <c r="H30" s="18"/>
      <c r="I30" s="19">
        <f>E30*50/C30</f>
        <v>1.5384615384615384E-2</v>
      </c>
      <c r="J30" s="84"/>
    </row>
    <row r="31" spans="1:11">
      <c r="A31" s="105"/>
      <c r="B31" s="81">
        <f>B30+7</f>
        <v>43198</v>
      </c>
      <c r="C31" s="20">
        <f>D30+G30-H30</f>
        <v>100.35240354445618</v>
      </c>
      <c r="D31" s="17">
        <f>C31+(C31*0.03)</f>
        <v>103.36297565078986</v>
      </c>
      <c r="E31" s="17">
        <f>C31/3250</f>
        <v>3.087766262906344E-2</v>
      </c>
      <c r="F31" s="28">
        <f>(D31-C31)/E31</f>
        <v>97.499999999999915</v>
      </c>
      <c r="G31" s="18"/>
      <c r="H31" s="18"/>
      <c r="I31" s="19">
        <f>E31*50/C31</f>
        <v>1.5384615384615385E-2</v>
      </c>
      <c r="J31" s="84"/>
    </row>
    <row r="32" spans="1:11" ht="13.5" thickBot="1">
      <c r="A32" s="106"/>
      <c r="B32" s="81">
        <f>B31+7</f>
        <v>43205</v>
      </c>
      <c r="C32" s="20">
        <f>D31+G31-H31</f>
        <v>103.36297565078986</v>
      </c>
      <c r="D32" s="17">
        <f>C32+(C32*0.03)</f>
        <v>106.46386492031355</v>
      </c>
      <c r="E32" s="17">
        <f>C32/3250</f>
        <v>3.1803992507935343E-2</v>
      </c>
      <c r="F32" s="28">
        <f>(D32-C32)/E32</f>
        <v>97.499999999999844</v>
      </c>
      <c r="G32" s="18"/>
      <c r="H32" s="80">
        <f>(D32-C19)*0.35</f>
        <v>-87.92406882276299</v>
      </c>
      <c r="I32" s="19">
        <f>E32*50/C32</f>
        <v>1.5384615384615385E-2</v>
      </c>
      <c r="J32" s="84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43212</v>
      </c>
      <c r="C34" s="20">
        <f>D32+G32-H32</f>
        <v>194.38793374307653</v>
      </c>
      <c r="D34" s="17">
        <f>C34+(C34*0.03)</f>
        <v>200.21957175536883</v>
      </c>
      <c r="E34" s="17">
        <f>C34/3250</f>
        <v>5.9811671920946621E-2</v>
      </c>
      <c r="F34" s="28">
        <f>(D34-C34)/E34</f>
        <v>97.500000000000114</v>
      </c>
      <c r="G34" s="18"/>
      <c r="H34" s="18"/>
      <c r="I34" s="19">
        <f>E34*50/C34</f>
        <v>1.5384615384615384E-2</v>
      </c>
      <c r="J34" s="84"/>
    </row>
    <row r="35" spans="1:11">
      <c r="A35" s="105"/>
      <c r="B35" s="81">
        <f>B34+7</f>
        <v>43219</v>
      </c>
      <c r="C35" s="20">
        <f>D34+G34-H34</f>
        <v>200.21957175536883</v>
      </c>
      <c r="D35" s="17">
        <f>C35+(C35*0.03)</f>
        <v>206.2261589080299</v>
      </c>
      <c r="E35" s="17">
        <f>C35/3250</f>
        <v>6.1606022078575025E-2</v>
      </c>
      <c r="F35" s="28">
        <f>(D35-C35)/E35</f>
        <v>97.500000000000071</v>
      </c>
      <c r="G35" s="18"/>
      <c r="H35" s="18"/>
      <c r="I35" s="19">
        <f>E35*50/C35</f>
        <v>1.5384615384615385E-2</v>
      </c>
      <c r="J35" s="84"/>
    </row>
    <row r="36" spans="1:11">
      <c r="A36" s="105"/>
      <c r="B36" s="81">
        <f>B35+7</f>
        <v>43226</v>
      </c>
      <c r="C36" s="20">
        <f>D35+G35-H35</f>
        <v>206.2261589080299</v>
      </c>
      <c r="D36" s="17">
        <f>C36+(C36*0.03)</f>
        <v>212.41294367527081</v>
      </c>
      <c r="E36" s="17">
        <f>C36/3250</f>
        <v>6.3454202740932275E-2</v>
      </c>
      <c r="F36" s="28">
        <f>(D36-C36)/E36</f>
        <v>97.500000000000185</v>
      </c>
      <c r="G36" s="18"/>
      <c r="H36" s="18"/>
      <c r="I36" s="19">
        <f>E36*50/C36</f>
        <v>1.5384615384615384E-2</v>
      </c>
      <c r="J36" s="84"/>
    </row>
    <row r="37" spans="1:11" ht="13" thickBot="1">
      <c r="A37" s="106"/>
      <c r="B37" s="81">
        <f>B36+7</f>
        <v>43233</v>
      </c>
      <c r="C37" s="20">
        <f>D36+G36-H36</f>
        <v>212.41294367527081</v>
      </c>
      <c r="D37" s="17">
        <f>C37+(C37*0.03)</f>
        <v>218.78533198552893</v>
      </c>
      <c r="E37" s="17">
        <f>C37/3250</f>
        <v>6.5357828823160255E-2</v>
      </c>
      <c r="F37" s="28">
        <f>(D37-C37)/E37</f>
        <v>97.499999999999872</v>
      </c>
      <c r="G37" s="80"/>
      <c r="H37" s="80"/>
      <c r="I37" s="19">
        <f>E37*50/C37</f>
        <v>1.5384615384615387E-2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43240</v>
      </c>
      <c r="C39" s="20">
        <f>D37+G37-H37</f>
        <v>218.78533198552893</v>
      </c>
      <c r="D39" s="17">
        <f>C39+(C39*0.03)</f>
        <v>225.34889194509481</v>
      </c>
      <c r="E39" s="17">
        <f>C39/3250</f>
        <v>6.7318563687855049E-2</v>
      </c>
      <c r="F39" s="28">
        <f>(D39-C39)/E39</f>
        <v>97.500000000000171</v>
      </c>
      <c r="G39" s="18"/>
      <c r="H39" s="18"/>
      <c r="I39" s="19">
        <f>E39*50/C39</f>
        <v>1.5384615384615384E-2</v>
      </c>
      <c r="J39" s="84"/>
    </row>
    <row r="40" spans="1:11">
      <c r="A40" s="105"/>
      <c r="B40" s="81">
        <f>B39+7</f>
        <v>43247</v>
      </c>
      <c r="C40" s="20">
        <f>D39+G39-H39</f>
        <v>225.34889194509481</v>
      </c>
      <c r="D40" s="17">
        <f>C40+(C40*0.03)</f>
        <v>232.10935870344764</v>
      </c>
      <c r="E40" s="17">
        <f>C40/3250</f>
        <v>6.9338120598490705E-2</v>
      </c>
      <c r="F40" s="28">
        <f>(D40-C40)/E40</f>
        <v>97.499999999999858</v>
      </c>
      <c r="G40" s="18"/>
      <c r="H40" s="18"/>
      <c r="I40" s="19">
        <f>E40*50/C40</f>
        <v>1.5384615384615384E-2</v>
      </c>
      <c r="J40" s="84"/>
    </row>
    <row r="41" spans="1:11">
      <c r="A41" s="105"/>
      <c r="B41" s="81">
        <f>B40+7</f>
        <v>43254</v>
      </c>
      <c r="C41" s="20">
        <f>D40+G40-H40</f>
        <v>232.10935870344764</v>
      </c>
      <c r="D41" s="17">
        <f>C41+(C41*0.03)</f>
        <v>239.07263946455106</v>
      </c>
      <c r="E41" s="17">
        <f>C41/3250</f>
        <v>7.1418264216445426E-2</v>
      </c>
      <c r="F41" s="28">
        <f>(D41-C41)/E41</f>
        <v>97.499999999999872</v>
      </c>
      <c r="G41" s="18"/>
      <c r="H41" s="18"/>
      <c r="I41" s="19">
        <f>E41*50/C41</f>
        <v>1.5384615384615384E-2</v>
      </c>
      <c r="J41" s="84"/>
    </row>
    <row r="42" spans="1:11" ht="13" thickBot="1">
      <c r="A42" s="106"/>
      <c r="B42" s="81">
        <f>B41+7</f>
        <v>43261</v>
      </c>
      <c r="C42" s="20">
        <f>D41+G41-H41</f>
        <v>239.07263946455106</v>
      </c>
      <c r="D42" s="17">
        <f>C42+(C42*0.03)</f>
        <v>246.24481864848758</v>
      </c>
      <c r="E42" s="17">
        <f>C42/3250</f>
        <v>7.3560812142938789E-2</v>
      </c>
      <c r="F42" s="28">
        <f>(D42-C42)/E42</f>
        <v>97.499999999999858</v>
      </c>
      <c r="G42" s="80"/>
      <c r="H42" s="80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43268</v>
      </c>
      <c r="C44" s="20">
        <f>D42+G42-H42</f>
        <v>246.24481864848758</v>
      </c>
      <c r="D44" s="17">
        <f>C44+(C44*0.03)</f>
        <v>253.6321632079422</v>
      </c>
      <c r="E44" s="17">
        <f>C44/3250</f>
        <v>7.5767636507226954E-2</v>
      </c>
      <c r="F44" s="28">
        <f>(D44-C44)/E44</f>
        <v>97.499999999999872</v>
      </c>
      <c r="G44" s="18"/>
      <c r="H44" s="18"/>
      <c r="I44" s="19">
        <f>E44*50/C44</f>
        <v>1.5384615384615385E-2</v>
      </c>
      <c r="J44" s="84"/>
    </row>
    <row r="45" spans="1:11">
      <c r="A45" s="105"/>
      <c r="B45" s="81">
        <f>B44+7</f>
        <v>43275</v>
      </c>
      <c r="C45" s="20">
        <f>D44+G44-H44</f>
        <v>253.6321632079422</v>
      </c>
      <c r="D45" s="17">
        <f>C45+(C45*0.03)</f>
        <v>261.24112810418046</v>
      </c>
      <c r="E45" s="17">
        <f>C45/3250</f>
        <v>7.8040665602443757E-2</v>
      </c>
      <c r="F45" s="28">
        <f>(D45-C45)/E45</f>
        <v>97.499999999999957</v>
      </c>
      <c r="G45" s="18"/>
      <c r="H45" s="18"/>
      <c r="I45" s="19">
        <f>E45*50/C45</f>
        <v>1.5384615384615385E-2</v>
      </c>
      <c r="J45" s="84"/>
    </row>
    <row r="46" spans="1:11">
      <c r="A46" s="105"/>
      <c r="B46" s="81">
        <f>B45+7</f>
        <v>43282</v>
      </c>
      <c r="C46" s="20">
        <f>D45+G45-H45</f>
        <v>261.24112810418046</v>
      </c>
      <c r="D46" s="17">
        <f>C46+(C46*0.03)</f>
        <v>269.07836194730589</v>
      </c>
      <c r="E46" s="17">
        <f>C46/3250</f>
        <v>8.0381885570517064E-2</v>
      </c>
      <c r="F46" s="28">
        <f>(D46-C46)/E46</f>
        <v>97.500000000000227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43289</v>
      </c>
      <c r="C47" s="20">
        <f>D46+G46-H46</f>
        <v>269.07836194730589</v>
      </c>
      <c r="D47" s="17">
        <f>C47+(C47*0.03)</f>
        <v>277.15071280572505</v>
      </c>
      <c r="E47" s="17">
        <f>C47/3250</f>
        <v>8.2793342137632578E-2</v>
      </c>
      <c r="F47" s="28">
        <f>(D47-C47)/E47</f>
        <v>97.499999999999758</v>
      </c>
      <c r="G47" s="80"/>
      <c r="H47" s="80">
        <f>(D47-C34)*0.35</f>
        <v>28.966972671926978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43296</v>
      </c>
      <c r="C49" s="20">
        <f>D47+G47-H47</f>
        <v>248.18374013379807</v>
      </c>
      <c r="D49" s="17">
        <f>C49+(C49*0.03)</f>
        <v>255.62925233781201</v>
      </c>
      <c r="E49" s="17">
        <f>C49/3250</f>
        <v>7.6364227733476328E-2</v>
      </c>
      <c r="F49" s="28">
        <f>(D49-C49)/E49</f>
        <v>97.499999999999943</v>
      </c>
      <c r="G49" s="18"/>
      <c r="H49" s="18"/>
      <c r="I49" s="19">
        <f>E49*50/C49</f>
        <v>1.5384615384615384E-2</v>
      </c>
      <c r="J49" s="84"/>
    </row>
    <row r="50" spans="1:11">
      <c r="A50" s="105"/>
      <c r="B50" s="81">
        <f>B49+7</f>
        <v>43303</v>
      </c>
      <c r="C50" s="20">
        <f>D49+G49-H49</f>
        <v>255.62925233781201</v>
      </c>
      <c r="D50" s="17">
        <f>C50+(C50*0.03)</f>
        <v>263.29812990794636</v>
      </c>
      <c r="E50" s="17">
        <f>C50/3250</f>
        <v>7.8655154565480612E-2</v>
      </c>
      <c r="F50" s="28">
        <f>(D50-C50)/E50</f>
        <v>97.499999999999957</v>
      </c>
      <c r="G50" s="18"/>
      <c r="H50" s="18"/>
      <c r="I50" s="19">
        <f>E50*50/C50</f>
        <v>1.5384615384615384E-2</v>
      </c>
      <c r="J50" s="84"/>
    </row>
    <row r="51" spans="1:11">
      <c r="A51" s="105"/>
      <c r="B51" s="81">
        <f>B50+7</f>
        <v>43310</v>
      </c>
      <c r="C51" s="20">
        <f>D50+G50-H50</f>
        <v>263.29812990794636</v>
      </c>
      <c r="D51" s="17">
        <f>C51+(C51*0.03)</f>
        <v>271.19707380518474</v>
      </c>
      <c r="E51" s="17">
        <f>C51/3250</f>
        <v>8.101480920244504E-2</v>
      </c>
      <c r="F51" s="28">
        <f>(D51-C51)/E51</f>
        <v>97.499999999999886</v>
      </c>
      <c r="G51" s="18"/>
      <c r="H51" s="18"/>
      <c r="I51" s="19">
        <f>E51*50/C51</f>
        <v>1.5384615384615384E-2</v>
      </c>
      <c r="J51" s="84"/>
    </row>
    <row r="52" spans="1:11" ht="13" thickBot="1">
      <c r="A52" s="106"/>
      <c r="B52" s="81">
        <f>B51+7</f>
        <v>43317</v>
      </c>
      <c r="C52" s="20">
        <f>D51+G51-H51</f>
        <v>271.19707380518474</v>
      </c>
      <c r="D52" s="17">
        <f>C52+(C52*0.03)</f>
        <v>279.3329860193403</v>
      </c>
      <c r="E52" s="17">
        <f>C52/3250</f>
        <v>8.3445253478518389E-2</v>
      </c>
      <c r="F52" s="28">
        <f>(D52-C52)/E52</f>
        <v>97.500000000000128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43324</v>
      </c>
      <c r="C54" s="20">
        <f>D52+G52-H52</f>
        <v>279.3329860193403</v>
      </c>
      <c r="D54" s="17">
        <f>C54+(C54*0.03)</f>
        <v>287.71297559992053</v>
      </c>
      <c r="E54" s="17">
        <f>C54/3250</f>
        <v>8.5948611082873938E-2</v>
      </c>
      <c r="F54" s="28">
        <f>(D54-C54)/E54</f>
        <v>97.500000000000242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43331</v>
      </c>
      <c r="C55" s="20">
        <f>D54+G54-H54</f>
        <v>287.71297559992053</v>
      </c>
      <c r="D55" s="17">
        <f>C55+(C55*0.03)</f>
        <v>296.34436486791816</v>
      </c>
      <c r="E55" s="17">
        <f>C55/3250</f>
        <v>8.8527069415360163E-2</v>
      </c>
      <c r="F55" s="28">
        <f>(D55-C55)/E55</f>
        <v>97.500000000000199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43338</v>
      </c>
      <c r="C56" s="20">
        <f>D55+G55-H55</f>
        <v>296.34436486791816</v>
      </c>
      <c r="D56" s="17">
        <f>C56+(C56*0.03)</f>
        <v>305.23469581395568</v>
      </c>
      <c r="E56" s="17">
        <f>C56/3250</f>
        <v>9.1182881497820972E-2</v>
      </c>
      <c r="F56" s="28">
        <f>(D56-C56)/E56</f>
        <v>97.499999999999758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43345</v>
      </c>
      <c r="C57" s="20">
        <f>D56+G56-H56</f>
        <v>305.23469581395568</v>
      </c>
      <c r="D57" s="17">
        <f>C57+(C57*0.03)</f>
        <v>314.39173668837435</v>
      </c>
      <c r="E57" s="17">
        <f>C57/3250</f>
        <v>9.3918367942755598E-2</v>
      </c>
      <c r="F57" s="28">
        <f>(D57-C57)/E57</f>
        <v>97.499999999999986</v>
      </c>
      <c r="G57" s="80"/>
      <c r="H57" s="80"/>
      <c r="I57" s="19">
        <f>E57*50/C57</f>
        <v>1.5384615384615387E-2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43352</v>
      </c>
      <c r="C59" s="20">
        <f>D57+G57-H57</f>
        <v>314.39173668837435</v>
      </c>
      <c r="D59" s="17">
        <f>C59+(C59*0.03)</f>
        <v>323.82348878902559</v>
      </c>
      <c r="E59" s="17">
        <f>C59/3250</f>
        <v>9.6735918981038269E-2</v>
      </c>
      <c r="F59" s="28">
        <f>(D59-C59)/E59</f>
        <v>97.500000000000071</v>
      </c>
      <c r="G59" s="18"/>
      <c r="H59" s="18"/>
      <c r="I59" s="19">
        <f>E59*50/C59</f>
        <v>1.5384615384615384E-2</v>
      </c>
      <c r="J59" s="84"/>
    </row>
    <row r="60" spans="1:11">
      <c r="A60" s="105"/>
      <c r="B60" s="81">
        <f>B59+7</f>
        <v>43359</v>
      </c>
      <c r="C60" s="20">
        <f>D59+G59-H59</f>
        <v>323.82348878902559</v>
      </c>
      <c r="D60" s="17">
        <f>C60+(C60*0.03)</f>
        <v>333.53819345269636</v>
      </c>
      <c r="E60" s="17">
        <f>C60/3250</f>
        <v>9.9637996550469413E-2</v>
      </c>
      <c r="F60" s="28">
        <f>(D60-C60)/E60</f>
        <v>97.500000000000057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43366</v>
      </c>
      <c r="C61" s="20">
        <f>D60+G60-H60</f>
        <v>333.53819345269636</v>
      </c>
      <c r="D61" s="17">
        <f>C61+(C61*0.03)</f>
        <v>343.54433925627723</v>
      </c>
      <c r="E61" s="17">
        <f>C61/3250</f>
        <v>0.1026271364469835</v>
      </c>
      <c r="F61" s="28">
        <f>(D61-C61)/E61</f>
        <v>97.49999999999973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43373</v>
      </c>
      <c r="C62" s="20">
        <f>D61+G61-H61</f>
        <v>343.54433925627723</v>
      </c>
      <c r="D62" s="17">
        <f>C62+(C62*0.03)</f>
        <v>353.85066943396555</v>
      </c>
      <c r="E62" s="17">
        <f>C62/3250</f>
        <v>0.10570595054039299</v>
      </c>
      <c r="F62" s="28">
        <f>(D62-C62)/E62</f>
        <v>97.500000000000071</v>
      </c>
      <c r="G62" s="80"/>
      <c r="H62" s="80">
        <f>(D62-C49)*0.35</f>
        <v>36.983425255058613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43380</v>
      </c>
      <c r="C64" s="20">
        <f>D62+G62-H62</f>
        <v>316.86724417890696</v>
      </c>
      <c r="D64" s="17">
        <f>C64+(C64*0.03)</f>
        <v>326.37326150427418</v>
      </c>
      <c r="E64" s="17">
        <f>C64/3250</f>
        <v>9.7497613593509835E-2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43387</v>
      </c>
      <c r="C65" s="20">
        <f>D64+G64-H64</f>
        <v>326.37326150427418</v>
      </c>
      <c r="D65" s="17">
        <f>C65+(C65*0.03)</f>
        <v>336.16445934940242</v>
      </c>
      <c r="E65" s="17">
        <f>C65/3250</f>
        <v>0.10042254200131513</v>
      </c>
      <c r="F65" s="28">
        <f>(D65-C65)/E65</f>
        <v>97.500000000000128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43394</v>
      </c>
      <c r="C66" s="20">
        <f>D65+G65-H65</f>
        <v>336.16445934940242</v>
      </c>
      <c r="D66" s="17">
        <f>C66+(C66*0.03)</f>
        <v>346.24939312988448</v>
      </c>
      <c r="E66" s="17">
        <f>C66/3250</f>
        <v>0.10343521826135459</v>
      </c>
      <c r="F66" s="28">
        <f>(D66-C66)/E66</f>
        <v>97.499999999999886</v>
      </c>
      <c r="G66" s="17"/>
      <c r="H66" s="79"/>
      <c r="I66" s="19">
        <f>E66*50/C66</f>
        <v>1.5384615384615382E-2</v>
      </c>
      <c r="J66" s="84"/>
    </row>
    <row r="67" spans="1:11" ht="13" thickBot="1">
      <c r="A67" s="106"/>
      <c r="B67" s="81">
        <f>B66+7</f>
        <v>43401</v>
      </c>
      <c r="C67" s="20">
        <f>D66+G66-H66</f>
        <v>346.24939312988448</v>
      </c>
      <c r="D67" s="17">
        <f>C67+(C67*0.03)</f>
        <v>356.63687492378102</v>
      </c>
      <c r="E67" s="17">
        <f>C67/3250</f>
        <v>0.10653827480919523</v>
      </c>
      <c r="F67" s="28">
        <f>(D67-C67)/E67</f>
        <v>97.500000000000057</v>
      </c>
      <c r="G67" s="80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43408</v>
      </c>
      <c r="C69" s="20">
        <f>D67+G67-H67</f>
        <v>356.63687492378102</v>
      </c>
      <c r="D69" s="17">
        <f>C69+(C69*0.03)</f>
        <v>367.33598117149444</v>
      </c>
      <c r="E69" s="17">
        <f>C69/3250</f>
        <v>0.10973442305347109</v>
      </c>
      <c r="F69" s="28">
        <f>(D69-C69)/E69</f>
        <v>97.499999999999872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43415</v>
      </c>
      <c r="C70" s="20">
        <f>D69+G69-H69</f>
        <v>367.33598117149444</v>
      </c>
      <c r="D70" s="17">
        <f>C70+(C70*0.03)</f>
        <v>378.35606060663929</v>
      </c>
      <c r="E70" s="17">
        <f>C70/3250</f>
        <v>0.11302645574507521</v>
      </c>
      <c r="F70" s="28">
        <f>(D70-C70)/E70</f>
        <v>97.500000000000156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43422</v>
      </c>
      <c r="C71" s="20">
        <f>D70+G70-H70</f>
        <v>378.35606060663929</v>
      </c>
      <c r="D71" s="17">
        <f>C71+(C71*0.03)</f>
        <v>389.70674242483847</v>
      </c>
      <c r="E71" s="17">
        <f>C71/3250</f>
        <v>0.11641724941742747</v>
      </c>
      <c r="F71" s="28">
        <f>(D71-C71)/E71</f>
        <v>97.5</v>
      </c>
      <c r="G71" s="18"/>
      <c r="H71" s="18"/>
      <c r="I71" s="19">
        <f>E71*50/C71</f>
        <v>1.5384615384615382E-2</v>
      </c>
      <c r="J71" s="84"/>
    </row>
    <row r="72" spans="1:11" ht="13" thickBot="1">
      <c r="A72" s="106"/>
      <c r="B72" s="81">
        <f>B71+7</f>
        <v>43429</v>
      </c>
      <c r="C72" s="20">
        <f>D71+G71-H71</f>
        <v>389.70674242483847</v>
      </c>
      <c r="D72" s="17">
        <f>C72+(C72*0.03)</f>
        <v>401.39794469758363</v>
      </c>
      <c r="E72" s="17">
        <f>C72/3250</f>
        <v>0.1199097668999503</v>
      </c>
      <c r="F72" s="28">
        <f>(D72-C72)/E72</f>
        <v>97.500000000000043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43436</v>
      </c>
      <c r="C74" s="20">
        <f>D72+G72-H72</f>
        <v>401.39794469758363</v>
      </c>
      <c r="D74" s="17">
        <f>C74+(C74*0.03)</f>
        <v>413.43988303851114</v>
      </c>
      <c r="E74" s="17">
        <f>C74/3250</f>
        <v>0.12350705990694881</v>
      </c>
      <c r="F74" s="28">
        <f>(D74-C74)/E74</f>
        <v>97.500000000000057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43443</v>
      </c>
      <c r="C75" s="20">
        <f>D74+G74-H74</f>
        <v>413.43988303851114</v>
      </c>
      <c r="D75" s="17">
        <f>C75+(C75*0.03)</f>
        <v>425.84307952966645</v>
      </c>
      <c r="E75" s="17">
        <f>C75/3250</f>
        <v>0.12721227170415728</v>
      </c>
      <c r="F75" s="28">
        <f>(D75-C75)/E75</f>
        <v>97.499999999999829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43450</v>
      </c>
      <c r="C76" s="20">
        <f>D75+G75-H75</f>
        <v>425.84307952966645</v>
      </c>
      <c r="D76" s="17">
        <f>C76+(C76*0.03)</f>
        <v>438.61837191555645</v>
      </c>
      <c r="E76" s="17">
        <f>C76/3250</f>
        <v>0.13102863985528199</v>
      </c>
      <c r="F76" s="28">
        <f>(D76-C76)/E76</f>
        <v>97.500000000000028</v>
      </c>
      <c r="G76" s="18"/>
      <c r="H76" s="18"/>
      <c r="I76" s="19">
        <f>E76*50/C76</f>
        <v>1.5384615384615385E-2</v>
      </c>
      <c r="J76" s="84"/>
    </row>
    <row r="77" spans="1:11" ht="13.5" thickBot="1">
      <c r="A77" s="106"/>
      <c r="B77" s="81">
        <f>B76+7</f>
        <v>43457</v>
      </c>
      <c r="C77" s="20">
        <f>D76+G76-H76</f>
        <v>438.61837191555645</v>
      </c>
      <c r="D77" s="17">
        <f>C77+(C77*0.03)</f>
        <v>451.77692307302317</v>
      </c>
      <c r="E77" s="17">
        <f>C77/3250</f>
        <v>0.13495949905094046</v>
      </c>
      <c r="F77" s="28">
        <f>(D77-C77)/E77</f>
        <v>97.500000000000171</v>
      </c>
      <c r="G77" s="80"/>
      <c r="H77" s="80">
        <f>(D77-C64)*0.35</f>
        <v>47.218387612940674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43464</v>
      </c>
      <c r="C79" s="20">
        <f>D77+G77-H77</f>
        <v>404.55853546008251</v>
      </c>
      <c r="D79" s="17">
        <f>C79+(C79*0.03)</f>
        <v>416.69529152388498</v>
      </c>
      <c r="E79" s="17">
        <f>C79/3250</f>
        <v>0.12447954937233308</v>
      </c>
      <c r="F79" s="28">
        <f>(D79-C79)/E79</f>
        <v>97.499999999999929</v>
      </c>
      <c r="G79" s="18"/>
      <c r="H79" s="18"/>
      <c r="I79" s="19">
        <f>E79*50/C79</f>
        <v>1.5384615384615384E-2</v>
      </c>
      <c r="J79" s="84"/>
    </row>
    <row r="80" spans="1:11">
      <c r="A80" s="105"/>
      <c r="B80" s="81">
        <f>B79+7</f>
        <v>43471</v>
      </c>
      <c r="C80" s="20">
        <f>D79+G79-H79</f>
        <v>416.69529152388498</v>
      </c>
      <c r="D80" s="17">
        <f>C80+(C80*0.03)</f>
        <v>429.1961502696015</v>
      </c>
      <c r="E80" s="17">
        <f>C80/3250</f>
        <v>0.12821393585350307</v>
      </c>
      <c r="F80" s="28">
        <f>(D80-C80)/E80</f>
        <v>97.499999999999829</v>
      </c>
      <c r="G80" s="18"/>
      <c r="H80" s="18"/>
      <c r="I80" s="19">
        <f>E80*50/C80</f>
        <v>1.5384615384615385E-2</v>
      </c>
      <c r="J80" s="84"/>
    </row>
    <row r="81" spans="1:11">
      <c r="A81" s="105"/>
      <c r="B81" s="81">
        <f>B80+7</f>
        <v>43478</v>
      </c>
      <c r="C81" s="20">
        <f>D80+G80-H80</f>
        <v>429.1961502696015</v>
      </c>
      <c r="D81" s="17">
        <f>C81+(C81*0.03)</f>
        <v>442.07203477768957</v>
      </c>
      <c r="E81" s="17">
        <f>C81/3250</f>
        <v>0.13206035392910814</v>
      </c>
      <c r="F81" s="28">
        <f>(D81-C81)/E81</f>
        <v>97.500000000000142</v>
      </c>
      <c r="G81" s="18"/>
      <c r="H81" s="18"/>
      <c r="I81" s="19">
        <f>E81*50/C81</f>
        <v>1.5384615384615384E-2</v>
      </c>
      <c r="J81" s="84"/>
    </row>
    <row r="82" spans="1:11" ht="13" thickBot="1">
      <c r="A82" s="106"/>
      <c r="B82" s="81">
        <f>B81+7</f>
        <v>43485</v>
      </c>
      <c r="C82" s="20">
        <f>D81+G81-H81</f>
        <v>442.07203477768957</v>
      </c>
      <c r="D82" s="17">
        <f>C82+(C82*0.03)</f>
        <v>455.33419582102027</v>
      </c>
      <c r="E82" s="17">
        <f>C82/3250</f>
        <v>0.13602216454698141</v>
      </c>
      <c r="F82" s="28">
        <f>(D82-C82)/E82</f>
        <v>97.500000000000142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43492</v>
      </c>
      <c r="C84" s="20">
        <f>D82+G82-H82</f>
        <v>455.33419582102027</v>
      </c>
      <c r="D84" s="17">
        <f>C84+(C84*0.03)</f>
        <v>468.99422169565088</v>
      </c>
      <c r="E84" s="17">
        <f>C84/3250</f>
        <v>0.14010282948339087</v>
      </c>
      <c r="F84" s="28">
        <f>(D84-C84)/E84</f>
        <v>97.499999999999972</v>
      </c>
      <c r="G84" s="18"/>
      <c r="H84" s="18"/>
      <c r="I84" s="19">
        <f>E84*50/C84</f>
        <v>1.5384615384615387E-2</v>
      </c>
      <c r="J84" s="84"/>
    </row>
    <row r="85" spans="1:11">
      <c r="A85" s="105"/>
      <c r="B85" s="81">
        <f>B84+7</f>
        <v>43499</v>
      </c>
      <c r="C85" s="20">
        <f>D84+G84-H84</f>
        <v>468.99422169565088</v>
      </c>
      <c r="D85" s="17">
        <f>C85+(C85*0.03)</f>
        <v>483.06404834652039</v>
      </c>
      <c r="E85" s="17">
        <f>C85/3250</f>
        <v>0.14430591436789258</v>
      </c>
      <c r="F85" s="28">
        <f>(D85-C85)/E85</f>
        <v>97.499999999999915</v>
      </c>
      <c r="G85" s="18"/>
      <c r="H85" s="18"/>
      <c r="I85" s="19">
        <f>E85*50/C85</f>
        <v>1.5384615384615385E-2</v>
      </c>
      <c r="J85" s="84"/>
    </row>
    <row r="86" spans="1:11">
      <c r="A86" s="105"/>
      <c r="B86" s="81">
        <f>B85+7</f>
        <v>43506</v>
      </c>
      <c r="C86" s="20">
        <f>D85+G85-H85</f>
        <v>483.06404834652039</v>
      </c>
      <c r="D86" s="17">
        <f>C86+(C86*0.03)</f>
        <v>497.55596979691603</v>
      </c>
      <c r="E86" s="17">
        <f>C86/3250</f>
        <v>0.14863509179892936</v>
      </c>
      <c r="F86" s="28">
        <f>(D86-C86)/E86</f>
        <v>97.500000000000156</v>
      </c>
      <c r="G86" s="18"/>
      <c r="H86" s="18"/>
      <c r="I86" s="19">
        <f>E86*50/C86</f>
        <v>1.5384615384615385E-2</v>
      </c>
      <c r="J86" s="84"/>
    </row>
    <row r="87" spans="1:11" ht="13" thickBot="1">
      <c r="A87" s="106"/>
      <c r="B87" s="81">
        <f>B86+7</f>
        <v>43513</v>
      </c>
      <c r="C87" s="20">
        <f>D86+G86-H86</f>
        <v>497.55596979691603</v>
      </c>
      <c r="D87" s="17">
        <f>C87+(C87*0.03)</f>
        <v>512.4826488908235</v>
      </c>
      <c r="E87" s="17">
        <f>C87/3250</f>
        <v>0.15309414455289724</v>
      </c>
      <c r="F87" s="28">
        <f>(D87-C87)/E87</f>
        <v>97.499999999999901</v>
      </c>
      <c r="G87" s="80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43520</v>
      </c>
      <c r="C89" s="20">
        <f>D87+G87-H87</f>
        <v>512.4826488908235</v>
      </c>
      <c r="D89" s="17">
        <f>C89+(C89*0.03)</f>
        <v>527.85712835754816</v>
      </c>
      <c r="E89" s="17">
        <f>C89/3250</f>
        <v>0.15768696888948416</v>
      </c>
      <c r="F89" s="28">
        <f>(D89-C89)/E89</f>
        <v>97.499999999999744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43527</v>
      </c>
      <c r="C90" s="20">
        <f>D89+G89-H89</f>
        <v>527.85712835754816</v>
      </c>
      <c r="D90" s="17">
        <f>C90+(C90*0.03)</f>
        <v>543.69284220827456</v>
      </c>
      <c r="E90" s="17">
        <f>C90/3250</f>
        <v>0.16241757795616865</v>
      </c>
      <c r="F90" s="28">
        <f>(D90-C90)/E90</f>
        <v>97.499999999999687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43534</v>
      </c>
      <c r="C91" s="20">
        <f>D90+G90-H90</f>
        <v>543.69284220827456</v>
      </c>
      <c r="D91" s="17">
        <f>C91+(C91*0.03)</f>
        <v>560.00362747452277</v>
      </c>
      <c r="E91" s="17">
        <f>C91/3250</f>
        <v>0.16729010529485372</v>
      </c>
      <c r="F91" s="28">
        <f>(D91-C91)/E91</f>
        <v>97.499999999999872</v>
      </c>
      <c r="G91" s="18"/>
      <c r="H91" s="18"/>
      <c r="I91" s="19">
        <f>E91*50/C91</f>
        <v>1.5384615384615385E-2</v>
      </c>
      <c r="J91" s="84"/>
    </row>
    <row r="92" spans="1:11" ht="13.5" thickBot="1">
      <c r="A92" s="106"/>
      <c r="B92" s="81">
        <f>B91+7</f>
        <v>43541</v>
      </c>
      <c r="C92" s="20">
        <f>D91+G91-H91</f>
        <v>560.00362747452277</v>
      </c>
      <c r="D92" s="17">
        <f>C92+(C92*0.03)</f>
        <v>576.80373629875851</v>
      </c>
      <c r="E92" s="17">
        <f>C92/3250</f>
        <v>0.17230880845369931</v>
      </c>
      <c r="F92" s="28">
        <f>(D92-C92)/E92</f>
        <v>97.500000000000313</v>
      </c>
      <c r="G92" s="80"/>
      <c r="H92" s="80">
        <f>(D92-C79)*0.35</f>
        <v>60.285820293536595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43548</v>
      </c>
      <c r="C94" s="20">
        <f>D92+G92-H92</f>
        <v>516.51791600522188</v>
      </c>
      <c r="D94" s="17">
        <f>C94+(C94*0.03)</f>
        <v>532.01345348537848</v>
      </c>
      <c r="E94" s="17">
        <f>C94/3250</f>
        <v>0.15892858954006828</v>
      </c>
      <c r="F94" s="28">
        <f>(D94-C94)/E94</f>
        <v>97.499999999999645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43555</v>
      </c>
      <c r="C95" s="20">
        <f>D94+G94-H94</f>
        <v>532.01345348537848</v>
      </c>
      <c r="D95" s="17">
        <f>C95+(C95*0.03)</f>
        <v>547.97385708993988</v>
      </c>
      <c r="E95" s="17">
        <f>C95/3250</f>
        <v>0.1636964472262703</v>
      </c>
      <c r="F95" s="28">
        <f>(D95-C95)/E95</f>
        <v>97.500000000000313</v>
      </c>
      <c r="G95" s="17"/>
      <c r="H95" s="18"/>
      <c r="I95" s="19">
        <f>E95*50/C95</f>
        <v>1.5384615384615384E-2</v>
      </c>
      <c r="J95" s="84"/>
    </row>
    <row r="96" spans="1:11">
      <c r="A96" s="105"/>
      <c r="B96" s="81">
        <f>B95+7</f>
        <v>43562</v>
      </c>
      <c r="C96" s="20">
        <f>D95+G95-H95</f>
        <v>547.97385708993988</v>
      </c>
      <c r="D96" s="17">
        <f>C96+(C96*0.03)</f>
        <v>564.41307280263811</v>
      </c>
      <c r="E96" s="17">
        <f>C96/3250</f>
        <v>0.16860734064305843</v>
      </c>
      <c r="F96" s="28">
        <f>(D96-C96)/E96</f>
        <v>97.500000000000185</v>
      </c>
      <c r="G96" s="17"/>
      <c r="H96" s="18"/>
      <c r="I96" s="19">
        <f>E96*50/C96</f>
        <v>1.5384615384615387E-2</v>
      </c>
      <c r="J96" s="84"/>
    </row>
    <row r="97" spans="1:11" ht="13" thickBot="1">
      <c r="A97" s="106"/>
      <c r="B97" s="81">
        <f>B96+7</f>
        <v>43569</v>
      </c>
      <c r="C97" s="20">
        <f>D96+G96-H96</f>
        <v>564.41307280263811</v>
      </c>
      <c r="D97" s="17">
        <f>C97+(C97*0.03)</f>
        <v>581.34546498671727</v>
      </c>
      <c r="E97" s="17">
        <f>C97/3250</f>
        <v>0.17366556086235019</v>
      </c>
      <c r="F97" s="28">
        <f>(D97-C97)/E97</f>
        <v>97.500000000000114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43576</v>
      </c>
      <c r="C99" s="20">
        <f>D97+G97-H97</f>
        <v>581.34546498671727</v>
      </c>
      <c r="D99" s="17">
        <f>C99+(C99*0.03)</f>
        <v>598.78582893631881</v>
      </c>
      <c r="E99" s="17">
        <f>C99/3250</f>
        <v>0.17887552768822071</v>
      </c>
      <c r="F99" s="28">
        <f>(D99-C99)/E99</f>
        <v>97.500000000000071</v>
      </c>
      <c r="G99" s="18"/>
      <c r="H99" s="18"/>
      <c r="I99" s="19">
        <f>E99*50/C99</f>
        <v>1.5384615384615387E-2</v>
      </c>
      <c r="J99" s="84"/>
    </row>
    <row r="100" spans="1:11">
      <c r="A100" s="105"/>
      <c r="B100" s="81">
        <f>B99+7</f>
        <v>43583</v>
      </c>
      <c r="C100" s="20">
        <f>D99+G99-H99</f>
        <v>598.78582893631881</v>
      </c>
      <c r="D100" s="17">
        <f>C100+(C100*0.03)</f>
        <v>616.74940380440842</v>
      </c>
      <c r="E100" s="17">
        <f>C100/3250</f>
        <v>0.18424179351886733</v>
      </c>
      <c r="F100" s="28">
        <f>(D100-C100)/E100</f>
        <v>97.500000000000242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43590</v>
      </c>
      <c r="C101" s="20">
        <f>D100+G100-H100</f>
        <v>616.74940380440842</v>
      </c>
      <c r="D101" s="17">
        <f>C101+(C101*0.03)</f>
        <v>635.25188591854067</v>
      </c>
      <c r="E101" s="17">
        <f>C101/3250</f>
        <v>0.18976904732443337</v>
      </c>
      <c r="F101" s="28">
        <f>(D101-C101)/E101</f>
        <v>97.499999999999986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43597</v>
      </c>
      <c r="C102" s="20">
        <f>D101+G101-H101</f>
        <v>635.25188591854067</v>
      </c>
      <c r="D102" s="17">
        <f>C102+(C102*0.03)</f>
        <v>654.30944249609684</v>
      </c>
      <c r="E102" s="17">
        <f>C102/3250</f>
        <v>0.19546211874416636</v>
      </c>
      <c r="F102" s="28">
        <f>(D102-C102)/E102</f>
        <v>97.499999999999744</v>
      </c>
      <c r="G102" s="80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43604</v>
      </c>
      <c r="C104" s="20">
        <f>D102+G102-H102</f>
        <v>654.30944249609684</v>
      </c>
      <c r="D104" s="17">
        <f>C104+(C104*0.03)</f>
        <v>673.93872577097977</v>
      </c>
      <c r="E104" s="17">
        <f>C104/3250</f>
        <v>0.20132598230649135</v>
      </c>
      <c r="F104" s="28">
        <f>(D104-C104)/E104</f>
        <v>97.500000000000156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43611</v>
      </c>
      <c r="C105" s="20">
        <f>D104+G104-H104</f>
        <v>673.93872577097977</v>
      </c>
      <c r="D105" s="17">
        <f>C105+(C105*0.03)</f>
        <v>694.15688754410917</v>
      </c>
      <c r="E105" s="17">
        <f>C105/3250</f>
        <v>0.20736576177568608</v>
      </c>
      <c r="F105" s="28">
        <f>(D105-C105)/E105</f>
        <v>97.500000000000014</v>
      </c>
      <c r="G105" s="18"/>
      <c r="H105" s="18"/>
      <c r="I105" s="19">
        <f>E105*50/C105</f>
        <v>1.5384615384615384E-2</v>
      </c>
      <c r="J105" s="84"/>
    </row>
    <row r="106" spans="1:11">
      <c r="A106" s="105"/>
      <c r="B106" s="81">
        <f>B105+7</f>
        <v>43618</v>
      </c>
      <c r="C106" s="20">
        <f>D105+G105-H105</f>
        <v>694.15688754410917</v>
      </c>
      <c r="D106" s="17">
        <f>C106+(C106*0.03)</f>
        <v>714.98159417043246</v>
      </c>
      <c r="E106" s="17">
        <f>C106/3250</f>
        <v>0.21358673462895666</v>
      </c>
      <c r="F106" s="28">
        <f>(D106-C106)/E106</f>
        <v>97.500000000000071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43625</v>
      </c>
      <c r="C107" s="20">
        <f>D106+G106-H106</f>
        <v>714.98159417043246</v>
      </c>
      <c r="D107" s="17">
        <f>C107+(C107*0.03)</f>
        <v>736.43104199554546</v>
      </c>
      <c r="E107" s="17">
        <f>C107/3250</f>
        <v>0.21999433666782536</v>
      </c>
      <c r="F107" s="28">
        <f>(D107-C107)/E107</f>
        <v>97.500000000000114</v>
      </c>
      <c r="G107" s="80"/>
      <c r="H107" s="80">
        <f>(D107-C94)*0.35</f>
        <v>76.96959409661325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43632</v>
      </c>
      <c r="C109" s="20">
        <f>D107+G107-H107</f>
        <v>659.46144789893219</v>
      </c>
      <c r="D109" s="17">
        <f>C109+(C109*0.03)</f>
        <v>679.24529133590011</v>
      </c>
      <c r="E109" s="17">
        <f>C109/3250</f>
        <v>0.20291121473813298</v>
      </c>
      <c r="F109" s="28">
        <f>(D109-C109)/E109</f>
        <v>97.499999999999744</v>
      </c>
      <c r="G109" s="18"/>
      <c r="H109" s="18"/>
      <c r="I109" s="19">
        <f>E109*50/C109</f>
        <v>1.5384615384615385E-2</v>
      </c>
      <c r="J109" s="84"/>
    </row>
    <row r="110" spans="1:11">
      <c r="A110" s="105"/>
      <c r="B110" s="81">
        <f>B109+7</f>
        <v>43639</v>
      </c>
      <c r="C110" s="20">
        <f>D109+G109-H109</f>
        <v>679.24529133590011</v>
      </c>
      <c r="D110" s="17">
        <f>C110+(C110*0.03)</f>
        <v>699.62265007597716</v>
      </c>
      <c r="E110" s="17">
        <f>C110/3250</f>
        <v>0.20899855118027696</v>
      </c>
      <c r="F110" s="28">
        <f>(D110-C110)/E110</f>
        <v>97.500000000000256</v>
      </c>
      <c r="G110" s="18"/>
      <c r="H110" s="18"/>
      <c r="I110" s="19">
        <f>E110*50/C110</f>
        <v>1.5384615384615384E-2</v>
      </c>
      <c r="J110" s="84"/>
    </row>
    <row r="111" spans="1:11">
      <c r="A111" s="105"/>
      <c r="B111" s="81">
        <f>B110+7</f>
        <v>43646</v>
      </c>
      <c r="C111" s="20">
        <f>D110+G110-H110</f>
        <v>699.62265007597716</v>
      </c>
      <c r="D111" s="17">
        <f>C111+(C111*0.03)</f>
        <v>720.61132957825646</v>
      </c>
      <c r="E111" s="17">
        <f>C111/3250</f>
        <v>0.21526850771568529</v>
      </c>
      <c r="F111" s="28">
        <f>(D111-C111)/E111</f>
        <v>97.499999999999915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6"/>
      <c r="B112" s="81">
        <f>B111+7</f>
        <v>43653</v>
      </c>
      <c r="C112" s="20">
        <f>D111+G111-H111</f>
        <v>720.61132957825646</v>
      </c>
      <c r="D112" s="17">
        <f>C112+(C112*0.03)</f>
        <v>742.22966946560416</v>
      </c>
      <c r="E112" s="17">
        <f>C112/3250</f>
        <v>0.22172656294715584</v>
      </c>
      <c r="F112" s="28">
        <f>(D112-C112)/E112</f>
        <v>97.500000000000028</v>
      </c>
      <c r="G112" s="80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43660</v>
      </c>
      <c r="C114" s="20">
        <f>D112+G112-H112</f>
        <v>742.22966946560416</v>
      </c>
      <c r="D114" s="17">
        <f>C114+(C114*0.03)</f>
        <v>764.49655954957234</v>
      </c>
      <c r="E114" s="17">
        <f>C114/3250</f>
        <v>0.2283783598355705</v>
      </c>
      <c r="F114" s="28">
        <f>(D114-C114)/E114</f>
        <v>97.500000000000242</v>
      </c>
      <c r="G114" s="18"/>
      <c r="H114" s="18"/>
      <c r="I114" s="19">
        <f>E114*50/C114</f>
        <v>1.5384615384615384E-2</v>
      </c>
      <c r="J114" s="84"/>
    </row>
    <row r="115" spans="1:11">
      <c r="A115" s="105"/>
      <c r="B115" s="81">
        <f>B114+7</f>
        <v>43667</v>
      </c>
      <c r="C115" s="20">
        <f>D114+G114-H114</f>
        <v>764.49655954957234</v>
      </c>
      <c r="D115" s="17">
        <f>C115+(C115*0.03)</f>
        <v>787.43145633605945</v>
      </c>
      <c r="E115" s="17">
        <f>C115/3250</f>
        <v>0.23522971063063763</v>
      </c>
      <c r="F115" s="28">
        <f>(D115-C115)/E115</f>
        <v>97.499999999999773</v>
      </c>
      <c r="G115" s="18"/>
      <c r="H115" s="18"/>
      <c r="I115" s="19">
        <f>E115*50/C115</f>
        <v>1.5384615384615384E-2</v>
      </c>
      <c r="J115" s="84"/>
    </row>
    <row r="116" spans="1:11">
      <c r="A116" s="105"/>
      <c r="B116" s="81">
        <f>B115+7</f>
        <v>43674</v>
      </c>
      <c r="C116" s="20">
        <f>D115+G115-H115</f>
        <v>787.43145633605945</v>
      </c>
      <c r="D116" s="17">
        <f>C116+(C116*0.03)</f>
        <v>811.05440002614125</v>
      </c>
      <c r="E116" s="17">
        <f>C116/3250</f>
        <v>0.24228660194955676</v>
      </c>
      <c r="F116" s="28">
        <f>(D116-C116)/E116</f>
        <v>97.500000000000057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43681</v>
      </c>
      <c r="C117" s="20">
        <f>D116+G116-H116</f>
        <v>811.05440002614125</v>
      </c>
      <c r="D117" s="17">
        <f>C117+(C117*0.03)</f>
        <v>835.38603202692548</v>
      </c>
      <c r="E117" s="17">
        <f>C117/3250</f>
        <v>0.24955520000804346</v>
      </c>
      <c r="F117" s="28">
        <f>(D117-C117)/E117</f>
        <v>97.499999999999957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43688</v>
      </c>
      <c r="C119" s="20">
        <f>D117+G117-H117</f>
        <v>835.38603202692548</v>
      </c>
      <c r="D119" s="17">
        <f>C119+(C119*0.03)</f>
        <v>860.44761298773324</v>
      </c>
      <c r="E119" s="17">
        <f>C119/3250</f>
        <v>0.25704185600828477</v>
      </c>
      <c r="F119" s="28">
        <f>(D119-C119)/E119</f>
        <v>97.499999999999972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43695</v>
      </c>
      <c r="C120" s="20">
        <f>D119+G119-H119</f>
        <v>860.44761298773324</v>
      </c>
      <c r="D120" s="17">
        <f>C120+(C120*0.03)</f>
        <v>886.26104137736525</v>
      </c>
      <c r="E120" s="17">
        <f>C120/3250</f>
        <v>0.26475311168853333</v>
      </c>
      <c r="F120" s="28">
        <f>(D120-C120)/E120</f>
        <v>97.500000000000028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43702</v>
      </c>
      <c r="C121" s="20">
        <f>D120+G120-H120</f>
        <v>886.26104137736525</v>
      </c>
      <c r="D121" s="17">
        <f>C121+(C121*0.03)</f>
        <v>912.84887261868619</v>
      </c>
      <c r="E121" s="17">
        <f>C121/3250</f>
        <v>0.27269570503918933</v>
      </c>
      <c r="F121" s="28">
        <f>(D121-C121)/E121</f>
        <v>97.499999999999929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43709</v>
      </c>
      <c r="C122" s="20">
        <f>D121+G121-H121</f>
        <v>912.84887261868619</v>
      </c>
      <c r="D122" s="17">
        <f>C122+(C122*0.03)</f>
        <v>940.23433879724678</v>
      </c>
      <c r="E122" s="17">
        <f>C122/3250</f>
        <v>0.28087657619036499</v>
      </c>
      <c r="F122" s="28">
        <f>(D122-C122)/E122</f>
        <v>97.500000000000014</v>
      </c>
      <c r="G122" s="80"/>
      <c r="H122" s="80">
        <f>(D122-C109)*0.35</f>
        <v>98.270511814410099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43716</v>
      </c>
      <c r="C124" s="20">
        <f>D122+G122-H122</f>
        <v>841.96382698283674</v>
      </c>
      <c r="D124" s="17">
        <f>C124+(C124*0.03)</f>
        <v>867.22274179232181</v>
      </c>
      <c r="E124" s="17">
        <f>C124/3250</f>
        <v>0.25906579291779591</v>
      </c>
      <c r="F124" s="28">
        <f>(D124-C124)/E124</f>
        <v>97.499999999999901</v>
      </c>
      <c r="G124" s="17"/>
      <c r="H124" s="18"/>
      <c r="I124" s="19">
        <f>E124*50/C124</f>
        <v>1.5384615384615384E-2</v>
      </c>
      <c r="J124" s="84"/>
    </row>
    <row r="125" spans="1:11">
      <c r="A125" s="105"/>
      <c r="B125" s="81">
        <f>B124+7</f>
        <v>43723</v>
      </c>
      <c r="C125" s="20">
        <f>D124+G124-H124</f>
        <v>867.22274179232181</v>
      </c>
      <c r="D125" s="17">
        <f>C125+(C125*0.03)</f>
        <v>893.23942404609147</v>
      </c>
      <c r="E125" s="17">
        <f>C125/3250</f>
        <v>0.26683776670532977</v>
      </c>
      <c r="F125" s="28">
        <f>(D125-C125)/E125</f>
        <v>97.500000000000028</v>
      </c>
      <c r="G125" s="17"/>
      <c r="H125" s="18"/>
      <c r="I125" s="19">
        <f>E125*50/C125</f>
        <v>1.5384615384615384E-2</v>
      </c>
      <c r="J125" s="84"/>
    </row>
    <row r="126" spans="1:11">
      <c r="A126" s="105"/>
      <c r="B126" s="81">
        <f>B125+7</f>
        <v>43730</v>
      </c>
      <c r="C126" s="20">
        <f>D125+G125-H125</f>
        <v>893.23942404609147</v>
      </c>
      <c r="D126" s="17">
        <f>C126+(C126*0.03)</f>
        <v>920.03660676747427</v>
      </c>
      <c r="E126" s="17">
        <f>C126/3250</f>
        <v>0.27484289970648967</v>
      </c>
      <c r="F126" s="28">
        <f>(D126-C126)/E126</f>
        <v>97.500000000000199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43737</v>
      </c>
      <c r="C127" s="20">
        <f>D126+G126-H126</f>
        <v>920.03660676747427</v>
      </c>
      <c r="D127" s="17">
        <f>C127+(C127*0.03)</f>
        <v>947.63770497049848</v>
      </c>
      <c r="E127" s="17">
        <f>C127/3250</f>
        <v>0.28308818669768437</v>
      </c>
      <c r="F127" s="28">
        <f>(D127-C127)/E127</f>
        <v>97.499999999999929</v>
      </c>
      <c r="G127" s="80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43744</v>
      </c>
      <c r="C129" s="20">
        <f>D127+G127-H127</f>
        <v>947.63770497049848</v>
      </c>
      <c r="D129" s="17">
        <f>C129+(C129*0.03)</f>
        <v>976.06683611961341</v>
      </c>
      <c r="E129" s="17">
        <f>C129/3250</f>
        <v>0.29158083229861492</v>
      </c>
      <c r="F129" s="28">
        <f>(D129-C129)/E129</f>
        <v>97.499999999999943</v>
      </c>
      <c r="G129" s="18"/>
      <c r="H129" s="18"/>
      <c r="I129" s="19">
        <f>E129*50/C129</f>
        <v>1.5384615384615385E-2</v>
      </c>
      <c r="J129" s="84"/>
    </row>
    <row r="130" spans="1:11">
      <c r="A130" s="105"/>
      <c r="B130" s="81">
        <f>B129+7</f>
        <v>43751</v>
      </c>
      <c r="C130" s="20">
        <f>D129+G129-H129</f>
        <v>976.06683611961341</v>
      </c>
      <c r="D130" s="17">
        <f>C130+(C130*0.03)</f>
        <v>1005.3488412032018</v>
      </c>
      <c r="E130" s="17">
        <f>C130/3250</f>
        <v>0.30032825726757334</v>
      </c>
      <c r="F130" s="28">
        <f>(D130-C130)/E130</f>
        <v>97.499999999999957</v>
      </c>
      <c r="G130" s="18"/>
      <c r="H130" s="18"/>
      <c r="I130" s="19">
        <f>E130*50/C130</f>
        <v>1.5384615384615384E-2</v>
      </c>
      <c r="J130" s="84"/>
    </row>
    <row r="131" spans="1:11">
      <c r="A131" s="105"/>
      <c r="B131" s="81">
        <f>B130+7</f>
        <v>43758</v>
      </c>
      <c r="C131" s="20">
        <f>D130+G130-H130</f>
        <v>1005.3488412032018</v>
      </c>
      <c r="D131" s="17">
        <f>C131+(C131*0.03)</f>
        <v>1035.5093064392979</v>
      </c>
      <c r="E131" s="17">
        <f>C131/3250</f>
        <v>0.30933810498560055</v>
      </c>
      <c r="F131" s="28">
        <f>(D131-C131)/E131</f>
        <v>97.500000000000199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43765</v>
      </c>
      <c r="C132" s="20">
        <f>D131+G131-H131</f>
        <v>1035.5093064392979</v>
      </c>
      <c r="D132" s="17">
        <f>C132+(C132*0.03)</f>
        <v>1066.5745856324768</v>
      </c>
      <c r="E132" s="17">
        <f>C132/3250</f>
        <v>0.31861824813516859</v>
      </c>
      <c r="F132" s="28">
        <f>(D132-C132)/E132</f>
        <v>97.499999999999773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43772</v>
      </c>
      <c r="C134" s="20">
        <f>D132+G132-H132</f>
        <v>1066.5745856324768</v>
      </c>
      <c r="D134" s="17">
        <f>C134+(C134*0.03)</f>
        <v>1098.571823201451</v>
      </c>
      <c r="E134" s="17">
        <f>C134/3250</f>
        <v>0.32817679557922363</v>
      </c>
      <c r="F134" s="28">
        <f>(D134-C134)/E134</f>
        <v>97.499999999999815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43779</v>
      </c>
      <c r="C135" s="20">
        <f>D134+G134-H134</f>
        <v>1098.571823201451</v>
      </c>
      <c r="D135" s="17">
        <f>C135+(C135*0.03)</f>
        <v>1131.5289778974945</v>
      </c>
      <c r="E135" s="17">
        <f>C135/3250</f>
        <v>0.33802209944660033</v>
      </c>
      <c r="F135" s="28">
        <f>(D135-C135)/E135</f>
        <v>97.499999999999957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43786</v>
      </c>
      <c r="C136" s="20">
        <f>D135+G135-H135</f>
        <v>1131.5289778974945</v>
      </c>
      <c r="D136" s="17">
        <f>C136+(C136*0.03)</f>
        <v>1165.4748472344195</v>
      </c>
      <c r="E136" s="17">
        <f>C136/3250</f>
        <v>0.34816276242999833</v>
      </c>
      <c r="F136" s="28">
        <f>(D136-C136)/E136</f>
        <v>97.500000000000298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43793</v>
      </c>
      <c r="C137" s="20">
        <f>D136+G136-H136</f>
        <v>1165.4748472344195</v>
      </c>
      <c r="D137" s="17">
        <f>C137+(C137*0.03)</f>
        <v>1200.439092651452</v>
      </c>
      <c r="E137" s="17">
        <f>C137/3250</f>
        <v>0.35860764530289829</v>
      </c>
      <c r="F137" s="28">
        <f>(D137-C137)/E137</f>
        <v>97.499999999999886</v>
      </c>
      <c r="G137" s="80"/>
      <c r="H137" s="80">
        <f>(D137-C124)*0.35</f>
        <v>125.46634298401534</v>
      </c>
      <c r="I137" s="19">
        <f>E137*50/C137</f>
        <v>1.5384615384615384E-2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5"/>
    </row>
    <row r="139" spans="1:11">
      <c r="A139" s="104">
        <v>26</v>
      </c>
      <c r="B139" s="81">
        <f>B137+7</f>
        <v>43800</v>
      </c>
      <c r="C139" s="20">
        <f>D137+G137-H137</f>
        <v>1074.9727496674368</v>
      </c>
      <c r="D139" s="17">
        <f>C139+(C139*0.03)</f>
        <v>1107.2219321574598</v>
      </c>
      <c r="E139" s="17">
        <f>C139/3250</f>
        <v>0.33076084605151901</v>
      </c>
      <c r="F139" s="28">
        <f>(D139-C139)/E139</f>
        <v>97.499999999999787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43807</v>
      </c>
      <c r="C140" s="20">
        <f>D139+G139-H139</f>
        <v>1107.2219321574598</v>
      </c>
      <c r="D140" s="17">
        <f>C140+(C140*0.03)</f>
        <v>1140.4385901221835</v>
      </c>
      <c r="E140" s="17">
        <f>C140/3250</f>
        <v>0.34068367143306455</v>
      </c>
      <c r="F140" s="28">
        <f>(D140-C140)/E140</f>
        <v>97.499999999999744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43814</v>
      </c>
      <c r="C141" s="20">
        <f>D140+G140-H140</f>
        <v>1140.4385901221835</v>
      </c>
      <c r="D141" s="17">
        <f>C141+(C141*0.03)</f>
        <v>1174.651747825849</v>
      </c>
      <c r="E141" s="17">
        <f>C141/3250</f>
        <v>0.35090418157605646</v>
      </c>
      <c r="F141" s="28">
        <f>(D141-C141)/E141</f>
        <v>97.499999999999986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6"/>
      <c r="B142" s="81">
        <f>B141+7</f>
        <v>43821</v>
      </c>
      <c r="C142" s="20">
        <f>D141+G141-H141</f>
        <v>1174.651747825849</v>
      </c>
      <c r="D142" s="17">
        <f>C142+(C142*0.03)</f>
        <v>1209.8913002606246</v>
      </c>
      <c r="E142" s="17">
        <f>C142/3250</f>
        <v>0.36143130702333814</v>
      </c>
      <c r="F142" s="28">
        <f>(D142-C142)/E142</f>
        <v>97.500000000000171</v>
      </c>
      <c r="G142" s="80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26</v>
      </c>
      <c r="B144" s="81">
        <f>B142+7</f>
        <v>43828</v>
      </c>
      <c r="C144" s="20">
        <f>D142+G142-H142</f>
        <v>1209.8913002606246</v>
      </c>
      <c r="D144" s="17">
        <f>C144+(C144*0.03)</f>
        <v>1246.1880392684434</v>
      </c>
      <c r="E144" s="17">
        <f>C144/3250</f>
        <v>0.37227424623403832</v>
      </c>
      <c r="F144" s="28">
        <f>(D144-C144)/E144</f>
        <v>97.500000000000213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43835</v>
      </c>
      <c r="C145" s="20">
        <f>D144+G144-H144</f>
        <v>1246.1880392684434</v>
      </c>
      <c r="D145" s="17">
        <f>C145+(C145*0.03)</f>
        <v>1283.5736804464966</v>
      </c>
      <c r="E145" s="17">
        <f>C145/3250</f>
        <v>0.38344247362105949</v>
      </c>
      <c r="F145" s="28">
        <f>(D145-C145)/E145</f>
        <v>97.499999999999787</v>
      </c>
      <c r="G145" s="18"/>
      <c r="H145" s="18"/>
      <c r="I145" s="19">
        <f>E145*50/C145</f>
        <v>1.5384615384615384E-2</v>
      </c>
      <c r="J145" s="84"/>
    </row>
    <row r="146" spans="1:11">
      <c r="A146" s="105"/>
      <c r="B146" s="81">
        <f>B145+7</f>
        <v>43842</v>
      </c>
      <c r="C146" s="20">
        <f>D145+G145-H145</f>
        <v>1283.5736804464966</v>
      </c>
      <c r="D146" s="17">
        <f>C146+(C146*0.03)</f>
        <v>1322.0808908598915</v>
      </c>
      <c r="E146" s="17">
        <f>C146/3250</f>
        <v>0.39494574782969127</v>
      </c>
      <c r="F146" s="28">
        <f>(D146-C146)/E146</f>
        <v>97.499999999999972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43849</v>
      </c>
      <c r="C147" s="20">
        <f>D146+G146-H146</f>
        <v>1322.0808908598915</v>
      </c>
      <c r="D147" s="17">
        <f>C147+(C147*0.03)</f>
        <v>1361.7433175856881</v>
      </c>
      <c r="E147" s="17">
        <f>C147/3250</f>
        <v>0.406794120264582</v>
      </c>
      <c r="F147" s="28">
        <f>(D147-C147)/E147</f>
        <v>97.499999999999758</v>
      </c>
      <c r="G147" s="80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26</v>
      </c>
      <c r="B149" s="81">
        <f>B147+7</f>
        <v>43856</v>
      </c>
      <c r="C149" s="20">
        <f>D147+G147-H147</f>
        <v>1361.7433175856881</v>
      </c>
      <c r="D149" s="17">
        <f>C149+(C149*0.03)</f>
        <v>1402.5956171132589</v>
      </c>
      <c r="E149" s="17">
        <f>C149/3250</f>
        <v>0.41899794387251943</v>
      </c>
      <c r="F149" s="28">
        <f>(D149-C149)/E149</f>
        <v>97.500000000000185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43863</v>
      </c>
      <c r="C150" s="20">
        <f>D149+G149-H149</f>
        <v>1402.5956171132589</v>
      </c>
      <c r="D150" s="17">
        <f>C150+(C150*0.03)</f>
        <v>1444.6734856266567</v>
      </c>
      <c r="E150" s="17">
        <f>C150/3250</f>
        <v>0.43156788218869502</v>
      </c>
      <c r="F150" s="28">
        <f>(D150-C150)/E150</f>
        <v>97.500000000000057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43870</v>
      </c>
      <c r="C151" s="20">
        <f>D150+G150-H150</f>
        <v>1444.6734856266567</v>
      </c>
      <c r="D151" s="17">
        <f>C151+(C151*0.03)</f>
        <v>1488.0136901954563</v>
      </c>
      <c r="E151" s="17">
        <f>C151/3250</f>
        <v>0.44451491865435588</v>
      </c>
      <c r="F151" s="28">
        <f>(D151-C151)/E151</f>
        <v>97.499999999999915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43877</v>
      </c>
      <c r="C152" s="20">
        <f>D151+G151-H151</f>
        <v>1488.0136901954563</v>
      </c>
      <c r="D152" s="17">
        <f>C152+(C152*0.03)</f>
        <v>1532.6541009013199</v>
      </c>
      <c r="E152" s="17">
        <f>C152/3250</f>
        <v>0.45785036621398656</v>
      </c>
      <c r="F152" s="28">
        <f>(D152-C152)/E152</f>
        <v>97.499999999999773</v>
      </c>
      <c r="G152" s="80"/>
      <c r="H152" s="80">
        <f>(D152-C139)*0.35</f>
        <v>160.18847293185908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26</v>
      </c>
      <c r="B154" s="81">
        <f>B152+7</f>
        <v>43884</v>
      </c>
      <c r="C154" s="20">
        <f>D152+G152-H152</f>
        <v>1372.4656279694609</v>
      </c>
      <c r="D154" s="17">
        <f>C154+(C154*0.03)</f>
        <v>1413.6395968085446</v>
      </c>
      <c r="E154" s="17">
        <f>C154/3250</f>
        <v>0.42229711629829564</v>
      </c>
      <c r="F154" s="28">
        <f>(D154-C154)/E154</f>
        <v>97.499999999999773</v>
      </c>
      <c r="G154" s="18"/>
      <c r="H154" s="18"/>
      <c r="I154" s="19">
        <f>E154*50/C154</f>
        <v>1.5384615384615384E-2</v>
      </c>
      <c r="J154" s="84"/>
    </row>
    <row r="155" spans="1:11">
      <c r="A155" s="105"/>
      <c r="B155" s="81">
        <f>B154+7</f>
        <v>43891</v>
      </c>
      <c r="C155" s="20">
        <f>D154+G154-H154</f>
        <v>1413.6395968085446</v>
      </c>
      <c r="D155" s="17">
        <f>C155+(C155*0.03)</f>
        <v>1456.0487847128011</v>
      </c>
      <c r="E155" s="17">
        <f>C155/3250</f>
        <v>0.43496602978724452</v>
      </c>
      <c r="F155" s="28">
        <f>(D155-C155)/E155</f>
        <v>97.500000000000227</v>
      </c>
      <c r="G155" s="18"/>
      <c r="H155" s="18"/>
      <c r="I155" s="19">
        <f>E155*50/C155</f>
        <v>1.5384615384615385E-2</v>
      </c>
      <c r="J155" s="84"/>
    </row>
    <row r="156" spans="1:11">
      <c r="A156" s="105"/>
      <c r="B156" s="81">
        <f>B155+7</f>
        <v>43898</v>
      </c>
      <c r="C156" s="20">
        <f>D155+G155-H155</f>
        <v>1456.0487847128011</v>
      </c>
      <c r="D156" s="17">
        <f>C156+(C156*0.03)</f>
        <v>1499.7302482541852</v>
      </c>
      <c r="E156" s="17">
        <f>C156/3250</f>
        <v>0.44801501068086186</v>
      </c>
      <c r="F156" s="28">
        <f>(D156-C156)/E156</f>
        <v>97.500000000000199</v>
      </c>
      <c r="G156" s="18"/>
      <c r="H156" s="18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43905</v>
      </c>
      <c r="C157" s="20">
        <f>D156+G156-H156</f>
        <v>1499.7302482541852</v>
      </c>
      <c r="D157" s="17">
        <f>C157+(C157*0.03)</f>
        <v>1544.7221557018108</v>
      </c>
      <c r="E157" s="17">
        <f>C157/3250</f>
        <v>0.46145546100128776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25</v>
      </c>
      <c r="B159" s="81">
        <f>B157+7</f>
        <v>43912</v>
      </c>
      <c r="C159" s="20">
        <f>D157+G157-H157</f>
        <v>1544.7221557018108</v>
      </c>
      <c r="D159" s="17">
        <f>C159+(C159*0.03)</f>
        <v>1591.0638203728652</v>
      </c>
      <c r="E159" s="17">
        <f>C159/3250</f>
        <v>0.47529912483132641</v>
      </c>
      <c r="F159" s="28">
        <f>(D159-C159)/E159</f>
        <v>97.500000000000014</v>
      </c>
      <c r="G159" s="17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43919</v>
      </c>
      <c r="C160" s="20">
        <f>D159+G159-H159</f>
        <v>1591.0638203728652</v>
      </c>
      <c r="D160" s="17">
        <f>C160+(C160*0.03)</f>
        <v>1638.795734984051</v>
      </c>
      <c r="E160" s="17">
        <f>C160/3250</f>
        <v>0.4895580985762662</v>
      </c>
      <c r="F160" s="28">
        <f>(D160-C160)/E160</f>
        <v>97.499999999999801</v>
      </c>
      <c r="G160" s="17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43926</v>
      </c>
      <c r="C161" s="20">
        <f>D160+G160-H160</f>
        <v>1638.795734984051</v>
      </c>
      <c r="D161" s="17">
        <f>C161+(C161*0.03)</f>
        <v>1687.9596070335726</v>
      </c>
      <c r="E161" s="17">
        <f>C161/3250</f>
        <v>0.5042448415335542</v>
      </c>
      <c r="F161" s="28">
        <f>(D161-C161)/E161</f>
        <v>97.500000000000156</v>
      </c>
      <c r="G161" s="17"/>
      <c r="H161" s="18"/>
      <c r="I161" s="19">
        <f>E161*50/C161</f>
        <v>1.5384615384615387E-2</v>
      </c>
      <c r="J161" s="84"/>
    </row>
    <row r="162" spans="1:11" ht="13" thickBot="1">
      <c r="A162" s="106"/>
      <c r="B162" s="81">
        <f>B161+7</f>
        <v>43933</v>
      </c>
      <c r="C162" s="20">
        <f>D161+G161-H161</f>
        <v>1687.9596070335726</v>
      </c>
      <c r="D162" s="17">
        <f>C162+(C162*0.03)</f>
        <v>1738.5983952445797</v>
      </c>
      <c r="E162" s="17">
        <f>C162/3250</f>
        <v>0.51937218677956076</v>
      </c>
      <c r="F162" s="28">
        <f>(D162-C162)/E162</f>
        <v>97.499999999999801</v>
      </c>
      <c r="G162" s="80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26</v>
      </c>
      <c r="B164" s="81">
        <f>B162+7</f>
        <v>43940</v>
      </c>
      <c r="C164" s="20">
        <f>D162+G162-H162</f>
        <v>1738.5983952445797</v>
      </c>
      <c r="D164" s="17">
        <f>C164+(C164*0.03)</f>
        <v>1790.7563471019171</v>
      </c>
      <c r="E164" s="17">
        <f>C164/3250</f>
        <v>0.53495335238294761</v>
      </c>
      <c r="F164" s="28">
        <f>(D164-C164)/E164</f>
        <v>97.499999999999957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43947</v>
      </c>
      <c r="C165" s="20">
        <f>D164+G164-H164</f>
        <v>1790.7563471019171</v>
      </c>
      <c r="D165" s="17">
        <f>C165+(C165*0.03)</f>
        <v>1844.4790375149746</v>
      </c>
      <c r="E165" s="17">
        <f>C165/3250</f>
        <v>0.55100195295443599</v>
      </c>
      <c r="F165" s="28">
        <f>(D165-C165)/E165</f>
        <v>97.500000000000043</v>
      </c>
      <c r="G165" s="18"/>
      <c r="H165" s="18"/>
      <c r="I165" s="19">
        <f>E165*50/C165</f>
        <v>1.5384615384615384E-2</v>
      </c>
      <c r="J165" s="84"/>
    </row>
    <row r="166" spans="1:11">
      <c r="A166" s="105"/>
      <c r="B166" s="81">
        <f>B165+7</f>
        <v>43954</v>
      </c>
      <c r="C166" s="20">
        <f>D165+G165-H165</f>
        <v>1844.4790375149746</v>
      </c>
      <c r="D166" s="17">
        <f>C166+(C166*0.03)</f>
        <v>1899.8134086404239</v>
      </c>
      <c r="E166" s="17">
        <f>C166/3250</f>
        <v>0.56753201154306909</v>
      </c>
      <c r="F166" s="28">
        <f>(D166-C166)/E166</f>
        <v>97.500000000000028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6"/>
      <c r="B167" s="81">
        <f>B166+7</f>
        <v>43961</v>
      </c>
      <c r="C167" s="20">
        <f>D166+G166-H166</f>
        <v>1899.8134086404239</v>
      </c>
      <c r="D167" s="17">
        <f>C167+(C167*0.03)</f>
        <v>1956.8078108996365</v>
      </c>
      <c r="E167" s="17">
        <f>C167/3250</f>
        <v>0.58455797188936121</v>
      </c>
      <c r="F167" s="28">
        <f>(D167-C167)/E167</f>
        <v>97.499999999999829</v>
      </c>
      <c r="G167" s="80"/>
      <c r="H167" s="80">
        <f>(D167-C154)*0.35</f>
        <v>204.51976402556144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27</v>
      </c>
      <c r="B169" s="81">
        <f>B167+7</f>
        <v>43968</v>
      </c>
      <c r="C169" s="20">
        <f>D167+G167-H167</f>
        <v>1752.288046874075</v>
      </c>
      <c r="D169" s="17">
        <f>C169+(C169*0.03)</f>
        <v>1804.8566882802972</v>
      </c>
      <c r="E169" s="17">
        <f>C169/3250</f>
        <v>0.53916555288433077</v>
      </c>
      <c r="F169" s="28">
        <f>(D169-C169)/E169</f>
        <v>97.499999999999986</v>
      </c>
      <c r="G169" s="18"/>
      <c r="H169" s="18"/>
      <c r="I169" s="19">
        <f>E169*50/C169</f>
        <v>1.5384615384615384E-2</v>
      </c>
      <c r="J169" s="84"/>
    </row>
    <row r="170" spans="1:11">
      <c r="A170" s="105"/>
      <c r="B170" s="81">
        <f>B169+7</f>
        <v>43975</v>
      </c>
      <c r="C170" s="20">
        <f>D169+G169-H169</f>
        <v>1804.8566882802972</v>
      </c>
      <c r="D170" s="17">
        <f>C170+(C170*0.03)</f>
        <v>1859.0023889287061</v>
      </c>
      <c r="E170" s="17">
        <f>C170/3250</f>
        <v>0.55534051947086072</v>
      </c>
      <c r="F170" s="28">
        <f>(D170-C170)/E170</f>
        <v>97.499999999999815</v>
      </c>
      <c r="G170" s="18"/>
      <c r="H170" s="18"/>
      <c r="I170" s="19">
        <f>E170*50/C170</f>
        <v>1.5384615384615385E-2</v>
      </c>
      <c r="J170" s="84"/>
    </row>
    <row r="171" spans="1:11">
      <c r="A171" s="105"/>
      <c r="B171" s="81">
        <f>B170+7</f>
        <v>43982</v>
      </c>
      <c r="C171" s="20">
        <f>D170+G170-H170</f>
        <v>1859.0023889287061</v>
      </c>
      <c r="D171" s="17">
        <f>C171+(C171*0.03)</f>
        <v>1914.7724605965673</v>
      </c>
      <c r="E171" s="17">
        <f>C171/3250</f>
        <v>0.5720007350549865</v>
      </c>
      <c r="F171" s="28">
        <f>(D171-C171)/E171</f>
        <v>97.500000000000028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43989</v>
      </c>
      <c r="C172" s="20">
        <f>D171+G171-H171</f>
        <v>1914.7724605965673</v>
      </c>
      <c r="D172" s="17">
        <f>C172+(C172*0.03)</f>
        <v>1972.2156344144644</v>
      </c>
      <c r="E172" s="17">
        <f>C172/3250</f>
        <v>0.58916075710663607</v>
      </c>
      <c r="F172" s="28">
        <f>(D172-C172)/E172</f>
        <v>97.500000000000142</v>
      </c>
      <c r="G172" s="80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26</v>
      </c>
      <c r="B174" s="81">
        <f>B172+7</f>
        <v>43996</v>
      </c>
      <c r="C174" s="20">
        <f>D172+G172-H172</f>
        <v>1972.2156344144644</v>
      </c>
      <c r="D174" s="17">
        <f>C174+(C174*0.03)</f>
        <v>2031.3821034468983</v>
      </c>
      <c r="E174" s="17">
        <f>C174/3250</f>
        <v>0.60683557981983516</v>
      </c>
      <c r="F174" s="28">
        <f>(D174-C174)/E174</f>
        <v>97.500000000000043</v>
      </c>
      <c r="G174" s="18"/>
      <c r="H174" s="18"/>
      <c r="I174" s="19">
        <f>E174*50/C174</f>
        <v>1.5384615384615384E-2</v>
      </c>
      <c r="J174" s="84"/>
    </row>
    <row r="175" spans="1:11">
      <c r="A175" s="105"/>
      <c r="B175" s="81">
        <f>B174+7</f>
        <v>44003</v>
      </c>
      <c r="C175" s="20">
        <f>D174+G174-H174</f>
        <v>2031.3821034468983</v>
      </c>
      <c r="D175" s="17">
        <f>C175+(C175*0.03)</f>
        <v>2092.3235665503053</v>
      </c>
      <c r="E175" s="17">
        <f>C175/3250</f>
        <v>0.6250406472144302</v>
      </c>
      <c r="F175" s="28">
        <f>(D175-C175)/E175</f>
        <v>97.499999999999986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44010</v>
      </c>
      <c r="C176" s="20">
        <f>D175+G175-H175</f>
        <v>2092.3235665503053</v>
      </c>
      <c r="D176" s="17">
        <f>C176+(C176*0.03)</f>
        <v>2155.0932735468145</v>
      </c>
      <c r="E176" s="17">
        <f>C176/3250</f>
        <v>0.64379186663086319</v>
      </c>
      <c r="F176" s="28">
        <f>(D176-C176)/E176</f>
        <v>97.500000000000199</v>
      </c>
      <c r="G176" s="18"/>
      <c r="H176" s="18"/>
      <c r="I176" s="19">
        <f>E176*50/C176</f>
        <v>1.5384615384615384E-2</v>
      </c>
      <c r="J176" s="84"/>
    </row>
    <row r="177" spans="1:11" ht="13" thickBot="1">
      <c r="A177" s="106"/>
      <c r="B177" s="81">
        <f>B176+7</f>
        <v>44017</v>
      </c>
      <c r="C177" s="20">
        <f>D176+G176-H176</f>
        <v>2155.0932735468145</v>
      </c>
      <c r="D177" s="17">
        <f>C177+(C177*0.03)</f>
        <v>2219.746071753219</v>
      </c>
      <c r="E177" s="17">
        <f>C177/3250</f>
        <v>0.66310562262978912</v>
      </c>
      <c r="F177" s="28">
        <f>(D177-C177)/E177</f>
        <v>97.5</v>
      </c>
      <c r="G177" s="80"/>
      <c r="H177" s="80"/>
      <c r="I177" s="19">
        <f>E177*50/C177</f>
        <v>1.5384615384615384E-2</v>
      </c>
      <c r="J177" s="84"/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  <row r="179" spans="1:11">
      <c r="A179" s="104">
        <v>26</v>
      </c>
      <c r="B179" s="81">
        <f>B177+7</f>
        <v>44024</v>
      </c>
      <c r="C179" s="20">
        <f>D177+G177-H177</f>
        <v>2219.746071753219</v>
      </c>
      <c r="D179" s="17">
        <f>C179+(C179*0.03)</f>
        <v>2286.3384539058156</v>
      </c>
      <c r="E179" s="17">
        <f>C179/3250</f>
        <v>0.6829987913086828</v>
      </c>
      <c r="F179" s="28">
        <f>(D179-C179)/E179</f>
        <v>97.500000000000128</v>
      </c>
      <c r="G179" s="18"/>
      <c r="H179" s="18"/>
      <c r="I179" s="19">
        <f>E179*50/C179</f>
        <v>1.5384615384615385E-2</v>
      </c>
      <c r="J179" s="84"/>
    </row>
    <row r="180" spans="1:11">
      <c r="A180" s="105"/>
      <c r="B180" s="81">
        <f>B179+7</f>
        <v>44031</v>
      </c>
      <c r="C180" s="20">
        <f>D179+G179-H179</f>
        <v>2286.3384539058156</v>
      </c>
      <c r="D180" s="17">
        <f>C180+(C180*0.03)</f>
        <v>2354.9286075229902</v>
      </c>
      <c r="E180" s="17">
        <f>C180/3250</f>
        <v>0.70348875504794328</v>
      </c>
      <c r="F180" s="28">
        <f>(D180-C180)/E180</f>
        <v>97.500000000000128</v>
      </c>
      <c r="G180" s="18"/>
      <c r="H180" s="18"/>
      <c r="I180" s="19">
        <f>E180*50/C180</f>
        <v>1.5384615384615384E-2</v>
      </c>
      <c r="J180" s="84"/>
    </row>
    <row r="181" spans="1:11">
      <c r="A181" s="105"/>
      <c r="B181" s="81">
        <f>B180+7</f>
        <v>44038</v>
      </c>
      <c r="C181" s="20">
        <f>D180+G180-H180</f>
        <v>2354.9286075229902</v>
      </c>
      <c r="D181" s="17">
        <f>C181+(C181*0.03)</f>
        <v>2425.5764657486798</v>
      </c>
      <c r="E181" s="17">
        <f>C181/3250</f>
        <v>0.72459341769938157</v>
      </c>
      <c r="F181" s="28">
        <f>(D181-C181)/E181</f>
        <v>97.499999999999801</v>
      </c>
      <c r="G181" s="18"/>
      <c r="H181" s="18"/>
      <c r="I181" s="19">
        <f>E181*50/C181</f>
        <v>1.5384615384615385E-2</v>
      </c>
      <c r="J181" s="84"/>
    </row>
    <row r="182" spans="1:11" ht="13.5" thickBot="1">
      <c r="A182" s="106"/>
      <c r="B182" s="81">
        <f>B181+7</f>
        <v>44045</v>
      </c>
      <c r="C182" s="20">
        <f>D181+G181-H181</f>
        <v>2425.5764657486798</v>
      </c>
      <c r="D182" s="17">
        <f>C182+(C182*0.03)</f>
        <v>2498.34375972114</v>
      </c>
      <c r="E182" s="17">
        <f>C182/3250</f>
        <v>0.74633122023036302</v>
      </c>
      <c r="F182" s="28">
        <f>(D182-C182)/E182</f>
        <v>97.499999999999829</v>
      </c>
      <c r="G182" s="80"/>
      <c r="H182" s="80">
        <f>(D182-C169)*0.35</f>
        <v>261.11949949647277</v>
      </c>
      <c r="I182" s="19">
        <f>E182*50/C182</f>
        <v>1.5384615384615385E-2</v>
      </c>
      <c r="J182" s="84"/>
      <c r="K182" s="101" t="s">
        <v>49</v>
      </c>
    </row>
    <row r="183" spans="1:11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5"/>
    </row>
    <row r="184" spans="1:11">
      <c r="A184" s="104">
        <v>26</v>
      </c>
      <c r="B184" s="81">
        <f>B182+7</f>
        <v>44052</v>
      </c>
      <c r="C184" s="20">
        <f>D182+G182-H182</f>
        <v>2237.2242602246674</v>
      </c>
      <c r="D184" s="17">
        <f>C184+(C184*0.03)</f>
        <v>2304.3409880314075</v>
      </c>
      <c r="E184" s="17">
        <f>C184/3250</f>
        <v>0.6883766954537438</v>
      </c>
      <c r="F184" s="28">
        <f>(D184-C184)/E184</f>
        <v>97.500000000000071</v>
      </c>
      <c r="G184" s="18"/>
      <c r="H184" s="18"/>
      <c r="I184" s="19">
        <f>E184*50/C184</f>
        <v>1.5384615384615384E-2</v>
      </c>
      <c r="J184" s="84"/>
    </row>
    <row r="185" spans="1:11">
      <c r="A185" s="105"/>
      <c r="B185" s="81">
        <f>B184+7</f>
        <v>44059</v>
      </c>
      <c r="C185" s="20">
        <f>D184+G184-H184</f>
        <v>2304.3409880314075</v>
      </c>
      <c r="D185" s="17">
        <f>C185+(C185*0.03)</f>
        <v>2373.4712176723497</v>
      </c>
      <c r="E185" s="17">
        <f>C185/3250</f>
        <v>0.70902799631735614</v>
      </c>
      <c r="F185" s="28">
        <f>(D185-C185)/E185</f>
        <v>97.499999999999915</v>
      </c>
      <c r="G185" s="18"/>
      <c r="H185" s="18"/>
      <c r="I185" s="19">
        <f>E185*50/C185</f>
        <v>1.5384615384615385E-2</v>
      </c>
      <c r="J185" s="84"/>
    </row>
    <row r="186" spans="1:11">
      <c r="A186" s="105"/>
      <c r="B186" s="81">
        <f>B185+7</f>
        <v>44066</v>
      </c>
      <c r="C186" s="20">
        <f>D185+G185-H185</f>
        <v>2373.4712176723497</v>
      </c>
      <c r="D186" s="17">
        <f>C186+(C186*0.03)</f>
        <v>2444.6753542025203</v>
      </c>
      <c r="E186" s="17">
        <f>C186/3250</f>
        <v>0.73029883620687686</v>
      </c>
      <c r="F186" s="28">
        <f>(D186-C186)/E186</f>
        <v>97.500000000000242</v>
      </c>
      <c r="G186" s="18"/>
      <c r="H186" s="18"/>
      <c r="I186" s="19">
        <f>E186*50/C186</f>
        <v>1.5384615384615385E-2</v>
      </c>
      <c r="J186" s="84"/>
    </row>
    <row r="187" spans="1:11" ht="13" thickBot="1">
      <c r="A187" s="106"/>
      <c r="B187" s="81">
        <f>B186+7</f>
        <v>44073</v>
      </c>
      <c r="C187" s="20">
        <f>D186+G186-H186</f>
        <v>2444.6753542025203</v>
      </c>
      <c r="D187" s="17">
        <f>C187+(C187*0.03)</f>
        <v>2518.015614828596</v>
      </c>
      <c r="E187" s="17">
        <f>C187/3250</f>
        <v>0.75220780129308318</v>
      </c>
      <c r="F187" s="28">
        <f>(D187-C187)/E187</f>
        <v>97.500000000000028</v>
      </c>
      <c r="G187" s="80"/>
      <c r="H187" s="80"/>
      <c r="I187" s="19">
        <f>E187*50/C187</f>
        <v>1.5384615384615385E-2</v>
      </c>
      <c r="J187" s="84"/>
    </row>
    <row r="188" spans="1:11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5"/>
    </row>
    <row r="189" spans="1:11">
      <c r="A189" s="104">
        <v>26</v>
      </c>
      <c r="B189" s="81">
        <f>B187+7</f>
        <v>44080</v>
      </c>
      <c r="C189" s="20">
        <f>D187+G187-H187</f>
        <v>2518.015614828596</v>
      </c>
      <c r="D189" s="17">
        <f>C189+(C189*0.03)</f>
        <v>2593.5560832734536</v>
      </c>
      <c r="E189" s="17">
        <f>C189/3250</f>
        <v>0.77477403533187572</v>
      </c>
      <c r="F189" s="28">
        <f>(D189-C189)/E189</f>
        <v>97.499999999999702</v>
      </c>
      <c r="G189" s="18"/>
      <c r="H189" s="18"/>
      <c r="I189" s="19">
        <f>E189*50/C189</f>
        <v>1.5384615384615385E-2</v>
      </c>
      <c r="J189" s="84"/>
    </row>
    <row r="190" spans="1:11">
      <c r="A190" s="105"/>
      <c r="B190" s="81">
        <f>B189+7</f>
        <v>44087</v>
      </c>
      <c r="C190" s="20">
        <f>D189+G189-H189</f>
        <v>2593.5560832734536</v>
      </c>
      <c r="D190" s="17">
        <f>C190+(C190*0.03)</f>
        <v>2671.362765771657</v>
      </c>
      <c r="E190" s="17">
        <f>C190/3250</f>
        <v>0.79801725639183185</v>
      </c>
      <c r="F190" s="28">
        <f>(D190-C190)/E190</f>
        <v>97.499999999999702</v>
      </c>
      <c r="G190" s="18"/>
      <c r="H190" s="18"/>
      <c r="I190" s="19">
        <f>E190*50/C190</f>
        <v>1.5384615384615385E-2</v>
      </c>
      <c r="J190" s="84"/>
    </row>
    <row r="191" spans="1:11">
      <c r="A191" s="105"/>
      <c r="B191" s="81">
        <f>B190+7</f>
        <v>44094</v>
      </c>
      <c r="C191" s="20">
        <f>D190+G190-H190</f>
        <v>2671.362765771657</v>
      </c>
      <c r="D191" s="17">
        <f>C191+(C191*0.03)</f>
        <v>2751.5036487448069</v>
      </c>
      <c r="E191" s="17">
        <f>C191/3250</f>
        <v>0.82195777408358672</v>
      </c>
      <c r="F191" s="28">
        <f>(D191-C191)/E191</f>
        <v>97.50000000000027</v>
      </c>
      <c r="G191" s="18"/>
      <c r="H191" s="18"/>
      <c r="I191" s="19">
        <f>E191*50/C191</f>
        <v>1.5384615384615382E-2</v>
      </c>
      <c r="J191" s="84"/>
    </row>
    <row r="192" spans="1:11" ht="13.5" thickBot="1">
      <c r="A192" s="106"/>
      <c r="B192" s="81">
        <f>B191+7</f>
        <v>44101</v>
      </c>
      <c r="C192" s="20">
        <f>D191+G191-H191</f>
        <v>2751.5036487448069</v>
      </c>
      <c r="D192" s="17">
        <f>C192+(C192*0.03)</f>
        <v>2834.048758207151</v>
      </c>
      <c r="E192" s="17">
        <f>C192/3250</f>
        <v>0.84661650730609439</v>
      </c>
      <c r="F192" s="28">
        <f>(D192-C192)/E192</f>
        <v>97.499999999999815</v>
      </c>
      <c r="G192" s="80"/>
      <c r="H192" s="80">
        <f>(D192-C184)*0.35</f>
        <v>208.88857429386923</v>
      </c>
      <c r="I192" s="19">
        <f>E192*50/C192</f>
        <v>1.5384615384615384E-2</v>
      </c>
      <c r="J192" s="84"/>
      <c r="K192" s="101" t="s">
        <v>49</v>
      </c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5"/>
    </row>
  </sheetData>
  <mergeCells count="39">
    <mergeCell ref="A184:A187"/>
    <mergeCell ref="A189:A192"/>
    <mergeCell ref="A169:A172"/>
    <mergeCell ref="A174:A177"/>
    <mergeCell ref="A149:A152"/>
    <mergeCell ref="A154:A157"/>
    <mergeCell ref="A159:A162"/>
    <mergeCell ref="A164:A167"/>
    <mergeCell ref="A179:A182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A14:A17"/>
    <mergeCell ref="B1:J1"/>
    <mergeCell ref="A4:A7"/>
    <mergeCell ref="A9:A12"/>
    <mergeCell ref="A19:A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8"/>
  <sheetViews>
    <sheetView topLeftCell="A24" workbookViewId="0">
      <selection activeCell="C40" sqref="C4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89">
        <f>(D4-C4)/C4</f>
        <v>-0.02</v>
      </c>
    </row>
    <row r="5" spans="1:10">
      <c r="A5" s="105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6">
        <f>(D5-C4)/C4</f>
        <v>3.8407999999999901E-2</v>
      </c>
    </row>
    <row r="6" spans="1:10">
      <c r="A6" s="105"/>
      <c r="B6" s="81">
        <f>B5+7</f>
        <v>42974</v>
      </c>
      <c r="C6" s="20">
        <f>D5+G5-H5</f>
        <v>1038.4079999999999</v>
      </c>
      <c r="D6" s="98">
        <f>C6+(C6*-0.0884)</f>
        <v>946.61273279999989</v>
      </c>
      <c r="E6" s="17">
        <f>C6/3250</f>
        <v>0.31951015384615383</v>
      </c>
      <c r="F6" s="94">
        <f>(D6-C6)/E6</f>
        <v>-287.30000000000007</v>
      </c>
      <c r="G6" s="18"/>
      <c r="H6" s="18"/>
      <c r="I6" s="19">
        <f>E6*50/C6</f>
        <v>1.5384615384615385E-2</v>
      </c>
      <c r="J6" s="89">
        <f>(D6-C4)/C4</f>
        <v>-5.3387267200000109E-2</v>
      </c>
    </row>
    <row r="7" spans="1:10" ht="13" thickBot="1">
      <c r="A7" s="106"/>
      <c r="B7" s="81">
        <f>B6+7</f>
        <v>42981</v>
      </c>
      <c r="C7" s="20">
        <f>D6+G6-H6</f>
        <v>946.61273279999989</v>
      </c>
      <c r="D7" s="98">
        <f>C7+(C7*-0.0583)</f>
        <v>891.42521047775995</v>
      </c>
      <c r="E7" s="17">
        <f>C7/5500</f>
        <v>0.17211140596363633</v>
      </c>
      <c r="F7" s="94">
        <f>(D7-C7)/E7</f>
        <v>-320.64999999999975</v>
      </c>
      <c r="G7" s="18"/>
      <c r="H7" s="18"/>
      <c r="I7" s="19">
        <f>E7*50/C7</f>
        <v>9.0909090909090905E-3</v>
      </c>
      <c r="J7" s="89">
        <f>(D7-C4)/C4</f>
        <v>-0.10857478952224005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42988</v>
      </c>
      <c r="C9" s="20">
        <f>D7+G7-H7</f>
        <v>891.42521047775995</v>
      </c>
      <c r="D9" s="21">
        <f>C9+(C9*0.1119)</f>
        <v>991.17569153022123</v>
      </c>
      <c r="E9" s="17">
        <f>C9/5500</f>
        <v>0.16207731099595635</v>
      </c>
      <c r="F9" s="100">
        <f>(D9-C9)/E9</f>
        <v>615.4499999999997</v>
      </c>
      <c r="G9" s="18"/>
      <c r="H9" s="18"/>
      <c r="I9" s="19">
        <f>E9*50/C9</f>
        <v>9.0909090909090905E-3</v>
      </c>
      <c r="J9" s="89">
        <f>(D9-C4)/C4</f>
        <v>-8.8243084697787709E-3</v>
      </c>
    </row>
    <row r="10" spans="1:10">
      <c r="A10" s="105"/>
      <c r="B10" s="81">
        <f>B9+7</f>
        <v>42995</v>
      </c>
      <c r="C10" s="20">
        <f>D9+G9-H9</f>
        <v>991.17569153022123</v>
      </c>
      <c r="D10" s="98">
        <f>C10+(C10*-0.073)</f>
        <v>918.81986604851511</v>
      </c>
      <c r="E10" s="17">
        <f>C10/5500</f>
        <v>0.18021376209640386</v>
      </c>
      <c r="F10" s="94">
        <f>(D10-C10)/E10</f>
        <v>-401.49999999999983</v>
      </c>
      <c r="G10" s="18"/>
      <c r="H10" s="18"/>
      <c r="I10" s="19">
        <f>E10*50/C10</f>
        <v>9.0909090909090922E-3</v>
      </c>
      <c r="J10" s="89">
        <f>(D10-C4)/C4</f>
        <v>-8.1180133951484892E-2</v>
      </c>
    </row>
    <row r="11" spans="1:10">
      <c r="A11" s="105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89">
        <f>(D11-C4)/C4</f>
        <v>-9.0643978571784606E-2</v>
      </c>
    </row>
    <row r="12" spans="1:10" ht="13" thickBot="1">
      <c r="A12" s="106"/>
      <c r="B12" s="81">
        <f>B11+7</f>
        <v>43009</v>
      </c>
      <c r="C12" s="20">
        <f>D11+G11-H11</f>
        <v>909.3560214282154</v>
      </c>
      <c r="D12" s="98">
        <f>C12+(C12*-0.0544)</f>
        <v>859.88705386252047</v>
      </c>
      <c r="E12" s="17">
        <f>C12/5500</f>
        <v>0.1653374584414937</v>
      </c>
      <c r="F12" s="94">
        <f>(D12-C12)/E12</f>
        <v>-299.20000000000005</v>
      </c>
      <c r="G12" s="18"/>
      <c r="H12" s="18"/>
      <c r="I12" s="19">
        <f>E12*50/C12</f>
        <v>9.0909090909090905E-3</v>
      </c>
      <c r="J12" s="89">
        <f>(D12-C4)/C4</f>
        <v>-0.14011294613747952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4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89">
        <f>(D14-C4)/C4</f>
        <v>-0.18990040655611951</v>
      </c>
    </row>
    <row r="15" spans="1:10">
      <c r="A15" s="105"/>
      <c r="B15" s="81">
        <f>B14+7</f>
        <v>43023</v>
      </c>
      <c r="C15" s="20">
        <f>D14+G14-H14</f>
        <v>810.09959344388051</v>
      </c>
      <c r="D15" s="21">
        <f>C15+(C15*0.0774)</f>
        <v>872.80130197643689</v>
      </c>
      <c r="E15" s="17">
        <f>C15/3000</f>
        <v>0.27003319781462681</v>
      </c>
      <c r="F15" s="100">
        <f>(D15-C15)/E15</f>
        <v>232.20000000000013</v>
      </c>
      <c r="G15" s="18"/>
      <c r="H15" s="18"/>
      <c r="I15" s="19">
        <f>E15*50/C15</f>
        <v>1.6666666666666666E-2</v>
      </c>
      <c r="J15" s="89">
        <f>(D15-C4)/C4</f>
        <v>-0.12719869802356312</v>
      </c>
    </row>
    <row r="16" spans="1:10">
      <c r="A16" s="105"/>
      <c r="B16" s="81">
        <f>B15+7</f>
        <v>43030</v>
      </c>
      <c r="C16" s="20">
        <f>D15+G15-H15</f>
        <v>872.80130197643689</v>
      </c>
      <c r="D16" s="21">
        <f>C16+(C16*0.0717)</f>
        <v>935.38115532814743</v>
      </c>
      <c r="E16" s="17">
        <f>C16/3000</f>
        <v>0.29093376732547899</v>
      </c>
      <c r="F16" s="100">
        <f>(D16-C16)/E16</f>
        <v>215.10000000000002</v>
      </c>
      <c r="G16" s="18"/>
      <c r="H16" s="18"/>
      <c r="I16" s="19">
        <f>E16*50/C16</f>
        <v>1.6666666666666666E-2</v>
      </c>
      <c r="J16" s="89">
        <f>(D16-C4)/C4</f>
        <v>-6.4618844671852568E-2</v>
      </c>
    </row>
    <row r="17" spans="1:11" ht="13.5" thickBot="1">
      <c r="A17" s="106"/>
      <c r="B17" s="81">
        <f>B16+7</f>
        <v>43037</v>
      </c>
      <c r="C17" s="20">
        <f>D16+G16-H16</f>
        <v>935.38115532814743</v>
      </c>
      <c r="D17" s="21">
        <f>C17+(C17*0.09)</f>
        <v>1019.5654593076807</v>
      </c>
      <c r="E17" s="17">
        <f>C17/3000</f>
        <v>0.31179371844271581</v>
      </c>
      <c r="F17" s="100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6">
        <f>(C19-C4)/C4</f>
        <v>1.3695821515376565E-2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4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89">
        <f>(D19-C4)/C4</f>
        <v>-2.2087640984116207E-2</v>
      </c>
    </row>
    <row r="20" spans="1:11">
      <c r="A20" s="105"/>
      <c r="B20" s="81">
        <f>B19+7</f>
        <v>43051</v>
      </c>
      <c r="C20" s="20">
        <f>D19+G19-H19</f>
        <v>977.91235901588379</v>
      </c>
      <c r="D20" s="98">
        <f>C20+(C20*-0.1562)</f>
        <v>825.1624485376027</v>
      </c>
      <c r="E20" s="17">
        <f>C20/3000</f>
        <v>0.32597078633862792</v>
      </c>
      <c r="F20" s="94">
        <f>(D20-C20)/E20</f>
        <v>-468.60000000000014</v>
      </c>
      <c r="G20" s="18"/>
      <c r="H20" s="18"/>
      <c r="I20" s="19">
        <f>E20*50/C20</f>
        <v>1.6666666666666666E-2</v>
      </c>
      <c r="J20" s="89">
        <f>(D20-C4)/C4</f>
        <v>-0.17483755146239729</v>
      </c>
    </row>
    <row r="21" spans="1:11">
      <c r="A21" s="105"/>
      <c r="B21" s="81">
        <f>B20+7</f>
        <v>43058</v>
      </c>
      <c r="C21" s="20">
        <f>D20+G20-H20</f>
        <v>825.1624485376027</v>
      </c>
      <c r="D21" s="21">
        <f>C21+(C21*0.081)</f>
        <v>892.00060686914856</v>
      </c>
      <c r="E21" s="17">
        <f>C21/2500</f>
        <v>0.33006497941504109</v>
      </c>
      <c r="F21" s="100">
        <f>(D21-C21)/E21</f>
        <v>202.50000000000011</v>
      </c>
      <c r="G21" s="18"/>
      <c r="H21" s="18"/>
      <c r="I21" s="19">
        <f>E21*50/C21</f>
        <v>0.02</v>
      </c>
      <c r="J21" s="89">
        <f>(D21-C4)/C4</f>
        <v>-0.10799939313085144</v>
      </c>
    </row>
    <row r="22" spans="1:11" ht="13" thickBot="1">
      <c r="A22" s="106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89">
        <f>(D22-C4)/C4</f>
        <v>-0.13859501394646326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43072</v>
      </c>
      <c r="C24" s="20">
        <f>D22+G22-H22</f>
        <v>861.40498605353673</v>
      </c>
      <c r="D24" s="21">
        <f>C24+(C24*0.10018)</f>
        <v>947.70053755638003</v>
      </c>
      <c r="E24" s="17">
        <f>C24/3250</f>
        <v>0.26504768801647283</v>
      </c>
      <c r="F24" s="100">
        <f>(D24-C24)/E24</f>
        <v>325.58499999999998</v>
      </c>
      <c r="G24" s="18"/>
      <c r="H24" s="18"/>
      <c r="I24" s="19">
        <f>E24*50/C24</f>
        <v>1.5384615384615384E-2</v>
      </c>
      <c r="J24" s="89">
        <f>(D24-C4)/C4</f>
        <v>-5.2299462443619972E-2</v>
      </c>
    </row>
    <row r="25" spans="1:11">
      <c r="A25" s="105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89">
        <f>(D25-C4)/C4</f>
        <v>-3.2018670939913479E-2</v>
      </c>
    </row>
    <row r="26" spans="1:11">
      <c r="A26" s="105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89">
        <f>(D26-C4)/C4</f>
        <v>-2.3597233377090673E-2</v>
      </c>
    </row>
    <row r="27" spans="1:11" ht="13" thickBot="1">
      <c r="A27" s="106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89">
        <f>(D27-C4)/C4</f>
        <v>-2.3597233377090673E-2</v>
      </c>
    </row>
    <row r="28" spans="1:11" ht="13" thickBot="1">
      <c r="A28" s="78"/>
      <c r="B28" s="13"/>
      <c r="C28" s="22"/>
      <c r="D28" s="23"/>
      <c r="E28" s="23"/>
      <c r="F28" s="96"/>
      <c r="G28" s="23"/>
      <c r="H28" s="10"/>
      <c r="I28" s="24"/>
      <c r="J28" s="85"/>
    </row>
    <row r="29" spans="1:11">
      <c r="A29" s="104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89">
        <f>(D29-C4)/C4</f>
        <v>-2.3597233377090673E-2</v>
      </c>
    </row>
    <row r="30" spans="1:11">
      <c r="A30" s="105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89">
        <f>(D30-C5)/C5</f>
        <v>-6.1358115882201122E-2</v>
      </c>
    </row>
    <row r="31" spans="1:11">
      <c r="A31" s="105"/>
      <c r="B31" s="81">
        <f>B30+7</f>
        <v>43114</v>
      </c>
      <c r="C31" s="20">
        <f>D30+G30-H30</f>
        <v>919.8690464354429</v>
      </c>
      <c r="D31" s="98">
        <f>C31+(C31*-0.1565)</f>
        <v>775.90954066829613</v>
      </c>
      <c r="E31" s="17">
        <f>C31/3250</f>
        <v>0.28303662967244397</v>
      </c>
      <c r="F31" s="94">
        <f>(D31-C31)/E31</f>
        <v>-508.62499999999983</v>
      </c>
      <c r="G31" s="18"/>
      <c r="H31" s="18"/>
      <c r="I31" s="19">
        <f>E31*50/C31</f>
        <v>1.5384615384615384E-2</v>
      </c>
      <c r="J31" s="89">
        <f>(D31-C4)/C4</f>
        <v>-0.22409045933170388</v>
      </c>
    </row>
    <row r="32" spans="1:11" ht="13.5" thickBot="1">
      <c r="A32" s="106"/>
      <c r="B32" s="81">
        <f>B31+7</f>
        <v>43121</v>
      </c>
      <c r="C32" s="20">
        <f>D31+G31-H31</f>
        <v>775.90954066829613</v>
      </c>
      <c r="D32" s="98">
        <f>C32+(C32*-0.2248)</f>
        <v>601.48507592606313</v>
      </c>
      <c r="E32" s="17">
        <f>C32/3250</f>
        <v>0.23874139712870651</v>
      </c>
      <c r="F32" s="94">
        <f>(D32-C32)/E32</f>
        <v>-730.60000000000014</v>
      </c>
      <c r="G32" s="18"/>
      <c r="H32" s="80">
        <f>(D32-C19)*0.35</f>
        <v>-144.27376095625968</v>
      </c>
      <c r="I32" s="19">
        <f>E32*50/C32</f>
        <v>1.5384615384615385E-2</v>
      </c>
      <c r="J32" s="89">
        <f>(D32-C4)/C4</f>
        <v>-0.39851492407393685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43128</v>
      </c>
      <c r="C34" s="20">
        <f>D32+G32-H32</f>
        <v>745.75883688232284</v>
      </c>
      <c r="D34" s="98">
        <f>C34+(C34*-0.05845)</f>
        <v>702.16923286655106</v>
      </c>
      <c r="E34" s="17">
        <f>C34/3250</f>
        <v>0.22946425750225319</v>
      </c>
      <c r="F34" s="28">
        <f>(D34-C34)/E34</f>
        <v>-189.96250000000006</v>
      </c>
      <c r="G34" s="18"/>
      <c r="H34" s="18"/>
      <c r="I34" s="19">
        <f>E34*50/C34</f>
        <v>1.5384615384615385E-2</v>
      </c>
      <c r="J34" s="89">
        <f>(D34-C4)/C4</f>
        <v>-0.29783076713344897</v>
      </c>
    </row>
    <row r="35" spans="1:11">
      <c r="A35" s="105"/>
      <c r="B35" s="81">
        <f>B34+7</f>
        <v>43135</v>
      </c>
      <c r="C35" s="20">
        <f>D34+G34-H34</f>
        <v>702.16923286655106</v>
      </c>
      <c r="D35" s="17">
        <f>C35+(C35*0)</f>
        <v>702.16923286655106</v>
      </c>
      <c r="E35" s="17">
        <f>C35/3250</f>
        <v>0.21605207165124649</v>
      </c>
      <c r="F35" s="28">
        <f>(D35-C35)/E35</f>
        <v>0</v>
      </c>
      <c r="G35" s="18"/>
      <c r="H35" s="18"/>
      <c r="I35" s="19">
        <f>E35*50/C35</f>
        <v>1.5384615384615385E-2</v>
      </c>
      <c r="J35" s="89">
        <f>(D35-C4)/C4</f>
        <v>-0.29783076713344897</v>
      </c>
    </row>
    <row r="36" spans="1:11">
      <c r="A36" s="105"/>
      <c r="B36" s="81">
        <f>B35+7</f>
        <v>43142</v>
      </c>
      <c r="C36" s="20">
        <f>D35+G35-H35</f>
        <v>702.16923286655106</v>
      </c>
      <c r="D36" s="17">
        <f>C36+(C36*0.0028)</f>
        <v>704.13530671857745</v>
      </c>
      <c r="E36" s="17">
        <f>C36/3250</f>
        <v>0.21605207165124649</v>
      </c>
      <c r="F36" s="34">
        <f>(D36-C36)/E36</f>
        <v>9.1000000000002519</v>
      </c>
      <c r="G36" s="18"/>
      <c r="H36" s="18"/>
      <c r="I36" s="19">
        <f>E36*50/C36</f>
        <v>1.5384615384615385E-2</v>
      </c>
      <c r="J36" s="89">
        <f>(D36-C4)/C4</f>
        <v>-0.29586469328142256</v>
      </c>
    </row>
    <row r="37" spans="1:11" ht="13" thickBot="1">
      <c r="A37" s="106"/>
      <c r="B37" s="81">
        <f>B36+7</f>
        <v>43149</v>
      </c>
      <c r="C37" s="20">
        <f>D36+G36-H36</f>
        <v>704.13530671857745</v>
      </c>
      <c r="D37" s="103">
        <f>C37+(C37*0.1878)</f>
        <v>836.37191732032625</v>
      </c>
      <c r="E37" s="17">
        <f>C37/3250</f>
        <v>0.21665701745186999</v>
      </c>
      <c r="F37" s="100">
        <f>(D37-C37)/E37</f>
        <v>610.34999999999968</v>
      </c>
      <c r="G37" s="18"/>
      <c r="H37" s="80"/>
      <c r="I37" s="19">
        <f>E37*50/C37</f>
        <v>1.5384615384615385E-2</v>
      </c>
      <c r="J37" s="89">
        <f>(D37-C4)/C4</f>
        <v>-0.16362808267967374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43156</v>
      </c>
      <c r="C39" s="20">
        <f>D37+G37-H37</f>
        <v>836.37191732032625</v>
      </c>
      <c r="D39" s="98">
        <f>C39+(C39*-0.7842)</f>
        <v>180.48905975772641</v>
      </c>
      <c r="E39" s="17">
        <f>C39/3250</f>
        <v>0.25734520532933114</v>
      </c>
      <c r="F39" s="94">
        <f>(D39-C39)/E39</f>
        <v>-2548.65</v>
      </c>
      <c r="G39" s="18"/>
      <c r="H39" s="18"/>
      <c r="I39" s="19">
        <f>E39*50/C39</f>
        <v>1.5384615384615384E-2</v>
      </c>
      <c r="J39" s="92">
        <f>(D39-C4)/C4</f>
        <v>-0.81951094024227356</v>
      </c>
    </row>
    <row r="40" spans="1:11" ht="14.5">
      <c r="A40" s="105"/>
      <c r="B40" s="81">
        <f>B39+7</f>
        <v>43163</v>
      </c>
      <c r="C40" s="32">
        <f>D39+G39-H39</f>
        <v>180.48905975772641</v>
      </c>
      <c r="D40" s="17">
        <f>C40+(C40*0.03)</f>
        <v>185.90373155045819</v>
      </c>
      <c r="E40" s="17">
        <f>C40/3250</f>
        <v>5.5535095310069664E-2</v>
      </c>
      <c r="F40" s="28">
        <f>(D40-C40)/E40</f>
        <v>97.499999999999801</v>
      </c>
      <c r="G40" s="18"/>
      <c r="H40" s="18"/>
      <c r="I40" s="19">
        <f>E40*50/C40</f>
        <v>1.5384615384615385E-2</v>
      </c>
      <c r="J40" s="84"/>
    </row>
    <row r="41" spans="1:11">
      <c r="A41" s="105"/>
      <c r="B41" s="81">
        <f>B40+7</f>
        <v>43170</v>
      </c>
      <c r="C41" s="20">
        <f>D40+G40-H40</f>
        <v>185.90373155045819</v>
      </c>
      <c r="D41" s="17">
        <f>C41+(C41*0.03)</f>
        <v>191.48084349697194</v>
      </c>
      <c r="E41" s="17">
        <f>C41/3250</f>
        <v>5.7201148169371753E-2</v>
      </c>
      <c r="F41" s="28">
        <f>(D41-C41)/E41</f>
        <v>97.500000000000128</v>
      </c>
      <c r="G41" s="18"/>
      <c r="H41" s="18"/>
      <c r="I41" s="19">
        <f>E41*50/C41</f>
        <v>1.5384615384615385E-2</v>
      </c>
      <c r="J41" s="84"/>
    </row>
    <row r="42" spans="1:11" ht="13" thickBot="1">
      <c r="A42" s="106"/>
      <c r="B42" s="81">
        <f>B41+7</f>
        <v>43177</v>
      </c>
      <c r="C42" s="20">
        <f>D41+G41-H41</f>
        <v>191.48084349697194</v>
      </c>
      <c r="D42" s="17">
        <f>C42+(C42*0.03)</f>
        <v>197.2252688018811</v>
      </c>
      <c r="E42" s="17">
        <f>C42/3250</f>
        <v>5.8917182614452904E-2</v>
      </c>
      <c r="F42" s="28">
        <f>(D42-C42)/E42</f>
        <v>97.499999999999986</v>
      </c>
      <c r="G42" s="18"/>
      <c r="H42" s="80"/>
      <c r="I42" s="19">
        <f>E42*50/C42</f>
        <v>1.5384615384615384E-2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43184</v>
      </c>
      <c r="C44" s="20">
        <f>D42+G42-H42</f>
        <v>197.2252688018811</v>
      </c>
      <c r="D44" s="17">
        <f>C44+(C44*0.03)</f>
        <v>203.14202686593754</v>
      </c>
      <c r="E44" s="17">
        <f>C44/3250</f>
        <v>6.0684698092886492E-2</v>
      </c>
      <c r="F44" s="28">
        <f>(D44-C44)/E44</f>
        <v>97.500000000000085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43191</v>
      </c>
      <c r="C45" s="20">
        <f>D44+G44-H44</f>
        <v>203.14202686593754</v>
      </c>
      <c r="D45" s="17">
        <f>C45+(C45*0.03)</f>
        <v>209.23628767191568</v>
      </c>
      <c r="E45" s="17">
        <f>C45/3250</f>
        <v>6.2505239035673094E-2</v>
      </c>
      <c r="F45" s="28">
        <f>(D45-C45)/E45</f>
        <v>97.500000000000185</v>
      </c>
      <c r="G45" s="18"/>
      <c r="H45" s="18"/>
      <c r="I45" s="19">
        <f>E45*50/C45</f>
        <v>1.5384615384615385E-2</v>
      </c>
      <c r="J45" s="84"/>
    </row>
    <row r="46" spans="1:11">
      <c r="A46" s="105"/>
      <c r="B46" s="81">
        <f>B45+7</f>
        <v>43198</v>
      </c>
      <c r="C46" s="20">
        <f>D45+G45-H45</f>
        <v>209.23628767191568</v>
      </c>
      <c r="D46" s="17">
        <f>C46+(C46*0.03)</f>
        <v>215.51337630207314</v>
      </c>
      <c r="E46" s="17">
        <f>C46/3250</f>
        <v>6.4380396206743282E-2</v>
      </c>
      <c r="F46" s="28">
        <f>(D46-C46)/E46</f>
        <v>97.499999999999915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43205</v>
      </c>
      <c r="C47" s="20">
        <f>D46+G46-H46</f>
        <v>215.51337630207314</v>
      </c>
      <c r="D47" s="17">
        <f>C47+(C47*0.03)</f>
        <v>221.97877759113533</v>
      </c>
      <c r="E47" s="17">
        <f>C47/3250</f>
        <v>6.6311808092945582E-2</v>
      </c>
      <c r="F47" s="28">
        <f>(D47-C47)/E47</f>
        <v>97.499999999999872</v>
      </c>
      <c r="G47" s="18"/>
      <c r="H47" s="80">
        <f>(D47-C34)*0.35</f>
        <v>-183.32302075191561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43212</v>
      </c>
      <c r="C49" s="20">
        <f>D47+G47-H47</f>
        <v>405.3017983430509</v>
      </c>
      <c r="D49" s="17">
        <f>C49+(C49*0.03)</f>
        <v>417.46085229334244</v>
      </c>
      <c r="E49" s="17">
        <f>C49/3250</f>
        <v>0.12470824564401567</v>
      </c>
      <c r="F49" s="28">
        <f>(D49-C49)/E49</f>
        <v>97.500000000000071</v>
      </c>
      <c r="G49" s="18"/>
      <c r="H49" s="18"/>
      <c r="I49" s="19">
        <f>E49*50/C49</f>
        <v>1.5384615384615385E-2</v>
      </c>
      <c r="J49" s="84"/>
    </row>
    <row r="50" spans="1:11">
      <c r="A50" s="105"/>
      <c r="B50" s="81">
        <f>B49+7</f>
        <v>43219</v>
      </c>
      <c r="C50" s="20">
        <f>D49+G49-H49</f>
        <v>417.46085229334244</v>
      </c>
      <c r="D50" s="17">
        <f>C50+(C50*0.03)</f>
        <v>429.98467786214269</v>
      </c>
      <c r="E50" s="17">
        <f>C50/3250</f>
        <v>0.12844949301333614</v>
      </c>
      <c r="F50" s="28">
        <f>(D50-C50)/E50</f>
        <v>97.499999999999801</v>
      </c>
      <c r="G50" s="18"/>
      <c r="H50" s="18"/>
      <c r="I50" s="19">
        <f>E50*50/C50</f>
        <v>1.5384615384615385E-2</v>
      </c>
      <c r="J50" s="84"/>
    </row>
    <row r="51" spans="1:11">
      <c r="A51" s="105"/>
      <c r="B51" s="81">
        <f>B50+7</f>
        <v>43226</v>
      </c>
      <c r="C51" s="20">
        <f>D50+G50-H50</f>
        <v>429.98467786214269</v>
      </c>
      <c r="D51" s="17">
        <f>C51+(C51*0.03)</f>
        <v>442.88421819800698</v>
      </c>
      <c r="E51" s="17">
        <f>C51/3250</f>
        <v>0.1323029778037362</v>
      </c>
      <c r="F51" s="28">
        <f>(D51-C51)/E51</f>
        <v>97.500000000000057</v>
      </c>
      <c r="G51" s="18"/>
      <c r="H51" s="18"/>
      <c r="I51" s="19">
        <f>E51*50/C51</f>
        <v>1.5384615384615384E-2</v>
      </c>
      <c r="J51" s="84"/>
    </row>
    <row r="52" spans="1:11" ht="13" thickBot="1">
      <c r="A52" s="106"/>
      <c r="B52" s="81">
        <f>B51+7</f>
        <v>43233</v>
      </c>
      <c r="C52" s="20">
        <f>D51+G51-H51</f>
        <v>442.88421819800698</v>
      </c>
      <c r="D52" s="17">
        <f>C52+(C52*0.03)</f>
        <v>456.17074474394718</v>
      </c>
      <c r="E52" s="17">
        <f>C52/3250</f>
        <v>0.13627206713784831</v>
      </c>
      <c r="F52" s="28">
        <f>(D52-C52)/E52</f>
        <v>97.499999999999957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43240</v>
      </c>
      <c r="C54" s="20">
        <f>D52+G52-H52</f>
        <v>456.17074474394718</v>
      </c>
      <c r="D54" s="17">
        <f>C54+(C54*0.03)</f>
        <v>469.85586708626562</v>
      </c>
      <c r="E54" s="17">
        <f>C54/3250</f>
        <v>0.14036022915198376</v>
      </c>
      <c r="F54" s="28">
        <f>(D54-C54)/E54</f>
        <v>97.500000000000142</v>
      </c>
      <c r="G54" s="18"/>
      <c r="H54" s="18"/>
      <c r="I54" s="19">
        <f>E54*50/C54</f>
        <v>1.5384615384615387E-2</v>
      </c>
      <c r="J54" s="84"/>
    </row>
    <row r="55" spans="1:11">
      <c r="A55" s="105"/>
      <c r="B55" s="81">
        <f>B54+7</f>
        <v>43247</v>
      </c>
      <c r="C55" s="20">
        <f>D54+G54-H54</f>
        <v>469.85586708626562</v>
      </c>
      <c r="D55" s="17">
        <f>C55+(C55*0.03)</f>
        <v>483.95154309885356</v>
      </c>
      <c r="E55" s="17">
        <f>C55/3250</f>
        <v>0.14457103602654325</v>
      </c>
      <c r="F55" s="28">
        <f>(D55-C55)/E55</f>
        <v>97.499999999999844</v>
      </c>
      <c r="G55" s="18"/>
      <c r="H55" s="18"/>
      <c r="I55" s="19">
        <f>E55*50/C55</f>
        <v>1.5384615384615382E-2</v>
      </c>
      <c r="J55" s="84"/>
    </row>
    <row r="56" spans="1:11">
      <c r="A56" s="105"/>
      <c r="B56" s="81">
        <f>B55+7</f>
        <v>43254</v>
      </c>
      <c r="C56" s="20">
        <f>D55+G55-H55</f>
        <v>483.95154309885356</v>
      </c>
      <c r="D56" s="17">
        <f>C56+(C56*0.03)</f>
        <v>498.47008939181916</v>
      </c>
      <c r="E56" s="17">
        <f>C56/3250</f>
        <v>0.14890816710733956</v>
      </c>
      <c r="F56" s="28">
        <f>(D56-C56)/E56</f>
        <v>97.499999999999915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43261</v>
      </c>
      <c r="C57" s="20">
        <f>D56+G56-H56</f>
        <v>498.47008939181916</v>
      </c>
      <c r="D57" s="17">
        <f>C57+(C57*0.03)</f>
        <v>513.42419207357375</v>
      </c>
      <c r="E57" s="17">
        <f>C57/3250</f>
        <v>0.15337541212055975</v>
      </c>
      <c r="F57" s="28">
        <f>(D57-C57)/E57</f>
        <v>97.500000000000099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43268</v>
      </c>
      <c r="C59" s="20">
        <f>D57+G57-H57</f>
        <v>513.42419207357375</v>
      </c>
      <c r="D59" s="17">
        <f>C59+(C59*0.03)</f>
        <v>528.82691783578093</v>
      </c>
      <c r="E59" s="17">
        <f>C59/3250</f>
        <v>0.15797667448417654</v>
      </c>
      <c r="F59" s="28">
        <f>(D59-C59)/E59</f>
        <v>97.499999999999815</v>
      </c>
      <c r="G59" s="18"/>
      <c r="H59" s="18"/>
      <c r="I59" s="19">
        <f>E59*50/C59</f>
        <v>1.5384615384615384E-2</v>
      </c>
      <c r="J59" s="84"/>
    </row>
    <row r="60" spans="1:11">
      <c r="A60" s="105"/>
      <c r="B60" s="81">
        <f>B59+7</f>
        <v>43275</v>
      </c>
      <c r="C60" s="20">
        <f>D59+G59-H59</f>
        <v>528.82691783578093</v>
      </c>
      <c r="D60" s="17">
        <f>C60+(C60*0.03)</f>
        <v>544.69172537085433</v>
      </c>
      <c r="E60" s="17">
        <f>C60/3250</f>
        <v>0.16271597471870183</v>
      </c>
      <c r="F60" s="28">
        <f>(D60-C60)/E60</f>
        <v>97.499999999999801</v>
      </c>
      <c r="G60" s="18"/>
      <c r="H60" s="18"/>
      <c r="I60" s="19">
        <f>E60*50/C60</f>
        <v>1.5384615384615385E-2</v>
      </c>
      <c r="J60" s="84"/>
    </row>
    <row r="61" spans="1:11">
      <c r="A61" s="105"/>
      <c r="B61" s="81">
        <f>B60+7</f>
        <v>43282</v>
      </c>
      <c r="C61" s="20">
        <f>D60+G60-H60</f>
        <v>544.69172537085433</v>
      </c>
      <c r="D61" s="17">
        <f>C61+(C61*0.03)</f>
        <v>561.03247713197993</v>
      </c>
      <c r="E61" s="17">
        <f>C61/3250</f>
        <v>0.16759745396026288</v>
      </c>
      <c r="F61" s="28">
        <f>(D61-C61)/E61</f>
        <v>97.499999999999829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43289</v>
      </c>
      <c r="C62" s="20">
        <f>D61+G61-H61</f>
        <v>561.03247713197993</v>
      </c>
      <c r="D62" s="17">
        <f>C62+(C62*0.03)</f>
        <v>577.86345144593929</v>
      </c>
      <c r="E62" s="17">
        <f>C62/3250</f>
        <v>0.17262537757907076</v>
      </c>
      <c r="F62" s="28">
        <f>(D62-C62)/E62</f>
        <v>97.499999999999773</v>
      </c>
      <c r="G62" s="18"/>
      <c r="H62" s="80">
        <f>(D62-C49)*0.35</f>
        <v>60.396578586010932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43296</v>
      </c>
      <c r="C64" s="20">
        <f>D62+G62-H62</f>
        <v>517.46687285992834</v>
      </c>
      <c r="D64" s="17">
        <f>C64+(C64*0.03)</f>
        <v>532.99087904572616</v>
      </c>
      <c r="E64" s="17">
        <f>C64/3250</f>
        <v>0.15922057626459335</v>
      </c>
      <c r="F64" s="28">
        <f>(D64-C64)/E64</f>
        <v>97.499999999999773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43303</v>
      </c>
      <c r="C65" s="20">
        <f>D64+G64-H64</f>
        <v>532.99087904572616</v>
      </c>
      <c r="D65" s="17">
        <f>C65+(C65*0.03)</f>
        <v>548.98060541709799</v>
      </c>
      <c r="E65" s="17">
        <f>C65/3250</f>
        <v>0.16399719355253112</v>
      </c>
      <c r="F65" s="28">
        <f>(D65-C65)/E65</f>
        <v>97.500000000000284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43310</v>
      </c>
      <c r="C66" s="20">
        <f>D65+G65-H65</f>
        <v>548.98060541709799</v>
      </c>
      <c r="D66" s="17">
        <f>C66+(C66*0.03)</f>
        <v>565.45002357961096</v>
      </c>
      <c r="E66" s="17">
        <f>C66/3250</f>
        <v>0.16891710935910709</v>
      </c>
      <c r="F66" s="28">
        <f>(D66-C66)/E66</f>
        <v>97.500000000000142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43317</v>
      </c>
      <c r="C67" s="20">
        <f>D66+G66-H66</f>
        <v>565.45002357961096</v>
      </c>
      <c r="D67" s="17">
        <f>C67+(C67*0.03)</f>
        <v>582.41352428699929</v>
      </c>
      <c r="E67" s="17">
        <f>C67/3250</f>
        <v>0.17398462263988029</v>
      </c>
      <c r="F67" s="28">
        <f>(D67-C67)/E67</f>
        <v>97.500000000000028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43324</v>
      </c>
      <c r="C69" s="20">
        <f>D67+G67-H67</f>
        <v>582.41352428699929</v>
      </c>
      <c r="D69" s="17">
        <f>C69+(C69*0.03)</f>
        <v>599.88593001560923</v>
      </c>
      <c r="E69" s="17">
        <f>C69/3250</f>
        <v>0.17920416131907671</v>
      </c>
      <c r="F69" s="28">
        <f>(D69-C69)/E69</f>
        <v>97.499999999999801</v>
      </c>
      <c r="G69" s="18"/>
      <c r="H69" s="18"/>
      <c r="I69" s="19">
        <f>E69*50/C69</f>
        <v>1.5384615384615385E-2</v>
      </c>
      <c r="J69" s="84"/>
    </row>
    <row r="70" spans="1:11">
      <c r="A70" s="105"/>
      <c r="B70" s="81">
        <f>B69+7</f>
        <v>43331</v>
      </c>
      <c r="C70" s="20">
        <f>D69+G69-H69</f>
        <v>599.88593001560923</v>
      </c>
      <c r="D70" s="17">
        <f>C70+(C70*0.03)</f>
        <v>617.88250791607754</v>
      </c>
      <c r="E70" s="17">
        <f>C70/3250</f>
        <v>0.18458028615864899</v>
      </c>
      <c r="F70" s="28">
        <f>(D70-C70)/E70</f>
        <v>97.500000000000185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43338</v>
      </c>
      <c r="C71" s="20">
        <f>D70+G70-H70</f>
        <v>617.88250791607754</v>
      </c>
      <c r="D71" s="17">
        <f>C71+(C71*0.03)</f>
        <v>636.41898315355991</v>
      </c>
      <c r="E71" s="17">
        <f>C71/3250</f>
        <v>0.19011769474340848</v>
      </c>
      <c r="F71" s="28">
        <f>(D71-C71)/E71</f>
        <v>97.500000000000199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43345</v>
      </c>
      <c r="C72" s="20">
        <f>D71+G71-H71</f>
        <v>636.41898315355991</v>
      </c>
      <c r="D72" s="17">
        <f>C72+(C72*0.03)</f>
        <v>655.51155264816668</v>
      </c>
      <c r="E72" s="17">
        <f>C72/3250</f>
        <v>0.19582122558571075</v>
      </c>
      <c r="F72" s="28">
        <f>(D72-C72)/E72</f>
        <v>97.499999999999901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43352</v>
      </c>
      <c r="C74" s="20">
        <f>D72+G72-H72</f>
        <v>655.51155264816668</v>
      </c>
      <c r="D74" s="17">
        <f>C74+(C74*0.03)</f>
        <v>675.17689922761167</v>
      </c>
      <c r="E74" s="17">
        <f>C74/3250</f>
        <v>0.20169586235328205</v>
      </c>
      <c r="F74" s="28">
        <f>(D74-C74)/E74</f>
        <v>97.499999999999929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43359</v>
      </c>
      <c r="C75" s="20">
        <f>D74+G74-H74</f>
        <v>675.17689922761167</v>
      </c>
      <c r="D75" s="17">
        <f>C75+(C75*0.03)</f>
        <v>695.43220620444004</v>
      </c>
      <c r="E75" s="17">
        <f>C75/3250</f>
        <v>0.20774673822388051</v>
      </c>
      <c r="F75" s="28">
        <f>(D75-C75)/E75</f>
        <v>97.500000000000071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43366</v>
      </c>
      <c r="C76" s="20">
        <f>D75+G75-H75</f>
        <v>695.43220620444004</v>
      </c>
      <c r="D76" s="17">
        <f>C76+(C76*0.03)</f>
        <v>716.29517239057327</v>
      </c>
      <c r="E76" s="17">
        <f>C76/3250</f>
        <v>0.21397914037059693</v>
      </c>
      <c r="F76" s="28">
        <f>(D76-C76)/E76</f>
        <v>97.500000000000156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43373</v>
      </c>
      <c r="C77" s="20">
        <f>D76+G76-H76</f>
        <v>716.29517239057327</v>
      </c>
      <c r="D77" s="17">
        <f>C77+(C77*0.03)</f>
        <v>737.78402756229048</v>
      </c>
      <c r="E77" s="17">
        <f>C77/3250</f>
        <v>0.22039851458171486</v>
      </c>
      <c r="F77" s="28">
        <f>(D77-C77)/E77</f>
        <v>97.500000000000028</v>
      </c>
      <c r="G77" s="18"/>
      <c r="H77" s="80">
        <f>(D77-C64)*0.35</f>
        <v>77.11100414582674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43380</v>
      </c>
      <c r="C79" s="20">
        <f>D77+G77-H77</f>
        <v>660.67302341646371</v>
      </c>
      <c r="D79" s="17">
        <f>C79+(C79*0.03)</f>
        <v>680.49321411895767</v>
      </c>
      <c r="E79" s="17">
        <f>C79/3250</f>
        <v>0.20328400720506576</v>
      </c>
      <c r="F79" s="28">
        <f>(D79-C79)/E79</f>
        <v>97.500000000000242</v>
      </c>
      <c r="G79" s="18"/>
      <c r="H79" s="18"/>
      <c r="I79" s="19">
        <f>E79*50/C79</f>
        <v>1.5384615384615384E-2</v>
      </c>
      <c r="J79" s="84"/>
    </row>
    <row r="80" spans="1:11">
      <c r="A80" s="105"/>
      <c r="B80" s="81">
        <f>B79+7</f>
        <v>43387</v>
      </c>
      <c r="C80" s="20">
        <f>D79+G79-H79</f>
        <v>680.49321411895767</v>
      </c>
      <c r="D80" s="17">
        <f>C80+(C80*0.03)</f>
        <v>700.90801054252643</v>
      </c>
      <c r="E80" s="17">
        <f>C80/3250</f>
        <v>0.20938252742121774</v>
      </c>
      <c r="F80" s="28">
        <f>(D80-C80)/E80</f>
        <v>97.500000000000142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43394</v>
      </c>
      <c r="C81" s="20">
        <f>D80+G80-H80</f>
        <v>700.90801054252643</v>
      </c>
      <c r="D81" s="17">
        <f>C81+(C81*0.03)</f>
        <v>721.93525085880219</v>
      </c>
      <c r="E81" s="17">
        <f>C81/3250</f>
        <v>0.21566400324385429</v>
      </c>
      <c r="F81" s="28">
        <f>(D81-C81)/E81</f>
        <v>97.499999999999872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43401</v>
      </c>
      <c r="C82" s="20">
        <f>D81+G81-H81</f>
        <v>721.93525085880219</v>
      </c>
      <c r="D82" s="17">
        <f>C82+(C82*0.03)</f>
        <v>743.59330838456628</v>
      </c>
      <c r="E82" s="17">
        <f>C82/3250</f>
        <v>0.22213392334116991</v>
      </c>
      <c r="F82" s="28">
        <f>(D82-C82)/E82</f>
        <v>97.500000000000128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43408</v>
      </c>
      <c r="C84" s="20">
        <f>D82+G82-H82</f>
        <v>743.59330838456628</v>
      </c>
      <c r="D84" s="17">
        <f>C84+(C84*0.03)</f>
        <v>765.90110763610323</v>
      </c>
      <c r="E84" s="17">
        <f>C84/3250</f>
        <v>0.22879794104140502</v>
      </c>
      <c r="F84" s="28">
        <f>(D84-C84)/E84</f>
        <v>97.499999999999815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43415</v>
      </c>
      <c r="C85" s="20">
        <f>D84+G84-H84</f>
        <v>765.90110763610323</v>
      </c>
      <c r="D85" s="17">
        <f>C85+(C85*0.03)</f>
        <v>788.87814086518631</v>
      </c>
      <c r="E85" s="17">
        <f>C85/3250</f>
        <v>0.23566187927264715</v>
      </c>
      <c r="F85" s="28">
        <f>(D85-C85)/E85</f>
        <v>97.499999999999915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43422</v>
      </c>
      <c r="C86" s="20">
        <f>D85+G85-H85</f>
        <v>788.87814086518631</v>
      </c>
      <c r="D86" s="17">
        <f>C86+(C86*0.03)</f>
        <v>812.54448509114195</v>
      </c>
      <c r="E86" s="17">
        <f>C86/3250</f>
        <v>0.24273173565082656</v>
      </c>
      <c r="F86" s="28">
        <f>(D86-C86)/E86</f>
        <v>97.500000000000213</v>
      </c>
      <c r="G86" s="18"/>
      <c r="H86" s="18"/>
      <c r="I86" s="19">
        <f>E86*50/C86</f>
        <v>1.5384615384615385E-2</v>
      </c>
      <c r="J86" s="84"/>
    </row>
    <row r="87" spans="1:11" ht="13" thickBot="1">
      <c r="A87" s="106"/>
      <c r="B87" s="81">
        <f>B86+7</f>
        <v>43429</v>
      </c>
      <c r="C87" s="20">
        <f>D86+G86-H86</f>
        <v>812.54448509114195</v>
      </c>
      <c r="D87" s="17">
        <f>C87+(C87*0.03)</f>
        <v>836.92081964387626</v>
      </c>
      <c r="E87" s="17">
        <f>C87/3250</f>
        <v>0.25001368772035137</v>
      </c>
      <c r="F87" s="28">
        <f>(D87-C87)/E87</f>
        <v>97.500000000000185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43436</v>
      </c>
      <c r="C89" s="20">
        <f>D87+G87-H87</f>
        <v>836.92081964387626</v>
      </c>
      <c r="D89" s="17">
        <f>C89+(C89*0.03)</f>
        <v>862.02844423319254</v>
      </c>
      <c r="E89" s="17">
        <f>C89/3250</f>
        <v>0.25751409835196193</v>
      </c>
      <c r="F89" s="28">
        <f>(D89-C89)/E89</f>
        <v>97.5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43443</v>
      </c>
      <c r="C90" s="20">
        <f>D89+G89-H89</f>
        <v>862.02844423319254</v>
      </c>
      <c r="D90" s="17">
        <f>C90+(C90*0.03)</f>
        <v>887.88929756018831</v>
      </c>
      <c r="E90" s="17">
        <f>C90/3250</f>
        <v>0.26523952130252076</v>
      </c>
      <c r="F90" s="28">
        <f>(D90-C90)/E90</f>
        <v>97.499999999999972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43450</v>
      </c>
      <c r="C91" s="20">
        <f>D90+G90-H90</f>
        <v>887.88929756018831</v>
      </c>
      <c r="D91" s="17">
        <f>C91+(C91*0.03)</f>
        <v>914.52597648699395</v>
      </c>
      <c r="E91" s="17">
        <f>C91/3250</f>
        <v>0.27319670694159642</v>
      </c>
      <c r="F91" s="28">
        <f>(D91-C91)/E91</f>
        <v>97.499999999999972</v>
      </c>
      <c r="G91" s="18"/>
      <c r="H91" s="18"/>
      <c r="I91" s="19">
        <f>E91*50/C91</f>
        <v>1.5384615384615387E-2</v>
      </c>
      <c r="J91" s="84"/>
    </row>
    <row r="92" spans="1:11" ht="13.5" thickBot="1">
      <c r="A92" s="106"/>
      <c r="B92" s="81">
        <f>B91+7</f>
        <v>43457</v>
      </c>
      <c r="C92" s="20">
        <f>D91+G91-H91</f>
        <v>914.52597648699395</v>
      </c>
      <c r="D92" s="17">
        <f>C92+(C92*0.03)</f>
        <v>941.96175578160376</v>
      </c>
      <c r="E92" s="17">
        <f>C92/3250</f>
        <v>0.28139260814984429</v>
      </c>
      <c r="F92" s="28">
        <f>(D92-C92)/E92</f>
        <v>97.499999999999943</v>
      </c>
      <c r="G92" s="18"/>
      <c r="H92" s="80">
        <f>(D92-C79)*0.35</f>
        <v>98.451056327799009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43464</v>
      </c>
      <c r="C94" s="20">
        <f>D92+G92-H92</f>
        <v>843.5106994538047</v>
      </c>
      <c r="D94" s="17">
        <f>C94+(C94*0.03)</f>
        <v>868.81602043741884</v>
      </c>
      <c r="E94" s="17">
        <f>C94/3250</f>
        <v>0.25954175367809373</v>
      </c>
      <c r="F94" s="28">
        <f>(D94-C94)/E94</f>
        <v>97.5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43471</v>
      </c>
      <c r="C95" s="20">
        <f>D94+G94-H94</f>
        <v>868.81602043741884</v>
      </c>
      <c r="D95" s="17">
        <f>C95+(C95*0.03)</f>
        <v>894.8805010505414</v>
      </c>
      <c r="E95" s="17">
        <f>C95/3250</f>
        <v>0.26732800628843656</v>
      </c>
      <c r="F95" s="28">
        <f>(D95-C95)/E95</f>
        <v>97.499999999999972</v>
      </c>
      <c r="G95" s="17"/>
      <c r="H95" s="18"/>
      <c r="I95" s="19">
        <f>E95*50/C95</f>
        <v>1.5384615384615384E-2</v>
      </c>
      <c r="J95" s="84"/>
    </row>
    <row r="96" spans="1:11">
      <c r="A96" s="105"/>
      <c r="B96" s="81">
        <f>B95+7</f>
        <v>43478</v>
      </c>
      <c r="C96" s="20">
        <f>D95+G95-H95</f>
        <v>894.8805010505414</v>
      </c>
      <c r="D96" s="17">
        <f>C96+(C96*0.03)</f>
        <v>921.72691608205764</v>
      </c>
      <c r="E96" s="17">
        <f>C96/3250</f>
        <v>0.27534784647708965</v>
      </c>
      <c r="F96" s="28">
        <f>(D96-C96)/E96</f>
        <v>97.500000000000014</v>
      </c>
      <c r="G96" s="17"/>
      <c r="H96" s="18"/>
      <c r="I96" s="19">
        <f>E96*50/C96</f>
        <v>1.5384615384615384E-2</v>
      </c>
      <c r="J96" s="84"/>
    </row>
    <row r="97" spans="1:11" ht="13" thickBot="1">
      <c r="A97" s="106"/>
      <c r="B97" s="81">
        <f>B96+7</f>
        <v>43485</v>
      </c>
      <c r="C97" s="20">
        <f>D96+G96-H96</f>
        <v>921.72691608205764</v>
      </c>
      <c r="D97" s="17">
        <f>C97+(C97*0.03)</f>
        <v>949.37872356451942</v>
      </c>
      <c r="E97" s="17">
        <f>C97/3250</f>
        <v>0.28360828187140236</v>
      </c>
      <c r="F97" s="28">
        <f>(D97-C97)/E97</f>
        <v>97.500000000000171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43492</v>
      </c>
      <c r="C99" s="20">
        <f>D97+G97-H97</f>
        <v>949.37872356451942</v>
      </c>
      <c r="D99" s="17">
        <f>C99+(C99*0.03)</f>
        <v>977.86008527145498</v>
      </c>
      <c r="E99" s="17">
        <f>C99/3250</f>
        <v>0.29211653032754442</v>
      </c>
      <c r="F99" s="28">
        <f>(D99-C99)/E99</f>
        <v>97.499999999999929</v>
      </c>
      <c r="G99" s="18"/>
      <c r="H99" s="18"/>
      <c r="I99" s="19">
        <f>E99*50/C99</f>
        <v>1.5384615384615384E-2</v>
      </c>
      <c r="J99" s="84"/>
    </row>
    <row r="100" spans="1:11">
      <c r="A100" s="105"/>
      <c r="B100" s="81">
        <f>B99+7</f>
        <v>43499</v>
      </c>
      <c r="C100" s="20">
        <f>D99+G99-H99</f>
        <v>977.86008527145498</v>
      </c>
      <c r="D100" s="17">
        <f>C100+(C100*0.03)</f>
        <v>1007.1958878295986</v>
      </c>
      <c r="E100" s="17">
        <f>C100/3250</f>
        <v>0.30088002623737076</v>
      </c>
      <c r="F100" s="28">
        <f>(D100-C100)/E100</f>
        <v>97.500000000000014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43506</v>
      </c>
      <c r="C101" s="20">
        <f>D100+G100-H100</f>
        <v>1007.1958878295986</v>
      </c>
      <c r="D101" s="17">
        <f>C101+(C101*0.03)</f>
        <v>1037.4117644644866</v>
      </c>
      <c r="E101" s="17">
        <f>C101/3250</f>
        <v>0.30990642702449189</v>
      </c>
      <c r="F101" s="28">
        <f>(D101-C101)/E101</f>
        <v>97.500000000000099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43513</v>
      </c>
      <c r="C102" s="20">
        <f>D101+G101-H101</f>
        <v>1037.4117644644866</v>
      </c>
      <c r="D102" s="17">
        <f>C102+(C102*0.03)</f>
        <v>1068.5341173984211</v>
      </c>
      <c r="E102" s="17">
        <f>C102/3250</f>
        <v>0.31920361983522666</v>
      </c>
      <c r="F102" s="28">
        <f>(D102-C102)/E102</f>
        <v>97.499999999999716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43520</v>
      </c>
      <c r="C104" s="20">
        <f>D102+G102-H102</f>
        <v>1068.5341173984211</v>
      </c>
      <c r="D104" s="17">
        <f>C104+(C104*0.03)</f>
        <v>1100.5901409203739</v>
      </c>
      <c r="E104" s="17">
        <f>C104/3250</f>
        <v>0.32877972843028341</v>
      </c>
      <c r="F104" s="28">
        <f>(D104-C104)/E104</f>
        <v>97.500000000000327</v>
      </c>
      <c r="G104" s="18"/>
      <c r="H104" s="18"/>
      <c r="I104" s="19">
        <f>E104*50/C104</f>
        <v>1.5384615384615382E-2</v>
      </c>
      <c r="J104" s="84"/>
    </row>
    <row r="105" spans="1:11">
      <c r="A105" s="105"/>
      <c r="B105" s="81">
        <f>B104+7</f>
        <v>43527</v>
      </c>
      <c r="C105" s="20">
        <f>D104+G104-H104</f>
        <v>1100.5901409203739</v>
      </c>
      <c r="D105" s="17">
        <f>C105+(C105*0.03)</f>
        <v>1133.607845147985</v>
      </c>
      <c r="E105" s="17">
        <f>C105/3250</f>
        <v>0.33864312028319193</v>
      </c>
      <c r="F105" s="28">
        <f>(D105-C105)/E105</f>
        <v>97.499999999999801</v>
      </c>
      <c r="G105" s="18"/>
      <c r="H105" s="18"/>
      <c r="I105" s="19">
        <f>E105*50/C105</f>
        <v>1.5384615384615382E-2</v>
      </c>
      <c r="J105" s="84"/>
    </row>
    <row r="106" spans="1:11">
      <c r="A106" s="105"/>
      <c r="B106" s="81">
        <f>B105+7</f>
        <v>43534</v>
      </c>
      <c r="C106" s="20">
        <f>D105+G105-H105</f>
        <v>1133.607845147985</v>
      </c>
      <c r="D106" s="17">
        <f>C106+(C106*0.03)</f>
        <v>1167.6160805024247</v>
      </c>
      <c r="E106" s="17">
        <f>C106/3250</f>
        <v>0.3488024138916877</v>
      </c>
      <c r="F106" s="28">
        <f>(D106-C106)/E106</f>
        <v>97.500000000000284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43541</v>
      </c>
      <c r="C107" s="20">
        <f>D106+G106-H106</f>
        <v>1167.6160805024247</v>
      </c>
      <c r="D107" s="17">
        <f>C107+(C107*0.03)</f>
        <v>1202.6445629174973</v>
      </c>
      <c r="E107" s="17">
        <f>C107/3250</f>
        <v>0.35926648630843838</v>
      </c>
      <c r="F107" s="28">
        <f>(D107-C107)/E107</f>
        <v>97.499999999999687</v>
      </c>
      <c r="G107" s="18"/>
      <c r="H107" s="80">
        <f>(D107-C94)*0.35</f>
        <v>125.6968522122924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43548</v>
      </c>
      <c r="C109" s="20">
        <f>D107+G107-H107</f>
        <v>1076.9477107052048</v>
      </c>
      <c r="D109" s="17">
        <f>C109+(C109*0.03)</f>
        <v>1109.256142026361</v>
      </c>
      <c r="E109" s="17">
        <f>C109/3250</f>
        <v>0.33136852637083225</v>
      </c>
      <c r="F109" s="28">
        <f>(D109-C109)/E109</f>
        <v>97.500000000000014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43555</v>
      </c>
      <c r="C110" s="20">
        <f>D109+G109-H109</f>
        <v>1109.256142026361</v>
      </c>
      <c r="D110" s="17">
        <f>C110+(C110*0.03)</f>
        <v>1142.5338262871519</v>
      </c>
      <c r="E110" s="17">
        <f>C110/3250</f>
        <v>0.34130958216195723</v>
      </c>
      <c r="F110" s="28">
        <f>(D110-C110)/E110</f>
        <v>97.50000000000027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43562</v>
      </c>
      <c r="C111" s="20">
        <f>D110+G110-H110</f>
        <v>1142.5338262871519</v>
      </c>
      <c r="D111" s="17">
        <f>C111+(C111*0.03)</f>
        <v>1176.8098410757664</v>
      </c>
      <c r="E111" s="17">
        <f>C111/3250</f>
        <v>0.35154886962681597</v>
      </c>
      <c r="F111" s="28">
        <f>(D111-C111)/E111</f>
        <v>97.499999999999758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43569</v>
      </c>
      <c r="C112" s="20">
        <f>D111+G111-H111</f>
        <v>1176.8098410757664</v>
      </c>
      <c r="D112" s="17">
        <f>C112+(C112*0.03)</f>
        <v>1212.1141363080394</v>
      </c>
      <c r="E112" s="17">
        <f>C112/3250</f>
        <v>0.36209533571562041</v>
      </c>
      <c r="F112" s="28">
        <f>(D112-C112)/E112</f>
        <v>97.500000000000128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43576</v>
      </c>
      <c r="C114" s="20">
        <f>D112+G112-H112</f>
        <v>1212.1141363080394</v>
      </c>
      <c r="D114" s="17">
        <f>C114+(C114*0.03)</f>
        <v>1248.4775603972805</v>
      </c>
      <c r="E114" s="17">
        <f>C114/3250</f>
        <v>0.37295819578708905</v>
      </c>
      <c r="F114" s="28">
        <f>(D114-C114)/E114</f>
        <v>97.499999999999801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43583</v>
      </c>
      <c r="C115" s="20">
        <f>D114+G114-H114</f>
        <v>1248.4775603972805</v>
      </c>
      <c r="D115" s="17">
        <f>C115+(C115*0.03)</f>
        <v>1285.931887209199</v>
      </c>
      <c r="E115" s="17">
        <f>C115/3250</f>
        <v>0.38414694166070168</v>
      </c>
      <c r="F115" s="28">
        <f>(D115-C115)/E115</f>
        <v>97.500000000000128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43590</v>
      </c>
      <c r="C116" s="20">
        <f>D115+G115-H115</f>
        <v>1285.931887209199</v>
      </c>
      <c r="D116" s="17">
        <f>C116+(C116*0.03)</f>
        <v>1324.5098438254749</v>
      </c>
      <c r="E116" s="17">
        <f>C116/3250</f>
        <v>0.39567134991052277</v>
      </c>
      <c r="F116" s="28">
        <f>(D116-C116)/E116</f>
        <v>97.5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43597</v>
      </c>
      <c r="C117" s="20">
        <f>D116+G116-H116</f>
        <v>1324.5098438254749</v>
      </c>
      <c r="D117" s="17">
        <f>C117+(C117*0.03)</f>
        <v>1364.2451391402392</v>
      </c>
      <c r="E117" s="17">
        <f>C117/3250</f>
        <v>0.40754149040783844</v>
      </c>
      <c r="F117" s="28">
        <f>(D117-C117)/E117</f>
        <v>97.499999999999986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43604</v>
      </c>
      <c r="C119" s="20">
        <f>D117+G117-H117</f>
        <v>1364.2451391402392</v>
      </c>
      <c r="D119" s="17">
        <f>C119+(C119*0.03)</f>
        <v>1405.1724933144465</v>
      </c>
      <c r="E119" s="17">
        <f>C119/3250</f>
        <v>0.41976773512007359</v>
      </c>
      <c r="F119" s="28">
        <f>(D119-C119)/E119</f>
        <v>97.500000000000213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43611</v>
      </c>
      <c r="C120" s="20">
        <f>D119+G119-H119</f>
        <v>1405.1724933144465</v>
      </c>
      <c r="D120" s="17">
        <f>C120+(C120*0.03)</f>
        <v>1447.3276681138798</v>
      </c>
      <c r="E120" s="17">
        <f>C120/3250</f>
        <v>0.43236076717367583</v>
      </c>
      <c r="F120" s="28">
        <f>(D120-C120)/E120</f>
        <v>97.499999999999844</v>
      </c>
      <c r="G120" s="18"/>
      <c r="H120" s="18"/>
      <c r="I120" s="19">
        <f>E120*50/C120</f>
        <v>1.5384615384615384E-2</v>
      </c>
      <c r="J120" s="84"/>
    </row>
    <row r="121" spans="1:11">
      <c r="A121" s="105"/>
      <c r="B121" s="81">
        <f>B120+7</f>
        <v>43618</v>
      </c>
      <c r="C121" s="20">
        <f>D120+G120-H120</f>
        <v>1447.3276681138798</v>
      </c>
      <c r="D121" s="17">
        <f>C121+(C121*0.03)</f>
        <v>1490.7474981572961</v>
      </c>
      <c r="E121" s="17">
        <f>C121/3250</f>
        <v>0.44533159018888607</v>
      </c>
      <c r="F121" s="28">
        <f>(D121-C121)/E121</f>
        <v>97.499999999999943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43625</v>
      </c>
      <c r="C122" s="20">
        <f>D121+G121-H121</f>
        <v>1490.7474981572961</v>
      </c>
      <c r="D122" s="17">
        <f>C122+(C122*0.03)</f>
        <v>1535.4699231020149</v>
      </c>
      <c r="E122" s="17">
        <f>C122/3250</f>
        <v>0.45869153789455264</v>
      </c>
      <c r="F122" s="28">
        <f>(D122-C122)/E122</f>
        <v>97.499999999999815</v>
      </c>
      <c r="G122" s="18"/>
      <c r="H122" s="80">
        <f>(D122-C109)*0.35</f>
        <v>160.48277433888353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43632</v>
      </c>
      <c r="C124" s="20">
        <f>D122+G122-H122</f>
        <v>1374.9871487631315</v>
      </c>
      <c r="D124" s="17">
        <f>C124+(C124*0.03)</f>
        <v>1416.2367632260255</v>
      </c>
      <c r="E124" s="17">
        <f>C124/3250</f>
        <v>0.4230729688501943</v>
      </c>
      <c r="F124" s="28">
        <f>(D124-C124)/E124</f>
        <v>97.500000000000099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43639</v>
      </c>
      <c r="C125" s="20">
        <f>D124+G124-H124</f>
        <v>1416.2367632260255</v>
      </c>
      <c r="D125" s="17">
        <f>C125+(C125*0.03)</f>
        <v>1458.7238661228062</v>
      </c>
      <c r="E125" s="17">
        <f>C125/3250</f>
        <v>0.43576515791570014</v>
      </c>
      <c r="F125" s="28">
        <f>(D125-C125)/E125</f>
        <v>97.499999999999844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43646</v>
      </c>
      <c r="C126" s="20">
        <f>D125+G125-H125</f>
        <v>1458.7238661228062</v>
      </c>
      <c r="D126" s="17">
        <f>C126+(C126*0.03)</f>
        <v>1502.4855821064903</v>
      </c>
      <c r="E126" s="17">
        <f>C126/3250</f>
        <v>0.44883811265317114</v>
      </c>
      <c r="F126" s="28">
        <f>(D126-C126)/E126</f>
        <v>97.499999999999801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6"/>
      <c r="B127" s="81">
        <f>B126+7</f>
        <v>43653</v>
      </c>
      <c r="C127" s="20">
        <f>D126+G126-H126</f>
        <v>1502.4855821064903</v>
      </c>
      <c r="D127" s="17">
        <f>C127+(C127*0.03)</f>
        <v>1547.5601495696849</v>
      </c>
      <c r="E127" s="17">
        <f>C127/3250</f>
        <v>0.46230325603276623</v>
      </c>
      <c r="F127" s="28">
        <f>(D127-C127)/E127</f>
        <v>97.499999999999829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43660</v>
      </c>
      <c r="C129" s="20">
        <f>D127+G127-H127</f>
        <v>1547.5601495696849</v>
      </c>
      <c r="D129" s="17">
        <f>C129+(C129*0.03)</f>
        <v>1593.9869540567754</v>
      </c>
      <c r="E129" s="17">
        <f>C129/3250</f>
        <v>0.47617235371374922</v>
      </c>
      <c r="F129" s="28">
        <f>(D129-C129)/E129</f>
        <v>97.499999999999943</v>
      </c>
      <c r="G129" s="18"/>
      <c r="H129" s="18"/>
      <c r="I129" s="19">
        <f>E129*50/C129</f>
        <v>1.5384615384615385E-2</v>
      </c>
      <c r="J129" s="84"/>
    </row>
    <row r="130" spans="1:11">
      <c r="A130" s="105"/>
      <c r="B130" s="81">
        <f>B129+7</f>
        <v>43667</v>
      </c>
      <c r="C130" s="20">
        <f>D129+G129-H129</f>
        <v>1593.9869540567754</v>
      </c>
      <c r="D130" s="17">
        <f>C130+(C130*0.03)</f>
        <v>1641.8065626784787</v>
      </c>
      <c r="E130" s="17">
        <f>C130/3250</f>
        <v>0.49045752432516165</v>
      </c>
      <c r="F130" s="28">
        <f>(D130-C130)/E130</f>
        <v>97.500000000000099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43674</v>
      </c>
      <c r="C131" s="20">
        <f>D130+G130-H130</f>
        <v>1641.8065626784787</v>
      </c>
      <c r="D131" s="17">
        <f>C131+(C131*0.03)</f>
        <v>1691.0607595588331</v>
      </c>
      <c r="E131" s="17">
        <f>C131/3250</f>
        <v>0.50517125005491648</v>
      </c>
      <c r="F131" s="28">
        <f>(D131-C131)/E131</f>
        <v>97.5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6"/>
      <c r="B132" s="81">
        <f>B131+7</f>
        <v>43681</v>
      </c>
      <c r="C132" s="20">
        <f>D131+G131-H131</f>
        <v>1691.0607595588331</v>
      </c>
      <c r="D132" s="17">
        <f>C132+(C132*0.03)</f>
        <v>1741.792582345598</v>
      </c>
      <c r="E132" s="17">
        <f>C132/3250</f>
        <v>0.52032638755656402</v>
      </c>
      <c r="F132" s="28">
        <f>(D132-C132)/E132</f>
        <v>97.499999999999929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43688</v>
      </c>
      <c r="C134" s="20">
        <f>D132+G132-H132</f>
        <v>1741.792582345598</v>
      </c>
      <c r="D134" s="17">
        <f>C134+(C134*0.03)</f>
        <v>1794.0463598159658</v>
      </c>
      <c r="E134" s="17">
        <f>C134/3250</f>
        <v>0.53593617918326097</v>
      </c>
      <c r="F134" s="28">
        <f>(D134-C134)/E134</f>
        <v>97.499999999999773</v>
      </c>
      <c r="G134" s="18"/>
      <c r="H134" s="18"/>
      <c r="I134" s="19">
        <f>E134*50/C134</f>
        <v>1.5384615384615385E-2</v>
      </c>
      <c r="J134" s="84"/>
    </row>
    <row r="135" spans="1:11">
      <c r="A135" s="105"/>
      <c r="B135" s="81">
        <f>B134+7</f>
        <v>43695</v>
      </c>
      <c r="C135" s="20">
        <f>D134+G134-H134</f>
        <v>1794.0463598159658</v>
      </c>
      <c r="D135" s="17">
        <f>C135+(C135*0.03)</f>
        <v>1847.8677506104448</v>
      </c>
      <c r="E135" s="17">
        <f>C135/3250</f>
        <v>0.55201426455875868</v>
      </c>
      <c r="F135" s="28">
        <f>(D135-C135)/E135</f>
        <v>97.499999999999929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43702</v>
      </c>
      <c r="C136" s="20">
        <f>D135+G135-H135</f>
        <v>1847.8677506104448</v>
      </c>
      <c r="D136" s="17">
        <f>C136+(C136*0.03)</f>
        <v>1903.3037831287581</v>
      </c>
      <c r="E136" s="17">
        <f>C136/3250</f>
        <v>0.56857469249552151</v>
      </c>
      <c r="F136" s="28">
        <f>(D136-C136)/E136</f>
        <v>97.500000000000043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43709</v>
      </c>
      <c r="C137" s="20">
        <f>D136+G136-H136</f>
        <v>1903.3037831287581</v>
      </c>
      <c r="D137" s="17">
        <f>C137+(C137*0.03)</f>
        <v>1960.4028966226208</v>
      </c>
      <c r="E137" s="17">
        <f>C137/3250</f>
        <v>0.5856319332703871</v>
      </c>
      <c r="F137" s="28">
        <f>(D137-C137)/E137</f>
        <v>97.499999999999858</v>
      </c>
      <c r="G137" s="18"/>
      <c r="H137" s="80">
        <f>(D137-C124)*0.35</f>
        <v>204.89551175082124</v>
      </c>
      <c r="I137" s="19">
        <f>E137*50/C137</f>
        <v>1.5384615384615384E-2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43716</v>
      </c>
      <c r="C139" s="20">
        <f>D137+G137-H137</f>
        <v>1755.5073848717996</v>
      </c>
      <c r="D139" s="17">
        <f>C139+(C139*0.03)</f>
        <v>1808.1726064179536</v>
      </c>
      <c r="E139" s="17">
        <f>C139/3250</f>
        <v>0.54015611842209221</v>
      </c>
      <c r="F139" s="28">
        <f>(D139-C139)/E139</f>
        <v>97.500000000000099</v>
      </c>
      <c r="G139" s="18"/>
      <c r="H139" s="18"/>
      <c r="I139" s="19">
        <f>E139*50/C139</f>
        <v>1.5384615384615387E-2</v>
      </c>
      <c r="J139" s="84"/>
    </row>
    <row r="140" spans="1:11">
      <c r="A140" s="105"/>
      <c r="B140" s="81">
        <f>B139+7</f>
        <v>43723</v>
      </c>
      <c r="C140" s="20">
        <f>D139+G139-H139</f>
        <v>1808.1726064179536</v>
      </c>
      <c r="D140" s="17">
        <f>C140+(C140*0.03)</f>
        <v>1862.4177846104922</v>
      </c>
      <c r="E140" s="17">
        <f>C140/3250</f>
        <v>0.5563608019747549</v>
      </c>
      <c r="F140" s="28">
        <f>(D140-C140)/E140</f>
        <v>97.499999999999929</v>
      </c>
      <c r="G140" s="18"/>
      <c r="H140" s="18"/>
      <c r="I140" s="19">
        <f>E140*50/C140</f>
        <v>1.5384615384615384E-2</v>
      </c>
      <c r="J140" s="84"/>
    </row>
    <row r="141" spans="1:11">
      <c r="A141" s="105"/>
      <c r="B141" s="81">
        <f>B140+7</f>
        <v>43730</v>
      </c>
      <c r="C141" s="20">
        <f>D140+G140-H140</f>
        <v>1862.4177846104922</v>
      </c>
      <c r="D141" s="17">
        <f>C141+(C141*0.03)</f>
        <v>1918.2903181488068</v>
      </c>
      <c r="E141" s="17">
        <f>C141/3250</f>
        <v>0.57305162603399762</v>
      </c>
      <c r="F141" s="28">
        <f>(D141-C141)/E141</f>
        <v>97.499999999999801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43737</v>
      </c>
      <c r="C142" s="20">
        <f>D141+G141-H141</f>
        <v>1918.2903181488068</v>
      </c>
      <c r="D142" s="17">
        <f>C142+(C142*0.03)</f>
        <v>1975.839027693271</v>
      </c>
      <c r="E142" s="17">
        <f>C142/3250</f>
        <v>0.59024317481501754</v>
      </c>
      <c r="F142" s="28">
        <f>(D142-C142)/E142</f>
        <v>97.499999999999886</v>
      </c>
      <c r="G142" s="18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43744</v>
      </c>
      <c r="C144" s="20">
        <f>D142+G142-H142</f>
        <v>1975.839027693271</v>
      </c>
      <c r="D144" s="17">
        <f>C144+(C144*0.03)</f>
        <v>2035.114198524069</v>
      </c>
      <c r="E144" s="17">
        <f>C144/3250</f>
        <v>0.60795047005946801</v>
      </c>
      <c r="F144" s="28">
        <f>(D144-C144)/E144</f>
        <v>97.499999999999886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43751</v>
      </c>
      <c r="C145" s="20">
        <f>D144+G144-H144</f>
        <v>2035.114198524069</v>
      </c>
      <c r="D145" s="17">
        <f>C145+(C145*0.03)</f>
        <v>2096.1676244797909</v>
      </c>
      <c r="E145" s="17">
        <f>C145/3250</f>
        <v>0.62618898416125202</v>
      </c>
      <c r="F145" s="28">
        <f>(D145-C145)/E145</f>
        <v>97.499999999999687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43758</v>
      </c>
      <c r="C146" s="20">
        <f>D145+G145-H145</f>
        <v>2096.1676244797909</v>
      </c>
      <c r="D146" s="17">
        <f>C146+(C146*0.03)</f>
        <v>2159.0526532141848</v>
      </c>
      <c r="E146" s="17">
        <f>C146/3250</f>
        <v>0.64497465368608953</v>
      </c>
      <c r="F146" s="28">
        <f>(D146-C146)/E146</f>
        <v>97.500000000000313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6"/>
      <c r="B147" s="81">
        <f>B146+7</f>
        <v>43765</v>
      </c>
      <c r="C147" s="20">
        <f>D146+G146-H146</f>
        <v>2159.0526532141848</v>
      </c>
      <c r="D147" s="17">
        <f>C147+(C147*0.03)</f>
        <v>2223.8242328106103</v>
      </c>
      <c r="E147" s="17">
        <f>C147/3250</f>
        <v>0.6643238932966723</v>
      </c>
      <c r="F147" s="28">
        <f>(D147-C147)/E147</f>
        <v>97.499999999999858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43772</v>
      </c>
      <c r="C149" s="20">
        <f>D147+G147-H147</f>
        <v>2223.8242328106103</v>
      </c>
      <c r="D149" s="17">
        <f>C149+(C149*0.03)</f>
        <v>2290.5389597949288</v>
      </c>
      <c r="E149" s="17">
        <f>C149/3250</f>
        <v>0.6842536100955724</v>
      </c>
      <c r="F149" s="28">
        <f>(D149-C149)/E149</f>
        <v>97.500000000000327</v>
      </c>
      <c r="G149" s="18"/>
      <c r="H149" s="18"/>
      <c r="I149" s="19">
        <f>E149*50/C149</f>
        <v>1.5384615384615384E-2</v>
      </c>
      <c r="J149" s="84"/>
    </row>
    <row r="150" spans="1:11">
      <c r="A150" s="105"/>
      <c r="B150" s="81">
        <f>B149+7</f>
        <v>43779</v>
      </c>
      <c r="C150" s="20">
        <f>D149+G149-H149</f>
        <v>2290.5389597949288</v>
      </c>
      <c r="D150" s="17">
        <f>C150+(C150*0.03)</f>
        <v>2359.2551285887766</v>
      </c>
      <c r="E150" s="17">
        <f>C150/3250</f>
        <v>0.70478121839843966</v>
      </c>
      <c r="F150" s="28">
        <f>(D150-C150)/E150</f>
        <v>97.499999999999943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43786</v>
      </c>
      <c r="C151" s="20">
        <f>D150+G150-H150</f>
        <v>2359.2551285887766</v>
      </c>
      <c r="D151" s="17">
        <f>C151+(C151*0.03)</f>
        <v>2430.0327824464398</v>
      </c>
      <c r="E151" s="17">
        <f>C151/3250</f>
        <v>0.72592465495039282</v>
      </c>
      <c r="F151" s="28">
        <f>(D151-C151)/E151</f>
        <v>97.499999999999801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43793</v>
      </c>
      <c r="C152" s="20">
        <f>D151+G151-H151</f>
        <v>2430.0327824464398</v>
      </c>
      <c r="D152" s="17">
        <f>C152+(C152*0.03)</f>
        <v>2502.9337659198331</v>
      </c>
      <c r="E152" s="17">
        <f>C152/3250</f>
        <v>0.74770239459890453</v>
      </c>
      <c r="F152" s="28">
        <f>(D152-C152)/E152</f>
        <v>97.500000000000213</v>
      </c>
      <c r="G152" s="18"/>
      <c r="H152" s="80">
        <f>(D152-C139)*0.35</f>
        <v>261.59923336681175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43800</v>
      </c>
      <c r="C154" s="20">
        <f>D152+G152-H152</f>
        <v>2241.3345325530213</v>
      </c>
      <c r="D154" s="17">
        <f>C154+(C154*0.03)</f>
        <v>2308.574568529612</v>
      </c>
      <c r="E154" s="17">
        <f>C154/3250</f>
        <v>0.68964139463169882</v>
      </c>
      <c r="F154" s="28">
        <f>(D154-C154)/E154</f>
        <v>97.500000000000043</v>
      </c>
      <c r="G154" s="17"/>
      <c r="H154" s="79"/>
      <c r="I154" s="19">
        <f>E154*50/C154</f>
        <v>1.5384615384615385E-2</v>
      </c>
      <c r="J154" s="84"/>
    </row>
    <row r="155" spans="1:11">
      <c r="A155" s="105"/>
      <c r="B155" s="81">
        <f>B154+7</f>
        <v>43807</v>
      </c>
      <c r="C155" s="20">
        <f>D154+G154-H154</f>
        <v>2308.574568529612</v>
      </c>
      <c r="D155" s="17">
        <f>C155+(C155*0.03)</f>
        <v>2377.8318055855002</v>
      </c>
      <c r="E155" s="17">
        <f>C155/3250</f>
        <v>0.71033063647064987</v>
      </c>
      <c r="F155" s="28">
        <f>(D155-C155)/E155</f>
        <v>97.499999999999844</v>
      </c>
      <c r="G155" s="17"/>
      <c r="H155" s="79"/>
      <c r="I155" s="19">
        <f>E155*50/C155</f>
        <v>1.5384615384615387E-2</v>
      </c>
      <c r="J155" s="84"/>
    </row>
    <row r="156" spans="1:11">
      <c r="A156" s="105"/>
      <c r="B156" s="81">
        <f>B155+7</f>
        <v>43814</v>
      </c>
      <c r="C156" s="20">
        <f>D155+G155-H155</f>
        <v>2377.8318055855002</v>
      </c>
      <c r="D156" s="17">
        <f>C156+(C156*0.03)</f>
        <v>2449.166759753065</v>
      </c>
      <c r="E156" s="17">
        <f>C156/3250</f>
        <v>0.73164055556476926</v>
      </c>
      <c r="F156" s="28">
        <f>(D156-C156)/E156</f>
        <v>97.499999999999687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6"/>
      <c r="B157" s="81">
        <f>B156+7</f>
        <v>43821</v>
      </c>
      <c r="C157" s="20">
        <f>D156+G156-H156</f>
        <v>2449.166759753065</v>
      </c>
      <c r="D157" s="17">
        <f>C157+(C157*0.03)</f>
        <v>2522.641762545657</v>
      </c>
      <c r="E157" s="17">
        <f>C157/3250</f>
        <v>0.75358977223171231</v>
      </c>
      <c r="F157" s="28">
        <f>(D157-C157)/E157</f>
        <v>97.500000000000099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43828</v>
      </c>
      <c r="C159" s="20">
        <f>D157+G157-H157</f>
        <v>2522.641762545657</v>
      </c>
      <c r="D159" s="17">
        <f>C159+(C159*0.03)</f>
        <v>2598.3210154220269</v>
      </c>
      <c r="E159" s="17">
        <f>C159/3250</f>
        <v>0.77619746539866374</v>
      </c>
      <c r="F159" s="28">
        <f>(D159-C159)/E159</f>
        <v>97.500000000000242</v>
      </c>
      <c r="G159" s="18"/>
      <c r="H159" s="18"/>
      <c r="I159" s="19">
        <f>E159*50/C159</f>
        <v>1.5384615384615385E-2</v>
      </c>
      <c r="J159" s="84"/>
    </row>
    <row r="160" spans="1:11">
      <c r="A160" s="105"/>
      <c r="B160" s="81">
        <f>B159+7</f>
        <v>43835</v>
      </c>
      <c r="C160" s="20">
        <f>D159+G159-H159</f>
        <v>2598.3210154220269</v>
      </c>
      <c r="D160" s="17">
        <f>C160+(C160*0.03)</f>
        <v>2676.2706458846878</v>
      </c>
      <c r="E160" s="17">
        <f>C160/3250</f>
        <v>0.79948338936062369</v>
      </c>
      <c r="F160" s="28">
        <f>(D160-C160)/E160</f>
        <v>97.500000000000156</v>
      </c>
      <c r="G160" s="18"/>
      <c r="H160" s="18"/>
      <c r="I160" s="19">
        <f>E160*50/C160</f>
        <v>1.5384615384615385E-2</v>
      </c>
      <c r="J160" s="84"/>
    </row>
    <row r="161" spans="1:11">
      <c r="A161" s="105"/>
      <c r="B161" s="81">
        <f>B160+7</f>
        <v>43842</v>
      </c>
      <c r="C161" s="20">
        <f>D160+G160-H160</f>
        <v>2676.2706458846878</v>
      </c>
      <c r="D161" s="17">
        <f>C161+(C161*0.03)</f>
        <v>2756.5587652612285</v>
      </c>
      <c r="E161" s="17">
        <f>C161/3250</f>
        <v>0.82346789104144236</v>
      </c>
      <c r="F161" s="28">
        <f>(D161-C161)/E161</f>
        <v>97.5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43849</v>
      </c>
      <c r="C162" s="20">
        <f>D161+G161-H161</f>
        <v>2756.5587652612285</v>
      </c>
      <c r="D162" s="17">
        <f>C162+(C162*0.03)</f>
        <v>2839.2555282190651</v>
      </c>
      <c r="E162" s="17">
        <f>C162/3250</f>
        <v>0.84817192777268569</v>
      </c>
      <c r="F162" s="28">
        <f>(D162-C162)/E162</f>
        <v>97.499999999999758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43856</v>
      </c>
      <c r="C164" s="20">
        <f>D162+G162-H162</f>
        <v>2839.2555282190651</v>
      </c>
      <c r="D164" s="17">
        <f>C164+(C164*0.03)</f>
        <v>2924.4331940656371</v>
      </c>
      <c r="E164" s="17">
        <f>C164/3250</f>
        <v>0.87361708560586615</v>
      </c>
      <c r="F164" s="28">
        <f>(D164-C164)/E164</f>
        <v>97.499999999999972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43863</v>
      </c>
      <c r="C165" s="20">
        <f>D164+G164-H164</f>
        <v>2924.4331940656371</v>
      </c>
      <c r="D165" s="17">
        <f>C165+(C165*0.03)</f>
        <v>3012.1661898876064</v>
      </c>
      <c r="E165" s="17">
        <f>C165/3250</f>
        <v>0.89982559817404217</v>
      </c>
      <c r="F165" s="28">
        <f>(D165-C165)/E165</f>
        <v>97.500000000000242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43870</v>
      </c>
      <c r="C166" s="20">
        <f>D165+G165-H165</f>
        <v>3012.1661898876064</v>
      </c>
      <c r="D166" s="17">
        <f>C166+(C166*0.03)</f>
        <v>3102.5311755842345</v>
      </c>
      <c r="E166" s="17">
        <f>C166/3250</f>
        <v>0.92682036611926355</v>
      </c>
      <c r="F166" s="28">
        <f>(D166-C166)/E166</f>
        <v>97.499999999999872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6"/>
      <c r="B167" s="81">
        <f>B166+7</f>
        <v>43877</v>
      </c>
      <c r="C167" s="20">
        <f>D166+G166-H166</f>
        <v>3102.5311755842345</v>
      </c>
      <c r="D167" s="17">
        <f>C167+(C167*0.03)</f>
        <v>3195.6071108517617</v>
      </c>
      <c r="E167" s="17">
        <f>C167/3250</f>
        <v>0.95462497710284133</v>
      </c>
      <c r="F167" s="28">
        <f>(D167-C167)/E167</f>
        <v>97.500000000000242</v>
      </c>
      <c r="G167" s="18"/>
      <c r="H167" s="80">
        <f>(D167-C154)*0.35</f>
        <v>333.99540240455912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43884</v>
      </c>
      <c r="C169" s="20">
        <f>D167+G167-H167</f>
        <v>2861.6117084472025</v>
      </c>
      <c r="D169" s="17">
        <f>C169+(C169*0.03)</f>
        <v>2947.4600597006188</v>
      </c>
      <c r="E169" s="17">
        <f>C169/3250</f>
        <v>0.88049591029144691</v>
      </c>
      <c r="F169" s="28">
        <f>(D169-C169)/E169</f>
        <v>97.500000000000185</v>
      </c>
      <c r="G169" s="18"/>
      <c r="H169" s="18"/>
      <c r="I169" s="19">
        <f>E169*50/C169</f>
        <v>1.5384615384615384E-2</v>
      </c>
      <c r="J169" s="84"/>
    </row>
    <row r="170" spans="1:11">
      <c r="A170" s="105"/>
      <c r="B170" s="81">
        <f>B169+7</f>
        <v>43891</v>
      </c>
      <c r="C170" s="20">
        <f>D169+G169-H169</f>
        <v>2947.4600597006188</v>
      </c>
      <c r="D170" s="17">
        <f>C170+(C170*0.03)</f>
        <v>3035.8838614916372</v>
      </c>
      <c r="E170" s="17">
        <f>C170/3250</f>
        <v>0.90691078760019039</v>
      </c>
      <c r="F170" s="28">
        <f>(D170-C170)/E170</f>
        <v>97.499999999999801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43898</v>
      </c>
      <c r="C171" s="20">
        <f>D170+G170-H170</f>
        <v>3035.8838614916372</v>
      </c>
      <c r="D171" s="17">
        <f>C171+(C171*0.03)</f>
        <v>3126.960377336386</v>
      </c>
      <c r="E171" s="17">
        <f>C171/3250</f>
        <v>0.9341181112281961</v>
      </c>
      <c r="F171" s="28">
        <f>(D171-C171)/E171</f>
        <v>97.499999999999744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43905</v>
      </c>
      <c r="C172" s="20">
        <f>D171+G171-H171</f>
        <v>3126.960377336386</v>
      </c>
      <c r="D172" s="17">
        <f>C172+(C172*0.03)</f>
        <v>3220.7691886564776</v>
      </c>
      <c r="E172" s="17">
        <f>C172/3250</f>
        <v>0.96214165456504186</v>
      </c>
      <c r="F172" s="28">
        <f>(D172-C172)/E172</f>
        <v>97.499999999999957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43912</v>
      </c>
      <c r="C174" s="20">
        <f>D172+G172-H172</f>
        <v>3220.7691886564776</v>
      </c>
      <c r="D174" s="17">
        <f>C174+(C174*0.03)</f>
        <v>3317.3922643161718</v>
      </c>
      <c r="E174" s="17">
        <f>C174/3250</f>
        <v>0.99100590420199308</v>
      </c>
      <c r="F174" s="28">
        <f>(D174-C174)/E174</f>
        <v>97.499999999999901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43919</v>
      </c>
      <c r="C175" s="20">
        <f>D174+G174-H174</f>
        <v>3317.3922643161718</v>
      </c>
      <c r="D175" s="17">
        <f>C175+(C175*0.03)</f>
        <v>3416.9140322456569</v>
      </c>
      <c r="E175" s="17">
        <f>C175/3250</f>
        <v>1.0207360813280528</v>
      </c>
      <c r="F175" s="28">
        <f>(D175-C175)/E175</f>
        <v>97.499999999999972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43926</v>
      </c>
      <c r="C176" s="20">
        <f>D175+G175-H175</f>
        <v>3416.9140322456569</v>
      </c>
      <c r="D176" s="17">
        <f>C176+(C176*0.03)</f>
        <v>3519.4214532130268</v>
      </c>
      <c r="E176" s="17">
        <f>C176/3250</f>
        <v>1.0513581637678944</v>
      </c>
      <c r="F176" s="28">
        <f>(D176-C176)/E176</f>
        <v>97.500000000000142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43933</v>
      </c>
      <c r="C177" s="20">
        <f>D176+G176-H176</f>
        <v>3519.4214532130268</v>
      </c>
      <c r="D177" s="17">
        <f>C177+(C177*0.03)</f>
        <v>3625.0040968094177</v>
      </c>
      <c r="E177" s="17">
        <f>C177/3250</f>
        <v>1.0828989086809313</v>
      </c>
      <c r="F177" s="28">
        <f>(D177-C177)/E177</f>
        <v>97.500000000000071</v>
      </c>
      <c r="G177" s="18"/>
      <c r="H177" s="80">
        <f>(D177-C169)*0.35</f>
        <v>267.18733592677529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8"/>
  <sheetViews>
    <sheetView topLeftCell="A20" workbookViewId="0">
      <selection activeCell="C42" sqref="C4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89">
        <f>(D4-C4)/C4</f>
        <v>-4.4999999999999606E-3</v>
      </c>
    </row>
    <row r="5" spans="1:10">
      <c r="A5" s="105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89">
        <f>(D5-C4)/C4</f>
        <v>-3.6953300000000008E-2</v>
      </c>
    </row>
    <row r="6" spans="1:10">
      <c r="A6" s="105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89">
        <f>(D6-C4)/C4</f>
        <v>-5.6214233999999981E-2</v>
      </c>
    </row>
    <row r="7" spans="1:10" ht="13" thickBot="1">
      <c r="A7" s="106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89">
        <f>(D7-C4)/C4</f>
        <v>3.5397653600032319E-5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42974</v>
      </c>
      <c r="C9" s="20">
        <f>D7+G7-H7</f>
        <v>1492.0528132991712</v>
      </c>
      <c r="D9" s="98">
        <f>C9+(C9*-0.0884)</f>
        <v>1360.1553446035246</v>
      </c>
      <c r="E9" s="17">
        <f>C9/3250</f>
        <v>0.4590931733228219</v>
      </c>
      <c r="F9" s="94">
        <f>(D9-C9)/E9</f>
        <v>-287.2999999999999</v>
      </c>
      <c r="G9" s="18"/>
      <c r="H9" s="18"/>
      <c r="I9" s="19">
        <f>E9*50/C9</f>
        <v>1.5384615384615385E-2</v>
      </c>
      <c r="J9" s="89">
        <f>(D9-C4)/C4</f>
        <v>-8.8367731498978183E-2</v>
      </c>
    </row>
    <row r="10" spans="1:10">
      <c r="A10" s="105"/>
      <c r="B10" s="81">
        <f>B9+7</f>
        <v>42981</v>
      </c>
      <c r="C10" s="20">
        <f>D9+G9-H9</f>
        <v>1360.1553446035246</v>
      </c>
      <c r="D10" s="98">
        <f>C10+(C10*-0.0583)</f>
        <v>1280.8582880131391</v>
      </c>
      <c r="E10" s="17">
        <f>C10/5500</f>
        <v>0.24730097174609536</v>
      </c>
      <c r="F10" s="94">
        <f>(D10-C10)/E10</f>
        <v>-320.64999999999975</v>
      </c>
      <c r="G10" s="18"/>
      <c r="H10" s="18"/>
      <c r="I10" s="19">
        <f>E10*50/C10</f>
        <v>9.0909090909090905E-3</v>
      </c>
      <c r="J10" s="89">
        <f>(D10-C4)/C4</f>
        <v>-0.14151589275258769</v>
      </c>
    </row>
    <row r="11" spans="1:10">
      <c r="A11" s="105"/>
      <c r="B11" s="81">
        <f>B10+7</f>
        <v>42988</v>
      </c>
      <c r="C11" s="20">
        <f>D10+G10-H10</f>
        <v>1280.8582880131391</v>
      </c>
      <c r="D11" s="21">
        <f>C11+(C11*0.1119)</f>
        <v>1424.1863304418093</v>
      </c>
      <c r="E11" s="17">
        <f>C11/5500</f>
        <v>0.23288332509329804</v>
      </c>
      <c r="F11" s="100">
        <f>(D11-C11)/E11</f>
        <v>615.44999999999959</v>
      </c>
      <c r="G11" s="18"/>
      <c r="H11" s="18"/>
      <c r="I11" s="19">
        <f>E11*50/C11</f>
        <v>9.0909090909090922E-3</v>
      </c>
      <c r="J11" s="89">
        <f>(D11-C4)/C4</f>
        <v>-4.5451521151602323E-2</v>
      </c>
    </row>
    <row r="12" spans="1:10" ht="13" thickBot="1">
      <c r="A12" s="106"/>
      <c r="B12" s="81">
        <f>B11+7</f>
        <v>42995</v>
      </c>
      <c r="C12" s="20">
        <f>D11+G11-H11</f>
        <v>1424.1863304418093</v>
      </c>
      <c r="D12" s="98">
        <f>C12+(C12*-0.073)</f>
        <v>1320.2207283195573</v>
      </c>
      <c r="E12" s="17">
        <f>C12/5500</f>
        <v>0.25894296917123805</v>
      </c>
      <c r="F12" s="94">
        <f>(D12-C12)/E12</f>
        <v>-401.49999999999966</v>
      </c>
      <c r="G12" s="18"/>
      <c r="H12" s="18"/>
      <c r="I12" s="19">
        <f>E12*50/C12</f>
        <v>9.0909090909090905E-3</v>
      </c>
      <c r="J12" s="89">
        <f>(D12-C4)/C4</f>
        <v>-0.1151335601075353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4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89">
        <f>(D14-C4)/C4</f>
        <v>-0.12424768443842768</v>
      </c>
    </row>
    <row r="15" spans="1:10">
      <c r="A15" s="105"/>
      <c r="B15" s="81">
        <f>B14+7</f>
        <v>43009</v>
      </c>
      <c r="C15" s="20">
        <f>D14+G14-H14</f>
        <v>1306.6224548178659</v>
      </c>
      <c r="D15" s="98">
        <f>C15+(C15*-0.0544)</f>
        <v>1235.542193275774</v>
      </c>
      <c r="E15" s="17">
        <f>C15/5500</f>
        <v>0.23756771905779381</v>
      </c>
      <c r="F15" s="94">
        <f>(D15-C15)/E15</f>
        <v>-299.19999999999987</v>
      </c>
      <c r="G15" s="18"/>
      <c r="H15" s="18"/>
      <c r="I15" s="19">
        <f>E15*50/C15</f>
        <v>9.0909090909090905E-3</v>
      </c>
      <c r="J15" s="89">
        <f>(D15-C4)/C4</f>
        <v>-0.17188861040497719</v>
      </c>
    </row>
    <row r="16" spans="1:10">
      <c r="A16" s="105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89">
        <f>(D16-C4)/C4</f>
        <v>-0.21983625986252905</v>
      </c>
    </row>
    <row r="17" spans="1:11" ht="13.5" thickBot="1">
      <c r="A17" s="106"/>
      <c r="B17" s="81">
        <f>B16+7</f>
        <v>43023</v>
      </c>
      <c r="C17" s="20">
        <f>D16+G16-H16</f>
        <v>1164.0043002851066</v>
      </c>
      <c r="D17" s="21">
        <f>C17+(C17*0.0774)</f>
        <v>1254.0982331271739</v>
      </c>
      <c r="E17" s="17">
        <f>C17/3000</f>
        <v>0.3880014334283689</v>
      </c>
      <c r="F17" s="100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89">
        <f>(C19-C4)/C4</f>
        <v>-0.11161611046312217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4">
        <v>4</v>
      </c>
      <c r="B19" s="81">
        <f>B17+7</f>
        <v>43030</v>
      </c>
      <c r="C19" s="20">
        <f>D17+G17-H17</f>
        <v>1325.4687631890217</v>
      </c>
      <c r="D19" s="21">
        <f>C19+(C19*0.0717)</f>
        <v>1420.5048735096746</v>
      </c>
      <c r="E19" s="17">
        <f>C19/3000</f>
        <v>0.44182292106300725</v>
      </c>
      <c r="F19" s="100">
        <f>(D19-C19)/E19</f>
        <v>215.09999999999991</v>
      </c>
      <c r="G19" s="18"/>
      <c r="H19" s="18"/>
      <c r="I19" s="19">
        <f>E19*50/C19</f>
        <v>1.6666666666666666E-2</v>
      </c>
      <c r="J19" s="89">
        <f>(D19-C4)/C4</f>
        <v>-4.791898558332805E-2</v>
      </c>
    </row>
    <row r="20" spans="1:11">
      <c r="A20" s="105"/>
      <c r="B20" s="81">
        <f>B19+7</f>
        <v>43037</v>
      </c>
      <c r="C20" s="20">
        <f>D19+G19-H19</f>
        <v>1420.5048735096746</v>
      </c>
      <c r="D20" s="21">
        <f>C20+(C20*0.09)</f>
        <v>1548.3503121255453</v>
      </c>
      <c r="E20" s="17">
        <f>C20/3000</f>
        <v>0.47350162450322486</v>
      </c>
      <c r="F20" s="100">
        <f>(D20-C20)/E20</f>
        <v>270.00000000000011</v>
      </c>
      <c r="G20" s="18"/>
      <c r="H20" s="18"/>
      <c r="I20" s="19">
        <f>E20*50/C20</f>
        <v>1.6666666666666666E-2</v>
      </c>
      <c r="J20" s="86">
        <f>(D20-C4)/C4</f>
        <v>3.7768305714172466E-2</v>
      </c>
    </row>
    <row r="21" spans="1:11">
      <c r="A21" s="105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6">
        <f>(D21-C4)/C4</f>
        <v>1.1350845224622063E-3</v>
      </c>
    </row>
    <row r="22" spans="1:11" ht="13" thickBot="1">
      <c r="A22" s="106"/>
      <c r="B22" s="81">
        <f>B21+7</f>
        <v>43051</v>
      </c>
      <c r="C22" s="20">
        <f>D21+G21-H21</f>
        <v>1493.6935461075136</v>
      </c>
      <c r="D22" s="98">
        <f>C22+(C22*-0.1562)</f>
        <v>1260.3786142055201</v>
      </c>
      <c r="E22" s="17">
        <f>C22/3000</f>
        <v>0.49789784870250453</v>
      </c>
      <c r="F22" s="94">
        <f>(D22-C22)/E22</f>
        <v>-468.5999999999998</v>
      </c>
      <c r="G22" s="18"/>
      <c r="H22" s="18"/>
      <c r="I22" s="19">
        <f>E22*50/C22</f>
        <v>1.6666666666666666E-2</v>
      </c>
      <c r="J22" s="89">
        <f>(D22-C4)/C4</f>
        <v>-0.15524221567994634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43058</v>
      </c>
      <c r="C24" s="20">
        <f>D22+G22-H22</f>
        <v>1260.3786142055201</v>
      </c>
      <c r="D24" s="21">
        <f>C24+(C24*0.081)</f>
        <v>1362.4692819561672</v>
      </c>
      <c r="E24" s="17">
        <f>C24/2500</f>
        <v>0.50415144568220804</v>
      </c>
      <c r="F24" s="100">
        <f>(D24-C24)/E24</f>
        <v>202.49999999999989</v>
      </c>
      <c r="G24" s="18"/>
      <c r="H24" s="18"/>
      <c r="I24" s="19">
        <f>E24*50/C24</f>
        <v>0.02</v>
      </c>
      <c r="J24" s="89">
        <f>(D24-C4)/C4</f>
        <v>-8.6816835150022018E-2</v>
      </c>
    </row>
    <row r="25" spans="1:11">
      <c r="A25" s="105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89">
        <f>(D25-C4)/C4</f>
        <v>-0.11813901770437631</v>
      </c>
    </row>
    <row r="26" spans="1:11">
      <c r="A26" s="105"/>
      <c r="B26" s="81">
        <f>B25+7</f>
        <v>43072</v>
      </c>
      <c r="C26" s="20">
        <f>D25+G25-H25</f>
        <v>1315.7365855850705</v>
      </c>
      <c r="D26" s="21">
        <f>C26+(C26*0.10018)</f>
        <v>1447.547076728983</v>
      </c>
      <c r="E26" s="17">
        <f>C26/3250</f>
        <v>0.40484202633386784</v>
      </c>
      <c r="F26" s="100">
        <f>(D26-C26)/E26</f>
        <v>325.58500000000032</v>
      </c>
      <c r="G26" s="18"/>
      <c r="H26" s="18"/>
      <c r="I26" s="19">
        <f>E26*50/C26</f>
        <v>1.5384615384615385E-2</v>
      </c>
      <c r="J26" s="89">
        <f>(D26-C4)/C4</f>
        <v>-2.9794184498000649E-2</v>
      </c>
    </row>
    <row r="27" spans="1:11" ht="13" thickBot="1">
      <c r="A27" s="106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89">
        <f>(D27-C4)/C4</f>
        <v>-9.0317800462579156E-3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6">
        <f>(D29-C4)/C4</f>
        <v>-4.103565326603232E-4</v>
      </c>
    </row>
    <row r="30" spans="1:11">
      <c r="A30" s="105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6">
        <f>(D30-C4)/C4</f>
        <v>-4.103565326603232E-4</v>
      </c>
    </row>
    <row r="31" spans="1:11">
      <c r="A31" s="105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6">
        <f>(D31-C4)/C4</f>
        <v>-4.103565326603232E-4</v>
      </c>
    </row>
    <row r="32" spans="1:11" ht="13.5" thickBot="1">
      <c r="A32" s="106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89">
        <f>(D32-C4)/C4</f>
        <v>-5.8286596889419354E-2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43114</v>
      </c>
      <c r="C34" s="20">
        <f>D32+G32-H32</f>
        <v>1377.1877254527988</v>
      </c>
      <c r="D34" s="98">
        <f>C34+(C34*-0.1565)</f>
        <v>1161.6578464194358</v>
      </c>
      <c r="E34" s="17">
        <f>C34/3250</f>
        <v>0.42375006937009191</v>
      </c>
      <c r="F34" s="94">
        <f>(D34-C34)/E34</f>
        <v>-508.62499999999983</v>
      </c>
      <c r="G34" s="18"/>
      <c r="H34" s="18"/>
      <c r="I34" s="19">
        <f>E34*50/C34</f>
        <v>1.5384615384615384E-2</v>
      </c>
      <c r="J34" s="89">
        <f>(D34-C4)/C4</f>
        <v>-0.22140895012102157</v>
      </c>
    </row>
    <row r="35" spans="1:11">
      <c r="A35" s="105"/>
      <c r="B35" s="81">
        <f>B34+7</f>
        <v>43121</v>
      </c>
      <c r="C35" s="20">
        <f>D34+G34-H34</f>
        <v>1161.6578464194358</v>
      </c>
      <c r="D35" s="98">
        <f>C35+(C35*-0.2248)</f>
        <v>900.51716254434666</v>
      </c>
      <c r="E35" s="17">
        <f>C35/3250</f>
        <v>0.35743318351367254</v>
      </c>
      <c r="F35" s="94">
        <f>(D35-C35)/E35</f>
        <v>-730.6</v>
      </c>
      <c r="G35" s="18"/>
      <c r="H35" s="18"/>
      <c r="I35" s="19">
        <f>E35*50/C35</f>
        <v>1.5384615384615382E-2</v>
      </c>
      <c r="J35" s="89">
        <f>(D35-C4)/C4</f>
        <v>-0.39643621813381591</v>
      </c>
    </row>
    <row r="36" spans="1:11">
      <c r="A36" s="105"/>
      <c r="B36" s="81">
        <f>B35+7</f>
        <v>43128</v>
      </c>
      <c r="C36" s="20">
        <f>D35+G35-H35</f>
        <v>900.51716254434666</v>
      </c>
      <c r="D36" s="98">
        <f>C36+(C36*-0.05845)</f>
        <v>847.88193439362965</v>
      </c>
      <c r="E36" s="17">
        <f>C36/3250</f>
        <v>0.27708220385979898</v>
      </c>
      <c r="F36" s="37">
        <f>(D36-C36)/E36</f>
        <v>-189.96249999999981</v>
      </c>
      <c r="G36" s="18"/>
      <c r="H36" s="18"/>
      <c r="I36" s="19">
        <f>E36*50/C36</f>
        <v>1.5384615384615385E-2</v>
      </c>
      <c r="J36" s="89">
        <f>(D36-C4)/C4</f>
        <v>-0.43171452118389436</v>
      </c>
    </row>
    <row r="37" spans="1:11" ht="13" thickBot="1">
      <c r="A37" s="106"/>
      <c r="B37" s="81">
        <f>B36+7</f>
        <v>43135</v>
      </c>
      <c r="C37" s="20">
        <f>D36+G36-H36</f>
        <v>847.88193439362965</v>
      </c>
      <c r="D37" s="17">
        <f>C37+(C37*0)</f>
        <v>847.88193439362965</v>
      </c>
      <c r="E37" s="17">
        <f>C37/3250</f>
        <v>0.26088674904419373</v>
      </c>
      <c r="F37" s="28">
        <f>(D37-C37)/E37</f>
        <v>0</v>
      </c>
      <c r="G37" s="18"/>
      <c r="H37" s="18"/>
      <c r="I37" s="19">
        <f>E37*50/C37</f>
        <v>1.5384615384615385E-2</v>
      </c>
      <c r="J37" s="89">
        <f>(D37-C4)/C4</f>
        <v>-0.43171452118389436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43142</v>
      </c>
      <c r="C39" s="20">
        <f>D37+G37-H37</f>
        <v>847.88193439362965</v>
      </c>
      <c r="D39" s="17">
        <f>C39+(C39*0.0028)</f>
        <v>850.25600380993183</v>
      </c>
      <c r="E39" s="17">
        <f>C39/3250</f>
        <v>0.26088674904419373</v>
      </c>
      <c r="F39" s="34">
        <f>(D39-C39)/E39</f>
        <v>9.1000000000000547</v>
      </c>
      <c r="G39" s="18"/>
      <c r="H39" s="18"/>
      <c r="I39" s="19">
        <f>E39*50/C39</f>
        <v>1.5384615384615385E-2</v>
      </c>
      <c r="J39" s="89">
        <f>(D39-C4)/C4</f>
        <v>-0.43012332184320923</v>
      </c>
    </row>
    <row r="40" spans="1:11">
      <c r="A40" s="105"/>
      <c r="B40" s="81">
        <f>B39+7</f>
        <v>43149</v>
      </c>
      <c r="C40" s="20">
        <f>D39+G39-H39</f>
        <v>850.25600380993183</v>
      </c>
      <c r="D40" s="103">
        <f>C40+(C40*0.1878)</f>
        <v>1009.934081325437</v>
      </c>
      <c r="E40" s="17">
        <f>C40/3250</f>
        <v>0.26161723194151748</v>
      </c>
      <c r="F40" s="100">
        <f>(D40-C40)/E40</f>
        <v>610.3499999999998</v>
      </c>
      <c r="G40" s="18"/>
      <c r="H40" s="18"/>
      <c r="I40" s="19">
        <f>E40*50/C40</f>
        <v>1.5384615384615384E-2</v>
      </c>
      <c r="J40" s="89">
        <f>(D40-C4)/C4</f>
        <v>-0.32310048168536398</v>
      </c>
    </row>
    <row r="41" spans="1:11">
      <c r="A41" s="105"/>
      <c r="B41" s="81">
        <f>B40+7</f>
        <v>43156</v>
      </c>
      <c r="C41" s="20">
        <f>D40+G40-H40</f>
        <v>1009.934081325437</v>
      </c>
      <c r="D41" s="98">
        <f>C41+(C41*-0.7842)</f>
        <v>217.94377475002932</v>
      </c>
      <c r="E41" s="17">
        <f>C41/3250</f>
        <v>0.31074894810013448</v>
      </c>
      <c r="F41" s="28">
        <f>(D41-C41)/E41</f>
        <v>-2548.6499999999996</v>
      </c>
      <c r="G41" s="18"/>
      <c r="H41" s="18"/>
      <c r="I41" s="19">
        <f>E41*50/C41</f>
        <v>1.5384615384615385E-2</v>
      </c>
      <c r="J41" s="92">
        <f>(D41-C4)/C4</f>
        <v>-0.85392508394770161</v>
      </c>
    </row>
    <row r="42" spans="1:11" ht="15" thickBot="1">
      <c r="A42" s="106"/>
      <c r="B42" s="81">
        <f>B41+7</f>
        <v>43163</v>
      </c>
      <c r="C42" s="32">
        <f>D41+G41-H41</f>
        <v>217.94377475002932</v>
      </c>
      <c r="D42" s="17">
        <f>C42+(C42*0.03)</f>
        <v>224.48208799253021</v>
      </c>
      <c r="E42" s="17">
        <f>C42/3250</f>
        <v>6.7059623000009019E-2</v>
      </c>
      <c r="F42" s="28">
        <f>(D42-C42)/E42</f>
        <v>97.500000000000171</v>
      </c>
      <c r="G42" s="18"/>
      <c r="H42" s="18"/>
      <c r="I42" s="19">
        <f>E42*50/C42</f>
        <v>1.5384615384615384E-2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43170</v>
      </c>
      <c r="C44" s="20">
        <f>D42+G42-H42</f>
        <v>224.48208799253021</v>
      </c>
      <c r="D44" s="17">
        <f>C44+(C44*0.03)</f>
        <v>231.21655063230611</v>
      </c>
      <c r="E44" s="17">
        <f>C44/3250</f>
        <v>6.9071411690009299E-2</v>
      </c>
      <c r="F44" s="28">
        <f>(D44-C44)/E44</f>
        <v>97.499999999999886</v>
      </c>
      <c r="G44" s="18"/>
      <c r="H44" s="18"/>
      <c r="I44" s="19">
        <f>E44*50/C44</f>
        <v>1.5384615384615385E-2</v>
      </c>
      <c r="J44" s="84"/>
    </row>
    <row r="45" spans="1:11">
      <c r="A45" s="105"/>
      <c r="B45" s="81">
        <f>B44+7</f>
        <v>43177</v>
      </c>
      <c r="C45" s="20">
        <f>D44+G44-H44</f>
        <v>231.21655063230611</v>
      </c>
      <c r="D45" s="17">
        <f>C45+(C45*0.03)</f>
        <v>238.1530471512753</v>
      </c>
      <c r="E45" s="17">
        <f>C45/3250</f>
        <v>7.1143554040709572E-2</v>
      </c>
      <c r="F45" s="28">
        <f>(D45-C45)/E45</f>
        <v>97.500000000000142</v>
      </c>
      <c r="G45" s="18"/>
      <c r="H45" s="18"/>
      <c r="I45" s="19">
        <f>E45*50/C45</f>
        <v>1.5384615384615384E-2</v>
      </c>
      <c r="J45" s="84"/>
    </row>
    <row r="46" spans="1:11">
      <c r="A46" s="105"/>
      <c r="B46" s="81">
        <f>B45+7</f>
        <v>43184</v>
      </c>
      <c r="C46" s="20">
        <f>D45+G45-H45</f>
        <v>238.1530471512753</v>
      </c>
      <c r="D46" s="17">
        <f>C46+(C46*0.03)</f>
        <v>245.29763856581357</v>
      </c>
      <c r="E46" s="17">
        <f>C46/3250</f>
        <v>7.3277860661930858E-2</v>
      </c>
      <c r="F46" s="28">
        <f>(D46-C46)/E46</f>
        <v>97.500000000000142</v>
      </c>
      <c r="G46" s="18"/>
      <c r="H46" s="18"/>
      <c r="I46" s="19">
        <f>E46*50/C46</f>
        <v>1.5384615384615382E-2</v>
      </c>
      <c r="J46" s="84"/>
    </row>
    <row r="47" spans="1:11" ht="13.5" thickBot="1">
      <c r="A47" s="106"/>
      <c r="B47" s="81">
        <f>B46+7</f>
        <v>43191</v>
      </c>
      <c r="C47" s="20">
        <f>D46+G46-H46</f>
        <v>245.29763856581357</v>
      </c>
      <c r="D47" s="17">
        <f>C47+(C47*0.03)</f>
        <v>252.65656772278797</v>
      </c>
      <c r="E47" s="17">
        <f>C47/3250</f>
        <v>7.5476196481788785E-2</v>
      </c>
      <c r="F47" s="28">
        <f>(D47-C47)/E47</f>
        <v>97.499999999999886</v>
      </c>
      <c r="G47" s="18"/>
      <c r="H47" s="80">
        <f>(D47-C34)*0.35</f>
        <v>-393.58590520550376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43198</v>
      </c>
      <c r="C49" s="20">
        <f>D47+G47-H47</f>
        <v>646.2424729282917</v>
      </c>
      <c r="D49" s="17">
        <f>C49+(C49*0.03)</f>
        <v>665.62974711614049</v>
      </c>
      <c r="E49" s="17">
        <f>C49/3250</f>
        <v>0.19884383782408976</v>
      </c>
      <c r="F49" s="28">
        <f>(D49-C49)/E49</f>
        <v>97.500000000000185</v>
      </c>
      <c r="G49" s="18"/>
      <c r="H49" s="18"/>
      <c r="I49" s="19">
        <f>E49*50/C49</f>
        <v>1.5384615384615384E-2</v>
      </c>
      <c r="J49" s="84"/>
    </row>
    <row r="50" spans="1:11">
      <c r="A50" s="105"/>
      <c r="B50" s="81">
        <f>B49+7</f>
        <v>43205</v>
      </c>
      <c r="C50" s="20">
        <f>D49+G49-H49</f>
        <v>665.62974711614049</v>
      </c>
      <c r="D50" s="17">
        <f>C50+(C50*0.03)</f>
        <v>685.59863952962473</v>
      </c>
      <c r="E50" s="17">
        <f>C50/3250</f>
        <v>0.20480915295881247</v>
      </c>
      <c r="F50" s="28">
        <f>(D50-C50)/E50</f>
        <v>97.500000000000128</v>
      </c>
      <c r="G50" s="18"/>
      <c r="H50" s="18"/>
      <c r="I50" s="19">
        <f>E50*50/C50</f>
        <v>1.5384615384615385E-2</v>
      </c>
      <c r="J50" s="84"/>
    </row>
    <row r="51" spans="1:11">
      <c r="A51" s="105"/>
      <c r="B51" s="81">
        <f>B50+7</f>
        <v>43212</v>
      </c>
      <c r="C51" s="20">
        <f>D50+G50-H50</f>
        <v>685.59863952962473</v>
      </c>
      <c r="D51" s="17">
        <f>C51+(C51*0.03)</f>
        <v>706.16659871551349</v>
      </c>
      <c r="E51" s="17">
        <f>C51/3250</f>
        <v>0.21095342754757684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43219</v>
      </c>
      <c r="C52" s="20">
        <f>D51+G51-H51</f>
        <v>706.16659871551349</v>
      </c>
      <c r="D52" s="17">
        <f>C52+(C52*0.03)</f>
        <v>727.35159667697894</v>
      </c>
      <c r="E52" s="17">
        <f>C52/3250</f>
        <v>0.21728203037400415</v>
      </c>
      <c r="F52" s="28">
        <f>(D52-C52)/E52</f>
        <v>97.500000000000242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43226</v>
      </c>
      <c r="C54" s="20">
        <f>D52+G52-H52</f>
        <v>727.35159667697894</v>
      </c>
      <c r="D54" s="17">
        <f>C54+(C54*0.03)</f>
        <v>749.17214457728835</v>
      </c>
      <c r="E54" s="17">
        <f>C54/3250</f>
        <v>0.22380049128522428</v>
      </c>
      <c r="F54" s="28">
        <f>(D54-C54)/E54</f>
        <v>97.500000000000171</v>
      </c>
      <c r="G54" s="18"/>
      <c r="H54" s="18"/>
      <c r="I54" s="19">
        <f>E54*50/C54</f>
        <v>1.5384615384615385E-2</v>
      </c>
      <c r="J54" s="84"/>
    </row>
    <row r="55" spans="1:11">
      <c r="A55" s="105"/>
      <c r="B55" s="81">
        <f>B54+7</f>
        <v>43233</v>
      </c>
      <c r="C55" s="20">
        <f>D54+G54-H54</f>
        <v>749.17214457728835</v>
      </c>
      <c r="D55" s="17">
        <f>C55+(C55*0.03)</f>
        <v>771.64730891460704</v>
      </c>
      <c r="E55" s="17">
        <f>C55/3250</f>
        <v>0.23051450602378104</v>
      </c>
      <c r="F55" s="28">
        <f>(D55-C55)/E55</f>
        <v>97.500000000000156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43240</v>
      </c>
      <c r="C56" s="20">
        <f>D55+G55-H55</f>
        <v>771.64730891460704</v>
      </c>
      <c r="D56" s="17">
        <f>C56+(C56*0.03)</f>
        <v>794.79672818204529</v>
      </c>
      <c r="E56" s="17">
        <f>C56/3250</f>
        <v>0.23742994120449448</v>
      </c>
      <c r="F56" s="28">
        <f>(D56-C56)/E56</f>
        <v>97.500000000000156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43247</v>
      </c>
      <c r="C57" s="20">
        <f>D56+G56-H56</f>
        <v>794.79672818204529</v>
      </c>
      <c r="D57" s="17">
        <f>C57+(C57*0.03)</f>
        <v>818.64063002750663</v>
      </c>
      <c r="E57" s="17">
        <f>C57/3250</f>
        <v>0.2445528394406293</v>
      </c>
      <c r="F57" s="28">
        <f>(D57-C57)/E57</f>
        <v>97.499999999999957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43254</v>
      </c>
      <c r="C59" s="20">
        <f>D57+G57-H57</f>
        <v>818.64063002750663</v>
      </c>
      <c r="D59" s="17">
        <f>C59+(C59*0.03)</f>
        <v>843.19984892833179</v>
      </c>
      <c r="E59" s="17">
        <f>C59/3250</f>
        <v>0.25188942462384817</v>
      </c>
      <c r="F59" s="28">
        <f>(D59-C59)/E59</f>
        <v>97.499999999999844</v>
      </c>
      <c r="G59" s="18"/>
      <c r="H59" s="18"/>
      <c r="I59" s="19">
        <f>E59*50/C59</f>
        <v>1.5384615384615382E-2</v>
      </c>
      <c r="J59" s="84"/>
    </row>
    <row r="60" spans="1:11">
      <c r="A60" s="105"/>
      <c r="B60" s="81">
        <f>B59+7</f>
        <v>43261</v>
      </c>
      <c r="C60" s="20">
        <f>D59+G59-H59</f>
        <v>843.19984892833179</v>
      </c>
      <c r="D60" s="17">
        <f>C60+(C60*0.03)</f>
        <v>868.49584439618172</v>
      </c>
      <c r="E60" s="17">
        <f>C60/3250</f>
        <v>0.25944610736256363</v>
      </c>
      <c r="F60" s="28">
        <f>(D60-C60)/E60</f>
        <v>97.499999999999929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43268</v>
      </c>
      <c r="C61" s="20">
        <f>D60+G60-H60</f>
        <v>868.49584439618172</v>
      </c>
      <c r="D61" s="17">
        <f>C61+(C61*0.03)</f>
        <v>894.55071972806718</v>
      </c>
      <c r="E61" s="17">
        <f>C61/3250</f>
        <v>0.26722949058344053</v>
      </c>
      <c r="F61" s="28">
        <f>(D61-C61)/E61</f>
        <v>97.500000000000014</v>
      </c>
      <c r="G61" s="18"/>
      <c r="H61" s="18"/>
      <c r="I61" s="19">
        <f>E61*50/C61</f>
        <v>1.5384615384615384E-2</v>
      </c>
      <c r="J61" s="84"/>
    </row>
    <row r="62" spans="1:11" ht="13.5" thickBot="1">
      <c r="A62" s="106"/>
      <c r="B62" s="81">
        <f>B61+7</f>
        <v>43275</v>
      </c>
      <c r="C62" s="20">
        <f>D61+G61-H61</f>
        <v>894.55071972806718</v>
      </c>
      <c r="D62" s="17">
        <f>C62+(C62*0.03)</f>
        <v>921.38724131990921</v>
      </c>
      <c r="E62" s="17">
        <f>C62/3250</f>
        <v>0.27524637530094376</v>
      </c>
      <c r="F62" s="28">
        <f>(D62-C62)/E62</f>
        <v>97.500000000000043</v>
      </c>
      <c r="G62" s="18"/>
      <c r="H62" s="80">
        <f>(D62-C49)*0.35</f>
        <v>96.300668937066121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43282</v>
      </c>
      <c r="C64" s="20">
        <f>D62+G62-H62</f>
        <v>825.08657238284309</v>
      </c>
      <c r="D64" s="17">
        <f>C64+(C64*0.03)</f>
        <v>849.83916955432835</v>
      </c>
      <c r="E64" s="17">
        <f>C64/3250</f>
        <v>0.25387279150241326</v>
      </c>
      <c r="F64" s="28">
        <f>(D64-C64)/E64</f>
        <v>97.499999999999886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43289</v>
      </c>
      <c r="C65" s="20">
        <f>D64+G64-H64</f>
        <v>849.83916955432835</v>
      </c>
      <c r="D65" s="17">
        <f>C65+(C65*0.03)</f>
        <v>875.33434464095819</v>
      </c>
      <c r="E65" s="17">
        <f>C65/3250</f>
        <v>0.26148897524748566</v>
      </c>
      <c r="F65" s="28">
        <f>(D65-C65)/E65</f>
        <v>97.499999999999972</v>
      </c>
      <c r="G65" s="17"/>
      <c r="H65" s="79"/>
      <c r="I65" s="19">
        <f>E65*50/C65</f>
        <v>1.5384615384615385E-2</v>
      </c>
      <c r="J65" s="84"/>
    </row>
    <row r="66" spans="1:11">
      <c r="A66" s="105"/>
      <c r="B66" s="81">
        <f>B65+7</f>
        <v>43296</v>
      </c>
      <c r="C66" s="20">
        <f>D65+G65-H65</f>
        <v>875.33434464095819</v>
      </c>
      <c r="D66" s="17">
        <f>C66+(C66*0.03)</f>
        <v>901.5943749801869</v>
      </c>
      <c r="E66" s="17">
        <f>C66/3250</f>
        <v>0.26933364450491021</v>
      </c>
      <c r="F66" s="28">
        <f>(D66-C66)/E66</f>
        <v>97.499999999999858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43303</v>
      </c>
      <c r="C67" s="20">
        <f>D66+G66-H66</f>
        <v>901.5943749801869</v>
      </c>
      <c r="D67" s="17">
        <f>C67+(C67*0.03)</f>
        <v>928.64220622959249</v>
      </c>
      <c r="E67" s="17">
        <f>C67/3250</f>
        <v>0.27741365384005751</v>
      </c>
      <c r="F67" s="28">
        <f>(D67-C67)/E67</f>
        <v>97.499999999999943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43310</v>
      </c>
      <c r="C69" s="20">
        <f>D67+G67-H67</f>
        <v>928.64220622959249</v>
      </c>
      <c r="D69" s="17">
        <f>C69+(C69*0.03)</f>
        <v>956.50147241648028</v>
      </c>
      <c r="E69" s="17">
        <f>C69/3250</f>
        <v>0.2857360634552592</v>
      </c>
      <c r="F69" s="28">
        <f>(D69-C69)/E69</f>
        <v>97.500000000000071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43317</v>
      </c>
      <c r="C70" s="20">
        <f>D69+G69-H69</f>
        <v>956.50147241648028</v>
      </c>
      <c r="D70" s="17">
        <f>C70+(C70*0.03)</f>
        <v>985.19651658897465</v>
      </c>
      <c r="E70" s="17">
        <f>C70/3250</f>
        <v>0.29430814535891703</v>
      </c>
      <c r="F70" s="28">
        <f>(D70-C70)/E70</f>
        <v>97.499999999999844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43324</v>
      </c>
      <c r="C71" s="20">
        <f>D70+G70-H70</f>
        <v>985.19651658897465</v>
      </c>
      <c r="D71" s="17">
        <f>C71+(C71*0.03)</f>
        <v>1014.7524120866439</v>
      </c>
      <c r="E71" s="17">
        <f>C71/3250</f>
        <v>0.30313738971968451</v>
      </c>
      <c r="F71" s="28">
        <f>(D71-C71)/E71</f>
        <v>97.499999999999915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43331</v>
      </c>
      <c r="C72" s="20">
        <f>D71+G71-H71</f>
        <v>1014.7524120866439</v>
      </c>
      <c r="D72" s="17">
        <f>C72+(C72*0.03)</f>
        <v>1045.1949844492431</v>
      </c>
      <c r="E72" s="17">
        <f>C72/3250</f>
        <v>0.31223151141127503</v>
      </c>
      <c r="F72" s="28">
        <f>(D72-C72)/E72</f>
        <v>97.499999999999659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43338</v>
      </c>
      <c r="C74" s="20">
        <f>D72+G72-H72</f>
        <v>1045.1949844492431</v>
      </c>
      <c r="D74" s="17">
        <f>C74+(C74*0.03)</f>
        <v>1076.5508339827204</v>
      </c>
      <c r="E74" s="17">
        <f>C74/3250</f>
        <v>0.32159845675361326</v>
      </c>
      <c r="F74" s="28">
        <f>(D74-C74)/E74</f>
        <v>97.500000000000142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43345</v>
      </c>
      <c r="C75" s="20">
        <f>D74+G74-H74</f>
        <v>1076.5508339827204</v>
      </c>
      <c r="D75" s="17">
        <f>C75+(C75*0.03)</f>
        <v>1108.847359002202</v>
      </c>
      <c r="E75" s="17">
        <f>C75/3250</f>
        <v>0.33124641045622166</v>
      </c>
      <c r="F75" s="28">
        <f>(D75-C75)/E75</f>
        <v>97.499999999999901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43352</v>
      </c>
      <c r="C76" s="20">
        <f>D75+G75-H75</f>
        <v>1108.847359002202</v>
      </c>
      <c r="D76" s="17">
        <f>C76+(C76*0.03)</f>
        <v>1142.1127797722681</v>
      </c>
      <c r="E76" s="17">
        <f>C76/3250</f>
        <v>0.34118380276990828</v>
      </c>
      <c r="F76" s="28">
        <f>(D76-C76)/E76</f>
        <v>97.500000000000298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43359</v>
      </c>
      <c r="C77" s="20">
        <f>D76+G76-H76</f>
        <v>1142.1127797722681</v>
      </c>
      <c r="D77" s="17">
        <f>C77+(C77*0.03)</f>
        <v>1176.3761631654361</v>
      </c>
      <c r="E77" s="17">
        <f>C77/3250</f>
        <v>0.35141931685300559</v>
      </c>
      <c r="F77" s="28">
        <f>(D77-C77)/E77</f>
        <v>97.499999999999702</v>
      </c>
      <c r="G77" s="18"/>
      <c r="H77" s="80">
        <f>(D77-C64)*0.35</f>
        <v>122.95135677390753</v>
      </c>
      <c r="I77" s="19">
        <f>E77*50/C77</f>
        <v>1.5384615384615387E-2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43366</v>
      </c>
      <c r="C79" s="20">
        <f>D77+G77-H77</f>
        <v>1053.4248063915286</v>
      </c>
      <c r="D79" s="17">
        <f>C79+(C79*0.03)</f>
        <v>1085.0275505832744</v>
      </c>
      <c r="E79" s="17">
        <f>C79/3250</f>
        <v>0.32413070965893187</v>
      </c>
      <c r="F79" s="28">
        <f>(D79-C79)/E79</f>
        <v>97.499999999999957</v>
      </c>
      <c r="G79" s="18"/>
      <c r="H79" s="18"/>
      <c r="I79" s="19">
        <f>E79*50/C79</f>
        <v>1.5384615384615382E-2</v>
      </c>
      <c r="J79" s="84"/>
    </row>
    <row r="80" spans="1:11">
      <c r="A80" s="105"/>
      <c r="B80" s="81">
        <f>B79+7</f>
        <v>43373</v>
      </c>
      <c r="C80" s="20">
        <f>D79+G79-H79</f>
        <v>1085.0275505832744</v>
      </c>
      <c r="D80" s="17">
        <f>C80+(C80*0.03)</f>
        <v>1117.5783771007727</v>
      </c>
      <c r="E80" s="17">
        <f>C80/3250</f>
        <v>0.33385463094869983</v>
      </c>
      <c r="F80" s="28">
        <f>(D80-C80)/E80</f>
        <v>97.500000000000227</v>
      </c>
      <c r="G80" s="18"/>
      <c r="H80" s="18"/>
      <c r="I80" s="19">
        <f>E80*50/C80</f>
        <v>1.5384615384615385E-2</v>
      </c>
      <c r="J80" s="84"/>
    </row>
    <row r="81" spans="1:11">
      <c r="A81" s="105"/>
      <c r="B81" s="81">
        <f>B80+7</f>
        <v>43380</v>
      </c>
      <c r="C81" s="20">
        <f>D80+G80-H80</f>
        <v>1117.5783771007727</v>
      </c>
      <c r="D81" s="17">
        <f>C81+(C81*0.03)</f>
        <v>1151.105728413796</v>
      </c>
      <c r="E81" s="17">
        <f>C81/3250</f>
        <v>0.34387026987716085</v>
      </c>
      <c r="F81" s="28">
        <f>(D81-C81)/E81</f>
        <v>97.500000000000185</v>
      </c>
      <c r="G81" s="18"/>
      <c r="H81" s="18"/>
      <c r="I81" s="19">
        <f>E81*50/C81</f>
        <v>1.5384615384615384E-2</v>
      </c>
      <c r="J81" s="84"/>
    </row>
    <row r="82" spans="1:11" ht="13" thickBot="1">
      <c r="A82" s="106"/>
      <c r="B82" s="81">
        <f>B81+7</f>
        <v>43387</v>
      </c>
      <c r="C82" s="20">
        <f>D81+G81-H81</f>
        <v>1151.105728413796</v>
      </c>
      <c r="D82" s="17">
        <f>C82+(C82*0.03)</f>
        <v>1185.6389002662099</v>
      </c>
      <c r="E82" s="17">
        <f>C82/3250</f>
        <v>0.35418637797347569</v>
      </c>
      <c r="F82" s="28">
        <f>(D82-C82)/E82</f>
        <v>97.500000000000185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43394</v>
      </c>
      <c r="C84" s="20">
        <f>D82+G82-H82</f>
        <v>1185.6389002662099</v>
      </c>
      <c r="D84" s="17">
        <f>C84+(C84*0.03)</f>
        <v>1221.2080672741963</v>
      </c>
      <c r="E84" s="17">
        <f>C84/3250</f>
        <v>0.36481196931267995</v>
      </c>
      <c r="F84" s="28">
        <f>(D84-C84)/E84</f>
        <v>97.500000000000227</v>
      </c>
      <c r="G84" s="18"/>
      <c r="H84" s="18"/>
      <c r="I84" s="19">
        <f>E84*50/C84</f>
        <v>1.5384615384615384E-2</v>
      </c>
      <c r="J84" s="84"/>
    </row>
    <row r="85" spans="1:11">
      <c r="A85" s="105"/>
      <c r="B85" s="81">
        <f>B84+7</f>
        <v>43401</v>
      </c>
      <c r="C85" s="20">
        <f>D84+G84-H84</f>
        <v>1221.2080672741963</v>
      </c>
      <c r="D85" s="17">
        <f>C85+(C85*0.03)</f>
        <v>1257.8443092924222</v>
      </c>
      <c r="E85" s="17">
        <f>C85/3250</f>
        <v>0.37575632839206041</v>
      </c>
      <c r="F85" s="28">
        <f>(D85-C85)/E85</f>
        <v>97.499999999999915</v>
      </c>
      <c r="G85" s="18"/>
      <c r="H85" s="18"/>
      <c r="I85" s="19">
        <f>E85*50/C85</f>
        <v>1.5384615384615385E-2</v>
      </c>
      <c r="J85" s="84"/>
    </row>
    <row r="86" spans="1:11">
      <c r="A86" s="105"/>
      <c r="B86" s="81">
        <f>B85+7</f>
        <v>43408</v>
      </c>
      <c r="C86" s="20">
        <f>D85+G85-H85</f>
        <v>1257.8443092924222</v>
      </c>
      <c r="D86" s="17">
        <f>C86+(C86*0.03)</f>
        <v>1295.5796385711949</v>
      </c>
      <c r="E86" s="17">
        <f>C86/3250</f>
        <v>0.38702901824382219</v>
      </c>
      <c r="F86" s="28">
        <f>(D86-C86)/E86</f>
        <v>97.500000000000156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43415</v>
      </c>
      <c r="C87" s="20">
        <f>D86+G86-H86</f>
        <v>1295.5796385711949</v>
      </c>
      <c r="D87" s="17">
        <f>C87+(C87*0.03)</f>
        <v>1334.4470277283308</v>
      </c>
      <c r="E87" s="17">
        <f>C87/3250</f>
        <v>0.39863988879113688</v>
      </c>
      <c r="F87" s="28">
        <f>(D87-C87)/E87</f>
        <v>97.500000000000142</v>
      </c>
      <c r="G87" s="18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43422</v>
      </c>
      <c r="C89" s="20">
        <f>D87+G87-H87</f>
        <v>1334.4470277283308</v>
      </c>
      <c r="D89" s="17">
        <f>C89+(C89*0.03)</f>
        <v>1374.4804385601808</v>
      </c>
      <c r="E89" s="17">
        <f>C89/3250</f>
        <v>0.410599085454871</v>
      </c>
      <c r="F89" s="28">
        <f>(D89-C89)/E89</f>
        <v>97.500000000000199</v>
      </c>
      <c r="G89" s="18"/>
      <c r="H89" s="18"/>
      <c r="I89" s="19">
        <f>E89*50/C89</f>
        <v>1.5384615384615384E-2</v>
      </c>
      <c r="J89" s="84"/>
    </row>
    <row r="90" spans="1:11">
      <c r="A90" s="105"/>
      <c r="B90" s="81">
        <f>B89+7</f>
        <v>43429</v>
      </c>
      <c r="C90" s="20">
        <f>D89+G89-H89</f>
        <v>1374.4804385601808</v>
      </c>
      <c r="D90" s="17">
        <f>C90+(C90*0.03)</f>
        <v>1415.7148517169862</v>
      </c>
      <c r="E90" s="17">
        <f>C90/3250</f>
        <v>0.42291705801851714</v>
      </c>
      <c r="F90" s="28">
        <f>(D90-C90)/E90</f>
        <v>97.500000000000028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43436</v>
      </c>
      <c r="C91" s="20">
        <f>D90+G90-H90</f>
        <v>1415.7148517169862</v>
      </c>
      <c r="D91" s="17">
        <f>C91+(C91*0.03)</f>
        <v>1458.1862972684958</v>
      </c>
      <c r="E91" s="17">
        <f>C91/3250</f>
        <v>0.43560456975907269</v>
      </c>
      <c r="F91" s="28">
        <f>(D91-C91)/E91</f>
        <v>97.499999999999872</v>
      </c>
      <c r="G91" s="18"/>
      <c r="H91" s="18"/>
      <c r="I91" s="19">
        <f>E91*50/C91</f>
        <v>1.5384615384615385E-2</v>
      </c>
      <c r="J91" s="84"/>
    </row>
    <row r="92" spans="1:11" ht="13.5" thickBot="1">
      <c r="A92" s="106"/>
      <c r="B92" s="81">
        <f>B91+7</f>
        <v>43443</v>
      </c>
      <c r="C92" s="20">
        <f>D91+G91-H91</f>
        <v>1458.1862972684958</v>
      </c>
      <c r="D92" s="17">
        <f>C92+(C92*0.03)</f>
        <v>1501.9318861865506</v>
      </c>
      <c r="E92" s="17">
        <f>C92/3250</f>
        <v>0.44867270685184485</v>
      </c>
      <c r="F92" s="28">
        <f>(D92-C92)/E92</f>
        <v>97.499999999999986</v>
      </c>
      <c r="G92" s="18"/>
      <c r="H92" s="80">
        <f>(D92-C79)*0.35</f>
        <v>156.97747792825771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43450</v>
      </c>
      <c r="C94" s="20">
        <f>D92+G92-H92</f>
        <v>1344.9544082582929</v>
      </c>
      <c r="D94" s="17">
        <f>C94+(C94*0.03)</f>
        <v>1385.3030405060417</v>
      </c>
      <c r="E94" s="17">
        <f>C94/3250</f>
        <v>0.41383212561793631</v>
      </c>
      <c r="F94" s="28">
        <f>(D94-C94)/E94</f>
        <v>97.500000000000043</v>
      </c>
      <c r="G94" s="17"/>
      <c r="H94" s="18"/>
      <c r="I94" s="19">
        <f>E94*50/C94</f>
        <v>1.5384615384615387E-2</v>
      </c>
      <c r="J94" s="84"/>
    </row>
    <row r="95" spans="1:11">
      <c r="A95" s="105"/>
      <c r="B95" s="81">
        <f>B94+7</f>
        <v>43457</v>
      </c>
      <c r="C95" s="20">
        <f>D94+G94-H94</f>
        <v>1385.3030405060417</v>
      </c>
      <c r="D95" s="17">
        <f>C95+(C95*0.03)</f>
        <v>1426.862131721223</v>
      </c>
      <c r="E95" s="17">
        <f>C95/3250</f>
        <v>0.42624708938647438</v>
      </c>
      <c r="F95" s="28">
        <f>(D95-C95)/E95</f>
        <v>97.500000000000114</v>
      </c>
      <c r="G95" s="17"/>
      <c r="H95" s="18"/>
      <c r="I95" s="19">
        <f>E95*50/C95</f>
        <v>1.5384615384615384E-2</v>
      </c>
      <c r="J95" s="84"/>
    </row>
    <row r="96" spans="1:11">
      <c r="A96" s="105"/>
      <c r="B96" s="81">
        <f>B95+7</f>
        <v>43464</v>
      </c>
      <c r="C96" s="20">
        <f>D95+G95-H95</f>
        <v>1426.862131721223</v>
      </c>
      <c r="D96" s="17">
        <f>C96+(C96*0.03)</f>
        <v>1469.6679956728597</v>
      </c>
      <c r="E96" s="17">
        <f>C96/3250</f>
        <v>0.4390345020680686</v>
      </c>
      <c r="F96" s="28">
        <f>(D96-C96)/E96</f>
        <v>97.499999999999886</v>
      </c>
      <c r="G96" s="17"/>
      <c r="H96" s="18"/>
      <c r="I96" s="19">
        <f>E96*50/C96</f>
        <v>1.5384615384615384E-2</v>
      </c>
      <c r="J96" s="84"/>
    </row>
    <row r="97" spans="1:11" ht="13" thickBot="1">
      <c r="A97" s="106"/>
      <c r="B97" s="81">
        <f>B96+7</f>
        <v>43471</v>
      </c>
      <c r="C97" s="20">
        <f>D96+G96-H96</f>
        <v>1469.6679956728597</v>
      </c>
      <c r="D97" s="17">
        <f>C97+(C97*0.03)</f>
        <v>1513.7580355430455</v>
      </c>
      <c r="E97" s="17">
        <f>C97/3250</f>
        <v>0.45220553713011069</v>
      </c>
      <c r="F97" s="28">
        <f>(D97-C97)/E97</f>
        <v>97.500000000000057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43478</v>
      </c>
      <c r="C99" s="20">
        <f>D97+G97-H97</f>
        <v>1513.7580355430455</v>
      </c>
      <c r="D99" s="17">
        <f>C99+(C99*0.03)</f>
        <v>1559.1707766093368</v>
      </c>
      <c r="E99" s="17">
        <f>C99/3250</f>
        <v>0.46577170324401401</v>
      </c>
      <c r="F99" s="28">
        <f>(D99-C99)/E99</f>
        <v>97.499999999999957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43485</v>
      </c>
      <c r="C100" s="20">
        <f>D99+G99-H99</f>
        <v>1559.1707766093368</v>
      </c>
      <c r="D100" s="17">
        <f>C100+(C100*0.03)</f>
        <v>1605.9458999076169</v>
      </c>
      <c r="E100" s="17">
        <f>C100/3250</f>
        <v>0.4797448543413344</v>
      </c>
      <c r="F100" s="28">
        <f>(D100-C100)/E100</f>
        <v>97.499999999999886</v>
      </c>
      <c r="G100" s="18"/>
      <c r="H100" s="18"/>
      <c r="I100" s="19">
        <f>E100*50/C100</f>
        <v>1.5384615384615385E-2</v>
      </c>
      <c r="J100" s="84"/>
    </row>
    <row r="101" spans="1:11">
      <c r="A101" s="105"/>
      <c r="B101" s="81">
        <f>B100+7</f>
        <v>43492</v>
      </c>
      <c r="C101" s="20">
        <f>D100+G100-H100</f>
        <v>1605.9458999076169</v>
      </c>
      <c r="D101" s="17">
        <f>C101+(C101*0.03)</f>
        <v>1654.1242769048454</v>
      </c>
      <c r="E101" s="17">
        <f>C101/3250</f>
        <v>0.4941371999715744</v>
      </c>
      <c r="F101" s="28">
        <f>(D101-C101)/E101</f>
        <v>97.499999999999986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43499</v>
      </c>
      <c r="C102" s="20">
        <f>D101+G101-H101</f>
        <v>1654.1242769048454</v>
      </c>
      <c r="D102" s="17">
        <f>C102+(C102*0.03)</f>
        <v>1703.7480052119906</v>
      </c>
      <c r="E102" s="17">
        <f>C102/3250</f>
        <v>0.50896131597072169</v>
      </c>
      <c r="F102" s="28">
        <f>(D102-C102)/E102</f>
        <v>97.499999999999787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43506</v>
      </c>
      <c r="C104" s="20">
        <f>D102+G102-H102</f>
        <v>1703.7480052119906</v>
      </c>
      <c r="D104" s="17">
        <f>C104+(C104*0.03)</f>
        <v>1754.8604453683504</v>
      </c>
      <c r="E104" s="17">
        <f>C104/3250</f>
        <v>0.5242301554498433</v>
      </c>
      <c r="F104" s="28">
        <f>(D104-C104)/E104</f>
        <v>97.500000000000057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43513</v>
      </c>
      <c r="C105" s="20">
        <f>D104+G104-H104</f>
        <v>1754.8604453683504</v>
      </c>
      <c r="D105" s="17">
        <f>C105+(C105*0.03)</f>
        <v>1807.506258729401</v>
      </c>
      <c r="E105" s="17">
        <f>C105/3250</f>
        <v>0.53995706011333855</v>
      </c>
      <c r="F105" s="28">
        <f>(D105-C105)/E105</f>
        <v>97.500000000000199</v>
      </c>
      <c r="G105" s="18"/>
      <c r="H105" s="18"/>
      <c r="I105" s="19">
        <f>E105*50/C105</f>
        <v>1.5384615384615382E-2</v>
      </c>
      <c r="J105" s="84"/>
    </row>
    <row r="106" spans="1:11">
      <c r="A106" s="105"/>
      <c r="B106" s="81">
        <f>B105+7</f>
        <v>43520</v>
      </c>
      <c r="C106" s="20">
        <f>D105+G105-H105</f>
        <v>1807.506258729401</v>
      </c>
      <c r="D106" s="17">
        <f>C106+(C106*0.03)</f>
        <v>1861.7314464912831</v>
      </c>
      <c r="E106" s="17">
        <f>C106/3250</f>
        <v>0.55615577191673882</v>
      </c>
      <c r="F106" s="28">
        <f>(D106-C106)/E106</f>
        <v>97.500000000000156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43527</v>
      </c>
      <c r="C107" s="20">
        <f>D106+G106-H106</f>
        <v>1861.7314464912831</v>
      </c>
      <c r="D107" s="17">
        <f>C107+(C107*0.03)</f>
        <v>1917.5833898860217</v>
      </c>
      <c r="E107" s="17">
        <f>C107/3250</f>
        <v>0.57284044507424092</v>
      </c>
      <c r="F107" s="28">
        <f>(D107-C107)/E107</f>
        <v>97.500000000000114</v>
      </c>
      <c r="G107" s="18"/>
      <c r="H107" s="80">
        <f>(D107-C94)*0.35</f>
        <v>200.42014356970506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43534</v>
      </c>
      <c r="C109" s="20">
        <f>D107+G107-H107</f>
        <v>1717.1632463163166</v>
      </c>
      <c r="D109" s="17">
        <f>C109+(C109*0.03)</f>
        <v>1768.6781437058062</v>
      </c>
      <c r="E109" s="17">
        <f>C109/3250</f>
        <v>0.52835792194348208</v>
      </c>
      <c r="F109" s="28">
        <f>(D109-C109)/E109</f>
        <v>97.500000000000057</v>
      </c>
      <c r="G109" s="18"/>
      <c r="H109" s="18"/>
      <c r="I109" s="19">
        <f>E109*50/C109</f>
        <v>1.5384615384615385E-2</v>
      </c>
      <c r="J109" s="84"/>
    </row>
    <row r="110" spans="1:11">
      <c r="A110" s="105"/>
      <c r="B110" s="81">
        <f>B109+7</f>
        <v>43541</v>
      </c>
      <c r="C110" s="20">
        <f>D109+G109-H109</f>
        <v>1768.6781437058062</v>
      </c>
      <c r="D110" s="17">
        <f>C110+(C110*0.03)</f>
        <v>1821.7384880169805</v>
      </c>
      <c r="E110" s="17">
        <f>C110/3250</f>
        <v>0.54420865960178655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43548</v>
      </c>
      <c r="C111" s="20">
        <f>D110+G110-H110</f>
        <v>1821.7384880169805</v>
      </c>
      <c r="D111" s="17">
        <f>C111+(C111*0.03)</f>
        <v>1876.3906426574899</v>
      </c>
      <c r="E111" s="17">
        <f>C111/3250</f>
        <v>0.56053491938984012</v>
      </c>
      <c r="F111" s="28">
        <f>(D111-C111)/E111</f>
        <v>97.500000000000114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43555</v>
      </c>
      <c r="C112" s="20">
        <f>D111+G111-H111</f>
        <v>1876.3906426574899</v>
      </c>
      <c r="D112" s="17">
        <f>C112+(C112*0.03)</f>
        <v>1932.6823619372146</v>
      </c>
      <c r="E112" s="17">
        <f>C112/3250</f>
        <v>0.57735096697153532</v>
      </c>
      <c r="F112" s="28">
        <f>(D112-C112)/E112</f>
        <v>97.500000000000014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43562</v>
      </c>
      <c r="C114" s="20">
        <f>D112+G112-H112</f>
        <v>1932.6823619372146</v>
      </c>
      <c r="D114" s="17">
        <f>C114+(C114*0.03)</f>
        <v>1990.662832795331</v>
      </c>
      <c r="E114" s="17">
        <f>C114/3250</f>
        <v>0.59467149598068147</v>
      </c>
      <c r="F114" s="28">
        <f>(D114-C114)/E114</f>
        <v>97.499999999999929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43569</v>
      </c>
      <c r="C115" s="20">
        <f>D114+G114-H114</f>
        <v>1990.662832795331</v>
      </c>
      <c r="D115" s="17">
        <f>C115+(C115*0.03)</f>
        <v>2050.3827177791909</v>
      </c>
      <c r="E115" s="17">
        <f>C115/3250</f>
        <v>0.6125116408601019</v>
      </c>
      <c r="F115" s="28">
        <f>(D115-C115)/E115</f>
        <v>97.499999999999872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43576</v>
      </c>
      <c r="C116" s="20">
        <f>D115+G115-H115</f>
        <v>2050.3827177791909</v>
      </c>
      <c r="D116" s="17">
        <f>C116+(C116*0.03)</f>
        <v>2111.8941993125668</v>
      </c>
      <c r="E116" s="17">
        <f>C116/3250</f>
        <v>0.63088699008590488</v>
      </c>
      <c r="F116" s="28">
        <f>(D116-C116)/E116</f>
        <v>97.50000000000027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6"/>
      <c r="B117" s="81">
        <f>B116+7</f>
        <v>43583</v>
      </c>
      <c r="C117" s="20">
        <f>D116+G116-H116</f>
        <v>2111.8941993125668</v>
      </c>
      <c r="D117" s="17">
        <f>C117+(C117*0.03)</f>
        <v>2175.2510252919437</v>
      </c>
      <c r="E117" s="17">
        <f>C117/3250</f>
        <v>0.64981359978848208</v>
      </c>
      <c r="F117" s="28">
        <f>(D117-C117)/E117</f>
        <v>97.499999999999901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43590</v>
      </c>
      <c r="C119" s="20">
        <f>D117+G117-H117</f>
        <v>2175.2510252919437</v>
      </c>
      <c r="D119" s="17">
        <f>C119+(C119*0.03)</f>
        <v>2240.5085560507018</v>
      </c>
      <c r="E119" s="17">
        <f>C119/3250</f>
        <v>0.6693080077821365</v>
      </c>
      <c r="F119" s="28">
        <f>(D119-C119)/E119</f>
        <v>97.499999999999673</v>
      </c>
      <c r="G119" s="18"/>
      <c r="H119" s="18"/>
      <c r="I119" s="19">
        <f>E119*50/C119</f>
        <v>1.5384615384615384E-2</v>
      </c>
      <c r="J119" s="84"/>
    </row>
    <row r="120" spans="1:11">
      <c r="A120" s="105"/>
      <c r="B120" s="81">
        <f>B119+7</f>
        <v>43597</v>
      </c>
      <c r="C120" s="20">
        <f>D119+G119-H119</f>
        <v>2240.5085560507018</v>
      </c>
      <c r="D120" s="17">
        <f>C120+(C120*0.03)</f>
        <v>2307.723812732223</v>
      </c>
      <c r="E120" s="17">
        <f>C120/3250</f>
        <v>0.68938724801560058</v>
      </c>
      <c r="F120" s="28">
        <f>(D120-C120)/E120</f>
        <v>97.500000000000156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43604</v>
      </c>
      <c r="C121" s="20">
        <f>D120+G120-H120</f>
        <v>2307.723812732223</v>
      </c>
      <c r="D121" s="17">
        <f>C121+(C121*0.03)</f>
        <v>2376.9555271141899</v>
      </c>
      <c r="E121" s="17">
        <f>C121/3250</f>
        <v>0.71006886545606862</v>
      </c>
      <c r="F121" s="28">
        <f>(D121-C121)/E121</f>
        <v>97.500000000000256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43611</v>
      </c>
      <c r="C122" s="20">
        <f>D121+G121-H121</f>
        <v>2376.9555271141899</v>
      </c>
      <c r="D122" s="17">
        <f>C122+(C122*0.03)</f>
        <v>2448.2641929276156</v>
      </c>
      <c r="E122" s="17">
        <f>C122/3250</f>
        <v>0.73137093141975074</v>
      </c>
      <c r="F122" s="28">
        <f>(D122-C122)/E122</f>
        <v>97.500000000000014</v>
      </c>
      <c r="G122" s="18"/>
      <c r="H122" s="80">
        <f>(D122-C109)*0.35</f>
        <v>255.88533131395459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43618</v>
      </c>
      <c r="C124" s="20">
        <f>D122+G122-H122</f>
        <v>2192.3788616136608</v>
      </c>
      <c r="D124" s="17">
        <f>C124+(C124*0.03)</f>
        <v>2258.1502274620707</v>
      </c>
      <c r="E124" s="17">
        <f>C124/3250</f>
        <v>0.67457811126574174</v>
      </c>
      <c r="F124" s="28">
        <f>(D124-C124)/E124</f>
        <v>97.500000000000142</v>
      </c>
      <c r="G124" s="17"/>
      <c r="H124" s="18"/>
      <c r="I124" s="19">
        <f>E124*50/C124</f>
        <v>1.5384615384615384E-2</v>
      </c>
      <c r="J124" s="84"/>
    </row>
    <row r="125" spans="1:11">
      <c r="A125" s="105"/>
      <c r="B125" s="81">
        <f>B124+7</f>
        <v>43625</v>
      </c>
      <c r="C125" s="20">
        <f>D124+G124-H124</f>
        <v>2258.1502274620707</v>
      </c>
      <c r="D125" s="17">
        <f>C125+(C125*0.03)</f>
        <v>2325.8947342859328</v>
      </c>
      <c r="E125" s="17">
        <f>C125/3250</f>
        <v>0.69481545460371408</v>
      </c>
      <c r="F125" s="28">
        <f>(D125-C125)/E125</f>
        <v>97.500000000000028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43632</v>
      </c>
      <c r="C126" s="20">
        <f>D125+G125-H125</f>
        <v>2325.8947342859328</v>
      </c>
      <c r="D126" s="17">
        <f>C126+(C126*0.03)</f>
        <v>2395.6715763145107</v>
      </c>
      <c r="E126" s="17">
        <f>C126/3250</f>
        <v>0.71565991824182551</v>
      </c>
      <c r="F126" s="28">
        <f>(D126-C126)/E126</f>
        <v>97.499999999999886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43639</v>
      </c>
      <c r="C127" s="20">
        <f>D126+G126-H126</f>
        <v>2395.6715763145107</v>
      </c>
      <c r="D127" s="17">
        <f>C127+(C127*0.03)</f>
        <v>2467.5417236039461</v>
      </c>
      <c r="E127" s="17">
        <f>C127/3250</f>
        <v>0.73712971578908026</v>
      </c>
      <c r="F127" s="28">
        <f>(D127-C127)/E127</f>
        <v>97.500000000000114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43646</v>
      </c>
      <c r="C129" s="20">
        <f>D127+G127-H127</f>
        <v>2467.5417236039461</v>
      </c>
      <c r="D129" s="17">
        <f>C129+(C129*0.03)</f>
        <v>2541.5679753120644</v>
      </c>
      <c r="E129" s="17">
        <f>C129/3250</f>
        <v>0.75924360726275264</v>
      </c>
      <c r="F129" s="28">
        <f>(D129-C129)/E129</f>
        <v>97.499999999999829</v>
      </c>
      <c r="G129" s="18"/>
      <c r="H129" s="18"/>
      <c r="I129" s="19">
        <f>E129*50/C129</f>
        <v>1.5384615384615385E-2</v>
      </c>
      <c r="J129" s="84"/>
    </row>
    <row r="130" spans="1:11">
      <c r="A130" s="105"/>
      <c r="B130" s="81">
        <f>B129+7</f>
        <v>43653</v>
      </c>
      <c r="C130" s="20">
        <f>D129+G129-H129</f>
        <v>2541.5679753120644</v>
      </c>
      <c r="D130" s="17">
        <f>C130+(C130*0.03)</f>
        <v>2617.8150145714262</v>
      </c>
      <c r="E130" s="17">
        <f>C130/3250</f>
        <v>0.78202091548063524</v>
      </c>
      <c r="F130" s="28">
        <f>(D130-C130)/E130</f>
        <v>97.499999999999858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43660</v>
      </c>
      <c r="C131" s="20">
        <f>D130+G130-H130</f>
        <v>2617.8150145714262</v>
      </c>
      <c r="D131" s="17">
        <f>C131+(C131*0.03)</f>
        <v>2696.349465008569</v>
      </c>
      <c r="E131" s="17">
        <f>C131/3250</f>
        <v>0.80548154294505425</v>
      </c>
      <c r="F131" s="28">
        <f>(D131-C131)/E131</f>
        <v>97.500000000000043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43667</v>
      </c>
      <c r="C132" s="20">
        <f>D131+G131-H131</f>
        <v>2696.349465008569</v>
      </c>
      <c r="D132" s="17">
        <f>C132+(C132*0.03)</f>
        <v>2777.2399489588261</v>
      </c>
      <c r="E132" s="17">
        <f>C132/3250</f>
        <v>0.82964598923340582</v>
      </c>
      <c r="F132" s="28">
        <f>(D132-C132)/E132</f>
        <v>97.499999999999943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43674</v>
      </c>
      <c r="C134" s="20">
        <f>D132+G132-H132</f>
        <v>2777.2399489588261</v>
      </c>
      <c r="D134" s="17">
        <f>C134+(C134*0.03)</f>
        <v>2860.5571474275907</v>
      </c>
      <c r="E134" s="17">
        <f>C134/3250</f>
        <v>0.85453536891040804</v>
      </c>
      <c r="F134" s="28">
        <f>(D134-C134)/E134</f>
        <v>97.499999999999872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43681</v>
      </c>
      <c r="C135" s="20">
        <f>D134+G134-H134</f>
        <v>2860.5571474275907</v>
      </c>
      <c r="D135" s="17">
        <f>C135+(C135*0.03)</f>
        <v>2946.3738618504185</v>
      </c>
      <c r="E135" s="17">
        <f>C135/3250</f>
        <v>0.88017142997772024</v>
      </c>
      <c r="F135" s="28">
        <f>(D135-C135)/E135</f>
        <v>97.500000000000057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43688</v>
      </c>
      <c r="C136" s="20">
        <f>D135+G135-H135</f>
        <v>2946.3738618504185</v>
      </c>
      <c r="D136" s="17">
        <f>C136+(C136*0.03)</f>
        <v>3034.7650777059312</v>
      </c>
      <c r="E136" s="17">
        <f>C136/3250</f>
        <v>0.90657657287705185</v>
      </c>
      <c r="F136" s="28">
        <f>(D136-C136)/E136</f>
        <v>97.500000000000114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43695</v>
      </c>
      <c r="C137" s="20">
        <f>D136+G136-H136</f>
        <v>3034.7650777059312</v>
      </c>
      <c r="D137" s="17">
        <f>C137+(C137*0.03)</f>
        <v>3125.8080300371089</v>
      </c>
      <c r="E137" s="17">
        <f>C137/3250</f>
        <v>0.93377387006336343</v>
      </c>
      <c r="F137" s="28">
        <f>(D137-C137)/E137</f>
        <v>97.499999999999787</v>
      </c>
      <c r="G137" s="18"/>
      <c r="H137" s="80">
        <f>(D137-C124)*0.35</f>
        <v>326.70020894820681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43702</v>
      </c>
      <c r="C139" s="20">
        <f>D137+G137-H137</f>
        <v>2799.1078210889023</v>
      </c>
      <c r="D139" s="17">
        <f>C139+(C139*0.03)</f>
        <v>2883.0810557215691</v>
      </c>
      <c r="E139" s="17">
        <f>C139/3250</f>
        <v>0.86126394495043146</v>
      </c>
      <c r="F139" s="28">
        <f>(D139-C139)/E139</f>
        <v>97.499999999999744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43709</v>
      </c>
      <c r="C140" s="20">
        <f>D139+G139-H139</f>
        <v>2883.0810557215691</v>
      </c>
      <c r="D140" s="17">
        <f>C140+(C140*0.03)</f>
        <v>2969.5734873932161</v>
      </c>
      <c r="E140" s="17">
        <f>C140/3250</f>
        <v>0.88710186329894436</v>
      </c>
      <c r="F140" s="28">
        <f>(D140-C140)/E140</f>
        <v>97.499999999999858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43716</v>
      </c>
      <c r="C141" s="20">
        <f>D140+G140-H140</f>
        <v>2969.5734873932161</v>
      </c>
      <c r="D141" s="17">
        <f>C141+(C141*0.03)</f>
        <v>3058.6606920150125</v>
      </c>
      <c r="E141" s="17">
        <f>C141/3250</f>
        <v>0.91371491919791259</v>
      </c>
      <c r="F141" s="28">
        <f>(D141-C141)/E141</f>
        <v>97.499999999999972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6"/>
      <c r="B142" s="81">
        <f>B141+7</f>
        <v>43723</v>
      </c>
      <c r="C142" s="20">
        <f>D141+G141-H141</f>
        <v>3058.6606920150125</v>
      </c>
      <c r="D142" s="17">
        <f>C142+(C142*0.03)</f>
        <v>3150.4205127754631</v>
      </c>
      <c r="E142" s="17">
        <f>C142/3250</f>
        <v>0.94112636677384998</v>
      </c>
      <c r="F142" s="28">
        <f>(D142-C142)/E142</f>
        <v>97.500000000000199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43730</v>
      </c>
      <c r="C144" s="20">
        <f>D142+G142-H142</f>
        <v>3150.4205127754631</v>
      </c>
      <c r="D144" s="17">
        <f>C144+(C144*0.03)</f>
        <v>3244.933128158727</v>
      </c>
      <c r="E144" s="17">
        <f>C144/3250</f>
        <v>0.96936015777706552</v>
      </c>
      <c r="F144" s="28">
        <f>(D144-C144)/E144</f>
        <v>97.5</v>
      </c>
      <c r="G144" s="18"/>
      <c r="H144" s="18"/>
      <c r="I144" s="19">
        <f>E144*50/C144</f>
        <v>1.5384615384615385E-2</v>
      </c>
      <c r="J144" s="84"/>
    </row>
    <row r="145" spans="1:11">
      <c r="A145" s="105"/>
      <c r="B145" s="81">
        <f>B144+7</f>
        <v>43737</v>
      </c>
      <c r="C145" s="20">
        <f>D144+G144-H144</f>
        <v>3244.933128158727</v>
      </c>
      <c r="D145" s="17">
        <f>C145+(C145*0.03)</f>
        <v>3342.2811220034887</v>
      </c>
      <c r="E145" s="17">
        <f>C145/3250</f>
        <v>0.99844096251037751</v>
      </c>
      <c r="F145" s="28">
        <f>(D145-C145)/E145</f>
        <v>97.499999999999929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43744</v>
      </c>
      <c r="C146" s="20">
        <f>D145+G145-H145</f>
        <v>3342.2811220034887</v>
      </c>
      <c r="D146" s="17">
        <f>C146+(C146*0.03)</f>
        <v>3442.5495556635933</v>
      </c>
      <c r="E146" s="17">
        <f>C146/3250</f>
        <v>1.0283941913856889</v>
      </c>
      <c r="F146" s="28">
        <f>(D146-C146)/E146</f>
        <v>97.499999999999957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6"/>
      <c r="B147" s="81">
        <f>B146+7</f>
        <v>43751</v>
      </c>
      <c r="C147" s="20">
        <f>D146+G146-H146</f>
        <v>3442.5495556635933</v>
      </c>
      <c r="D147" s="17">
        <f>C147+(C147*0.03)</f>
        <v>3545.8260423335009</v>
      </c>
      <c r="E147" s="17">
        <f>C147/3250</f>
        <v>1.0592460171272595</v>
      </c>
      <c r="F147" s="28">
        <f>(D147-C147)/E147</f>
        <v>97.499999999999829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43758</v>
      </c>
      <c r="C149" s="20">
        <f>D147+G147-H147</f>
        <v>3545.8260423335009</v>
      </c>
      <c r="D149" s="17">
        <f>C149+(C149*0.03)</f>
        <v>3652.2008236035058</v>
      </c>
      <c r="E149" s="17">
        <f>C149/3250</f>
        <v>1.0910233976410773</v>
      </c>
      <c r="F149" s="28">
        <f>(D149-C149)/E149</f>
        <v>97.499999999999844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43765</v>
      </c>
      <c r="C150" s="20">
        <f>D149+G149-H149</f>
        <v>3652.2008236035058</v>
      </c>
      <c r="D150" s="17">
        <f>C150+(C150*0.03)</f>
        <v>3761.7668483116108</v>
      </c>
      <c r="E150" s="17">
        <f>C150/3250</f>
        <v>1.1237540995703095</v>
      </c>
      <c r="F150" s="28">
        <f>(D150-C150)/E150</f>
        <v>97.499999999999872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43772</v>
      </c>
      <c r="C151" s="20">
        <f>D150+G150-H150</f>
        <v>3761.7668483116108</v>
      </c>
      <c r="D151" s="17">
        <f>C151+(C151*0.03)</f>
        <v>3874.6198537609594</v>
      </c>
      <c r="E151" s="17">
        <f>C151/3250</f>
        <v>1.1574667225574187</v>
      </c>
      <c r="F151" s="28">
        <f>(D151-C151)/E151</f>
        <v>97.500000000000185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43779</v>
      </c>
      <c r="C152" s="20">
        <f>D151+G151-H151</f>
        <v>3874.6198537609594</v>
      </c>
      <c r="D152" s="17">
        <f>C152+(C152*0.03)</f>
        <v>3990.8584493737881</v>
      </c>
      <c r="E152" s="17">
        <f>C152/3250</f>
        <v>1.1921907242341414</v>
      </c>
      <c r="F152" s="28">
        <f>(D152-C152)/E152</f>
        <v>97.499999999999929</v>
      </c>
      <c r="G152" s="18"/>
      <c r="H152" s="80">
        <f>(D152-C139)*0.35</f>
        <v>417.11271989970999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43786</v>
      </c>
      <c r="C154" s="20">
        <f>D152+G152-H152</f>
        <v>3573.745729474078</v>
      </c>
      <c r="D154" s="17">
        <f>C154+(C154*0.03)</f>
        <v>3680.9581013583002</v>
      </c>
      <c r="E154" s="17">
        <f>C154/3250</f>
        <v>1.0996140706074087</v>
      </c>
      <c r="F154" s="28">
        <f>(D154-C154)/E154</f>
        <v>97.499999999999858</v>
      </c>
      <c r="G154" s="17"/>
      <c r="H154" s="79"/>
      <c r="I154" s="19">
        <f>E154*50/C154</f>
        <v>1.5384615384615385E-2</v>
      </c>
      <c r="J154" s="84"/>
    </row>
    <row r="155" spans="1:11">
      <c r="A155" s="105"/>
      <c r="B155" s="81">
        <f>B154+7</f>
        <v>43793</v>
      </c>
      <c r="C155" s="20">
        <f>D154+G154-H154</f>
        <v>3680.9581013583002</v>
      </c>
      <c r="D155" s="17">
        <f>C155+(C155*0.03)</f>
        <v>3791.3868443990491</v>
      </c>
      <c r="E155" s="17">
        <f>C155/3250</f>
        <v>1.1326024927256308</v>
      </c>
      <c r="F155" s="28">
        <f>(D155-C155)/E155</f>
        <v>97.499999999999943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43800</v>
      </c>
      <c r="C156" s="20">
        <f>D155+G155-H155</f>
        <v>3791.3868443990491</v>
      </c>
      <c r="D156" s="17">
        <f>C156+(C156*0.03)</f>
        <v>3905.1284497310207</v>
      </c>
      <c r="E156" s="17">
        <f>C156/3250</f>
        <v>1.1665805675073997</v>
      </c>
      <c r="F156" s="28">
        <f>(D156-C156)/E156</f>
        <v>97.500000000000142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43807</v>
      </c>
      <c r="C157" s="20">
        <f>D156+G156-H156</f>
        <v>3905.1284497310207</v>
      </c>
      <c r="D157" s="17">
        <f>C157+(C157*0.03)</f>
        <v>4022.2823032229512</v>
      </c>
      <c r="E157" s="17">
        <f>C157/3250</f>
        <v>1.2015779845326218</v>
      </c>
      <c r="F157" s="28">
        <f>(D157-C157)/E157</f>
        <v>97.499999999999872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43814</v>
      </c>
      <c r="C159" s="20">
        <f>D157+G157-H157</f>
        <v>4022.2823032229512</v>
      </c>
      <c r="D159" s="17">
        <f>C159+(C159*0.03)</f>
        <v>4142.9507723196393</v>
      </c>
      <c r="E159" s="17">
        <f>C159/3250</f>
        <v>1.2376253240686004</v>
      </c>
      <c r="F159" s="28">
        <f>(D159-C159)/E159</f>
        <v>97.499999999999659</v>
      </c>
      <c r="G159" s="18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43821</v>
      </c>
      <c r="C160" s="20">
        <f>D159+G159-H159</f>
        <v>4142.9507723196393</v>
      </c>
      <c r="D160" s="17">
        <f>C160+(C160*0.03)</f>
        <v>4267.2392954892284</v>
      </c>
      <c r="E160" s="17">
        <f>C160/3250</f>
        <v>1.2747540837906584</v>
      </c>
      <c r="F160" s="28">
        <f>(D160-C160)/E160</f>
        <v>97.499999999999929</v>
      </c>
      <c r="G160" s="18"/>
      <c r="H160" s="18"/>
      <c r="I160" s="19">
        <f>E160*50/C160</f>
        <v>1.5384615384615387E-2</v>
      </c>
      <c r="J160" s="84"/>
    </row>
    <row r="161" spans="1:11">
      <c r="A161" s="105"/>
      <c r="B161" s="81">
        <f>B160+7</f>
        <v>43828</v>
      </c>
      <c r="C161" s="20">
        <f>D160+G160-H160</f>
        <v>4267.2392954892284</v>
      </c>
      <c r="D161" s="17">
        <f>C161+(C161*0.03)</f>
        <v>4395.2564743539051</v>
      </c>
      <c r="E161" s="17">
        <f>C161/3250</f>
        <v>1.3129967063043779</v>
      </c>
      <c r="F161" s="28">
        <f>(D161-C161)/E161</f>
        <v>97.499999999999872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43835</v>
      </c>
      <c r="C162" s="20">
        <f>D161+G161-H161</f>
        <v>4395.2564743539051</v>
      </c>
      <c r="D162" s="17">
        <f>C162+(C162*0.03)</f>
        <v>4527.1141685845223</v>
      </c>
      <c r="E162" s="17">
        <f>C162/3250</f>
        <v>1.3523866074935094</v>
      </c>
      <c r="F162" s="28">
        <f>(D162-C162)/E162</f>
        <v>97.500000000000028</v>
      </c>
      <c r="G162" s="18"/>
      <c r="H162" s="80"/>
      <c r="I162" s="19">
        <f>E162*50/C162</f>
        <v>1.5384615384615387E-2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43842</v>
      </c>
      <c r="C164" s="20">
        <f>D162+G162-H162</f>
        <v>4527.1141685845223</v>
      </c>
      <c r="D164" s="17">
        <f>C164+(C164*0.03)</f>
        <v>4662.9275936420581</v>
      </c>
      <c r="E164" s="17">
        <f>C164/3250</f>
        <v>1.3929582057183145</v>
      </c>
      <c r="F164" s="28">
        <f>(D164-C164)/E164</f>
        <v>97.500000000000114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43849</v>
      </c>
      <c r="C165" s="20">
        <f>D164+G164-H164</f>
        <v>4662.9275936420581</v>
      </c>
      <c r="D165" s="17">
        <f>C165+(C165*0.03)</f>
        <v>4802.8154214513197</v>
      </c>
      <c r="E165" s="17">
        <f>C165/3250</f>
        <v>1.4347469518898641</v>
      </c>
      <c r="F165" s="28">
        <f>(D165-C165)/E165</f>
        <v>97.499999999999886</v>
      </c>
      <c r="G165" s="18"/>
      <c r="H165" s="18"/>
      <c r="I165" s="19">
        <f>E165*50/C165</f>
        <v>1.5384615384615384E-2</v>
      </c>
      <c r="J165" s="84"/>
    </row>
    <row r="166" spans="1:11">
      <c r="A166" s="105"/>
      <c r="B166" s="81">
        <f>B165+7</f>
        <v>43856</v>
      </c>
      <c r="C166" s="20">
        <f>D165+G165-H165</f>
        <v>4802.8154214513197</v>
      </c>
      <c r="D166" s="17">
        <f>C166+(C166*0.03)</f>
        <v>4946.8998840948589</v>
      </c>
      <c r="E166" s="17">
        <f>C166/3250</f>
        <v>1.47778936044656</v>
      </c>
      <c r="F166" s="28">
        <f>(D166-C166)/E166</f>
        <v>97.499999999999702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43863</v>
      </c>
      <c r="C167" s="20">
        <f>D166+G166-H166</f>
        <v>4946.8998840948589</v>
      </c>
      <c r="D167" s="17">
        <f>C167+(C167*0.03)</f>
        <v>5095.3068806177043</v>
      </c>
      <c r="E167" s="17">
        <f>C167/3250</f>
        <v>1.5221230412599567</v>
      </c>
      <c r="F167" s="28">
        <f>(D167-C167)/E167</f>
        <v>97.499999999999801</v>
      </c>
      <c r="G167" s="18"/>
      <c r="H167" s="80">
        <f>(D167-C154)*0.35</f>
        <v>532.54640290026919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43870</v>
      </c>
      <c r="C169" s="20">
        <f>D167+G167-H167</f>
        <v>4562.7604777174347</v>
      </c>
      <c r="D169" s="17">
        <f>C169+(C169*0.03)</f>
        <v>4699.6432920489578</v>
      </c>
      <c r="E169" s="17">
        <f>C169/3250</f>
        <v>1.4039263008361338</v>
      </c>
      <c r="F169" s="28">
        <f>(D169-C169)/E169</f>
        <v>97.500000000000071</v>
      </c>
      <c r="G169" s="18"/>
      <c r="H169" s="18"/>
      <c r="I169" s="19">
        <f>E169*50/C169</f>
        <v>1.5384615384615384E-2</v>
      </c>
      <c r="J169" s="84"/>
    </row>
    <row r="170" spans="1:11">
      <c r="A170" s="105"/>
      <c r="B170" s="81">
        <f>B169+7</f>
        <v>43877</v>
      </c>
      <c r="C170" s="20">
        <f>D169+G169-H169</f>
        <v>4699.6432920489578</v>
      </c>
      <c r="D170" s="17">
        <f>C170+(C170*0.03)</f>
        <v>4840.6325908104263</v>
      </c>
      <c r="E170" s="17">
        <f>C170/3250</f>
        <v>1.4460440898612179</v>
      </c>
      <c r="F170" s="28">
        <f>(D170-C170)/E170</f>
        <v>97.499999999999829</v>
      </c>
      <c r="G170" s="18"/>
      <c r="H170" s="18"/>
      <c r="I170" s="19">
        <f>E170*50/C170</f>
        <v>1.5384615384615387E-2</v>
      </c>
      <c r="J170" s="84"/>
    </row>
    <row r="171" spans="1:11">
      <c r="A171" s="105"/>
      <c r="B171" s="81">
        <f>B170+7</f>
        <v>43884</v>
      </c>
      <c r="C171" s="20">
        <f>D170+G170-H170</f>
        <v>4840.6325908104263</v>
      </c>
      <c r="D171" s="17">
        <f>C171+(C171*0.03)</f>
        <v>4985.8515685347393</v>
      </c>
      <c r="E171" s="17">
        <f>C171/3250</f>
        <v>1.4894254125570543</v>
      </c>
      <c r="F171" s="28">
        <f>(D171-C171)/E171</f>
        <v>97.500000000000099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43891</v>
      </c>
      <c r="C172" s="20">
        <f>D171+G171-H171</f>
        <v>4985.8515685347393</v>
      </c>
      <c r="D172" s="17">
        <f>C172+(C172*0.03)</f>
        <v>5135.4271155907818</v>
      </c>
      <c r="E172" s="17">
        <f>C172/3250</f>
        <v>1.5341081749337659</v>
      </c>
      <c r="F172" s="28">
        <f>(D172-C172)/E172</f>
        <v>97.500000000000227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43898</v>
      </c>
      <c r="C174" s="20">
        <f>D172+G172-H172</f>
        <v>5135.4271155907818</v>
      </c>
      <c r="D174" s="17">
        <f>C174+(C174*0.03)</f>
        <v>5289.4899290585054</v>
      </c>
      <c r="E174" s="17">
        <f>C174/3250</f>
        <v>1.5801314201817791</v>
      </c>
      <c r="F174" s="28">
        <f>(D174-C174)/E174</f>
        <v>97.500000000000071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43905</v>
      </c>
      <c r="C175" s="20">
        <f>D174+G174-H174</f>
        <v>5289.4899290585054</v>
      </c>
      <c r="D175" s="17">
        <f>C175+(C175*0.03)</f>
        <v>5448.1746269302603</v>
      </c>
      <c r="E175" s="17">
        <f>C175/3250</f>
        <v>1.6275353627872324</v>
      </c>
      <c r="F175" s="28">
        <f>(D175-C175)/E175</f>
        <v>97.499999999999844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43912</v>
      </c>
      <c r="C176" s="20">
        <f>D175+G175-H175</f>
        <v>5448.1746269302603</v>
      </c>
      <c r="D176" s="17">
        <f>C176+(C176*0.03)</f>
        <v>5611.6198657381683</v>
      </c>
      <c r="E176" s="17">
        <f>C176/3250</f>
        <v>1.6763614236708493</v>
      </c>
      <c r="F176" s="28">
        <f>(D176-C176)/E176</f>
        <v>97.500000000000128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43919</v>
      </c>
      <c r="C177" s="20">
        <f>D176+G176-H176</f>
        <v>5611.6198657381683</v>
      </c>
      <c r="D177" s="17">
        <f>C177+(C177*0.03)</f>
        <v>5779.968461710313</v>
      </c>
      <c r="E177" s="17">
        <f>C177/3250</f>
        <v>1.7266522663809749</v>
      </c>
      <c r="F177" s="28">
        <f>(D177-C177)/E177</f>
        <v>97.499999999999801</v>
      </c>
      <c r="G177" s="18"/>
      <c r="H177" s="80">
        <f>(D177-C169)*0.35</f>
        <v>426.02279439750737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D49" sqref="D49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6">
        <f>(D4-C4)/C4</f>
        <v>0</v>
      </c>
    </row>
    <row r="5" spans="1:10">
      <c r="A5" s="105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6">
        <f>(D5-C4)/C4</f>
        <v>1.4999999999999999E-2</v>
      </c>
    </row>
    <row r="6" spans="1:10">
      <c r="A6" s="105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6">
        <f>(D6-$C4)/$C4</f>
        <v>6.9809999999999942E-2</v>
      </c>
    </row>
    <row r="7" spans="1:10" ht="13" thickBot="1">
      <c r="A7" s="106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6">
        <f>(D7-$C4)/$C4</f>
        <v>0.12148182300000002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42932</v>
      </c>
      <c r="C9" s="20">
        <f>D7+G7-H7</f>
        <v>224.2963646</v>
      </c>
      <c r="D9" s="98">
        <f>C9+(C9*-0.074)</f>
        <v>207.6984336196</v>
      </c>
      <c r="E9" s="17">
        <f>C9/3250</f>
        <v>6.9014266030769225E-2</v>
      </c>
      <c r="F9" s="94">
        <f>(D9-C9)/E9</f>
        <v>-240.50000000000014</v>
      </c>
      <c r="G9" s="18"/>
      <c r="H9" s="18"/>
      <c r="I9" s="19">
        <f>E9*50/C9</f>
        <v>1.5384615384615384E-2</v>
      </c>
      <c r="J9" s="86">
        <f>(D9-$C4)/$C4</f>
        <v>3.8492168097999976E-2</v>
      </c>
    </row>
    <row r="10" spans="1:10">
      <c r="A10" s="105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6">
        <f>(D10-$C4)/$C4</f>
        <v>8.2835783675784563E-2</v>
      </c>
    </row>
    <row r="11" spans="1:10">
      <c r="A11" s="105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6">
        <f>(D11-$C4)/$C4</f>
        <v>7.7963022649243499E-2</v>
      </c>
    </row>
    <row r="12" spans="1:10" ht="13" thickBot="1">
      <c r="A12" s="106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6">
        <f>(D12-$C4)/$C4</f>
        <v>4.2821428110878232E-2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6">
        <f>(D14-$C4)/$C4</f>
        <v>2.1964999548660699E-2</v>
      </c>
    </row>
    <row r="15" spans="1:10">
      <c r="A15" s="105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6">
        <f>(D15-$C4)/$C4</f>
        <v>8.2874113521760939E-2</v>
      </c>
    </row>
    <row r="16" spans="1:10">
      <c r="A16" s="105"/>
      <c r="B16" s="81">
        <f>B15+7</f>
        <v>42974</v>
      </c>
      <c r="C16" s="20">
        <f>D15+G15-H15</f>
        <v>216.57482270435219</v>
      </c>
      <c r="D16" s="98">
        <f>C16+(C16*-0.0884)</f>
        <v>197.42960837728745</v>
      </c>
      <c r="E16" s="17">
        <f>C16/3250</f>
        <v>6.6638406985954524E-2</v>
      </c>
      <c r="F16" s="94">
        <f>(D16-C16)/E16</f>
        <v>-287.3</v>
      </c>
      <c r="G16" s="18"/>
      <c r="H16" s="18"/>
      <c r="I16" s="19">
        <f>E16*50/C16</f>
        <v>1.5384615384615385E-2</v>
      </c>
      <c r="J16" s="89">
        <f>(D16-$C4)/$C4</f>
        <v>-1.2851958113562744E-2</v>
      </c>
    </row>
    <row r="17" spans="1:11" ht="13.5" thickBot="1">
      <c r="A17" s="106"/>
      <c r="B17" s="81">
        <f>B16+7</f>
        <v>42981</v>
      </c>
      <c r="C17" s="20">
        <f>D16+G16-H16</f>
        <v>197.42960837728745</v>
      </c>
      <c r="D17" s="98">
        <f>C17+(C17*-0.0583)</f>
        <v>185.91946220889159</v>
      </c>
      <c r="E17" s="17">
        <f>C17/5500</f>
        <v>3.5896292432234085E-2</v>
      </c>
      <c r="F17" s="94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89">
        <f>(D17-C19)/$C4</f>
        <v>-2.112080668666266E-2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42988</v>
      </c>
      <c r="C19" s="20">
        <f>D17+G17-H17</f>
        <v>190.14362354622412</v>
      </c>
      <c r="D19" s="21">
        <f>C19+(C19*0.1119)</f>
        <v>211.42069502104658</v>
      </c>
      <c r="E19" s="17">
        <f>C19/5500</f>
        <v>3.4571567917495293E-2</v>
      </c>
      <c r="F19" s="100">
        <f>(D19-C19)/E19</f>
        <v>615.44999999999959</v>
      </c>
      <c r="G19" s="18"/>
      <c r="H19" s="18"/>
      <c r="I19" s="19">
        <f>E19*50/C19</f>
        <v>9.0909090909090905E-3</v>
      </c>
      <c r="J19" s="86">
        <f>(D19-$C4)/$C4</f>
        <v>5.710347510523292E-2</v>
      </c>
    </row>
    <row r="20" spans="1:11">
      <c r="A20" s="105"/>
      <c r="B20" s="81">
        <f>B19+7</f>
        <v>42995</v>
      </c>
      <c r="C20" s="20">
        <f>D19+G19-H19</f>
        <v>211.42069502104658</v>
      </c>
      <c r="D20" s="98">
        <f>C20+(C20*-0.073)</f>
        <v>195.98698428451019</v>
      </c>
      <c r="E20" s="17">
        <f>C20/5500</f>
        <v>3.8440126367463016E-2</v>
      </c>
      <c r="F20" s="94">
        <f>(D20-C20)/E20</f>
        <v>-401.49999999999989</v>
      </c>
      <c r="G20" s="18"/>
      <c r="H20" s="18"/>
      <c r="I20" s="19">
        <f>E20*50/C20</f>
        <v>9.0909090909090905E-3</v>
      </c>
      <c r="J20" s="89">
        <f>(D20-$C4)/$C4</f>
        <v>-2.0065078577449071E-2</v>
      </c>
    </row>
    <row r="21" spans="1:11">
      <c r="A21" s="105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89">
        <f>(D21-$C4)/$C4</f>
        <v>-3.0158408268101341E-2</v>
      </c>
    </row>
    <row r="22" spans="1:11" ht="13" thickBot="1">
      <c r="A22" s="106"/>
      <c r="B22" s="81">
        <f>B21+7</f>
        <v>43009</v>
      </c>
      <c r="C22" s="20">
        <f>D21+G21-H21</f>
        <v>193.96831834637973</v>
      </c>
      <c r="D22" s="98">
        <f>C22+(C22*-0.0544)</f>
        <v>183.41644182833667</v>
      </c>
      <c r="E22" s="17">
        <f>C22/5500</f>
        <v>3.526696697206904E-2</v>
      </c>
      <c r="F22" s="94">
        <f>(D22-C22)/E22</f>
        <v>-299.20000000000005</v>
      </c>
      <c r="G22" s="18"/>
      <c r="H22" s="18"/>
      <c r="I22" s="19">
        <f>E22*50/C22</f>
        <v>9.0909090909090905E-3</v>
      </c>
      <c r="J22" s="89">
        <f>(D22-$C4)/$C4</f>
        <v>-8.2917790858316631E-2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89">
        <f>(D24-$C4)/$C4</f>
        <v>-0.1360168507676201</v>
      </c>
    </row>
    <row r="25" spans="1:11">
      <c r="A25" s="105"/>
      <c r="B25" s="81">
        <f>B24+7</f>
        <v>43023</v>
      </c>
      <c r="C25" s="20">
        <f>D24+G24-H24</f>
        <v>172.79662984647598</v>
      </c>
      <c r="D25" s="21">
        <f>C25+(C25*0.0774)</f>
        <v>186.17108899659323</v>
      </c>
      <c r="E25" s="17">
        <f>C25/3000</f>
        <v>5.7598876615491991E-2</v>
      </c>
      <c r="F25" s="100">
        <f>(D25-C25)/E25</f>
        <v>232.2000000000001</v>
      </c>
      <c r="G25" s="18"/>
      <c r="H25" s="18"/>
      <c r="I25" s="19">
        <f>E25*50/C25</f>
        <v>1.6666666666666666E-2</v>
      </c>
      <c r="J25" s="89">
        <f>(D25-$C4)/$C4</f>
        <v>-6.9144555017033871E-2</v>
      </c>
    </row>
    <row r="26" spans="1:11">
      <c r="A26" s="105"/>
      <c r="B26" s="81">
        <f>B25+7</f>
        <v>43030</v>
      </c>
      <c r="C26" s="20">
        <f>D25+G25-H25</f>
        <v>186.17108899659323</v>
      </c>
      <c r="D26" s="21">
        <f>C26+(C26*0.0717)</f>
        <v>199.51955607764896</v>
      </c>
      <c r="E26" s="17">
        <f>C26/3000</f>
        <v>6.2057029665531074E-2</v>
      </c>
      <c r="F26" s="100">
        <f>(D26-C26)/E26</f>
        <v>215.09999999999994</v>
      </c>
      <c r="G26" s="18"/>
      <c r="H26" s="18"/>
      <c r="I26" s="19">
        <f>E26*50/C26</f>
        <v>1.6666666666666666E-2</v>
      </c>
      <c r="J26" s="89">
        <f>(D26-$C4)/$C4</f>
        <v>-2.4022196117552143E-3</v>
      </c>
    </row>
    <row r="27" spans="1:11" ht="13" thickBot="1">
      <c r="A27" s="106"/>
      <c r="B27" s="81">
        <f>B26+7</f>
        <v>43037</v>
      </c>
      <c r="C27" s="20">
        <f>D26+G26-H26</f>
        <v>199.51955607764896</v>
      </c>
      <c r="D27" s="21">
        <f>C27+(C27*0.09)</f>
        <v>217.47631612463738</v>
      </c>
      <c r="E27" s="17">
        <f>C27/3000</f>
        <v>6.6506518692549657E-2</v>
      </c>
      <c r="F27" s="100">
        <f>(D27-C27)/E27</f>
        <v>270.00000000000023</v>
      </c>
      <c r="G27" s="18"/>
      <c r="H27" s="18"/>
      <c r="I27" s="19">
        <f>E27*50/C27</f>
        <v>1.6666666666666666E-2</v>
      </c>
      <c r="J27" s="86">
        <f>(D27-$C4)/$C4</f>
        <v>8.7381580623186891E-2</v>
      </c>
    </row>
    <row r="28" spans="1:11" ht="13" thickBot="1">
      <c r="A28" s="78"/>
      <c r="B28" s="13"/>
      <c r="C28" s="22"/>
      <c r="D28" s="99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6">
        <f>(D29-$C4)/$C4</f>
        <v>4.8997010827188346E-2</v>
      </c>
    </row>
    <row r="30" spans="1:11">
      <c r="A30" s="105"/>
      <c r="B30" s="81">
        <f>B29+7</f>
        <v>43051</v>
      </c>
      <c r="C30" s="20">
        <f>D29+G29-H29</f>
        <v>209.79940216543767</v>
      </c>
      <c r="D30" s="98">
        <f>C30+(C30*-0.1562)</f>
        <v>177.02873554719631</v>
      </c>
      <c r="E30" s="17">
        <f>C30/3000</f>
        <v>6.9933134055145896E-2</v>
      </c>
      <c r="F30" s="94">
        <f>(D30-C30)/E30</f>
        <v>-468.59999999999997</v>
      </c>
      <c r="G30" s="18"/>
      <c r="H30" s="18"/>
      <c r="I30" s="19">
        <f>E30*50/C30</f>
        <v>1.6666666666666666E-2</v>
      </c>
      <c r="J30" s="89">
        <f>(D30-$C4)/$C4</f>
        <v>-0.11485632226401847</v>
      </c>
    </row>
    <row r="31" spans="1:11">
      <c r="A31" s="105"/>
      <c r="B31" s="81">
        <f>B30+7</f>
        <v>43058</v>
      </c>
      <c r="C31" s="20">
        <f>D30+G30-H30</f>
        <v>177.02873554719631</v>
      </c>
      <c r="D31" s="21">
        <f>C31+(C31*0.081)</f>
        <v>191.36806312651922</v>
      </c>
      <c r="E31" s="17">
        <f>C31/2500</f>
        <v>7.0811494218878529E-2</v>
      </c>
      <c r="F31" s="100">
        <f>(D31-C31)/E31</f>
        <v>202.50000000000014</v>
      </c>
      <c r="G31" s="18"/>
      <c r="H31" s="18"/>
      <c r="I31" s="19">
        <f>E31*50/C31</f>
        <v>0.02</v>
      </c>
      <c r="J31" s="89">
        <f>(D31-$C4)/$C4</f>
        <v>-4.315968436740391E-2</v>
      </c>
    </row>
    <row r="32" spans="1:11" ht="13.5" thickBot="1">
      <c r="A32" s="106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89">
        <f>(C34-$C4)/$C4</f>
        <v>-6.6635208469948998E-2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43072</v>
      </c>
      <c r="C34" s="20">
        <f>D32+G32-H32</f>
        <v>186.6729583060102</v>
      </c>
      <c r="D34" s="21">
        <f>C34+(C34*0.10018)</f>
        <v>205.37385526910631</v>
      </c>
      <c r="E34" s="17">
        <f>C34/3250</f>
        <v>5.7437833324926219E-2</v>
      </c>
      <c r="F34" s="100">
        <f>(D34-C34)/E34</f>
        <v>325.58500000000021</v>
      </c>
      <c r="G34" s="18"/>
      <c r="H34" s="18"/>
      <c r="I34" s="19">
        <f>E34*50/C34</f>
        <v>1.5384615384615384E-2</v>
      </c>
      <c r="J34" s="86">
        <f>(D34-$C4)/$C4</f>
        <v>2.6869276345531573E-2</v>
      </c>
    </row>
    <row r="35" spans="1:11">
      <c r="A35" s="105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6">
        <f>(D35-$C4)/$C4</f>
        <v>4.8844278859325956E-2</v>
      </c>
    </row>
    <row r="36" spans="1:11">
      <c r="A36" s="105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6">
        <f>(D36-$C4)/$C4</f>
        <v>5.7969224085402116E-2</v>
      </c>
    </row>
    <row r="37" spans="1:11" ht="13" thickBot="1">
      <c r="A37" s="106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6">
        <f>(D37-$C4)/$C4</f>
        <v>5.7969224085402116E-2</v>
      </c>
    </row>
    <row r="38" spans="1:11" ht="13" thickBot="1">
      <c r="A38" s="78"/>
      <c r="B38" s="13"/>
      <c r="C38" s="22"/>
      <c r="D38" s="23"/>
      <c r="E38" s="23"/>
      <c r="F38" s="96"/>
      <c r="G38" s="23"/>
      <c r="H38" s="10"/>
      <c r="I38" s="24"/>
      <c r="J38" s="85"/>
    </row>
    <row r="39" spans="1:11">
      <c r="A39" s="104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6">
        <f>(D39-$C4)/$C4</f>
        <v>5.7969224085402116E-2</v>
      </c>
    </row>
    <row r="40" spans="1:11">
      <c r="A40" s="105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86">
        <f>(D40-$C4)/$C4</f>
        <v>-3.2871939891427359E-3</v>
      </c>
    </row>
    <row r="41" spans="1:11">
      <c r="A41" s="105"/>
      <c r="B41" s="81">
        <f>B40+7</f>
        <v>43114</v>
      </c>
      <c r="C41" s="20">
        <f>D40+G40-H40</f>
        <v>199.34256120217145</v>
      </c>
      <c r="D41" s="98">
        <f>C41+(C41*-0.1565)</f>
        <v>168.14545037403161</v>
      </c>
      <c r="E41" s="17">
        <f>C41/3250</f>
        <v>6.1336172677591214E-2</v>
      </c>
      <c r="F41" s="94">
        <f>(D41-C41)/E41</f>
        <v>-508.62500000000017</v>
      </c>
      <c r="G41" s="18"/>
      <c r="H41" s="18"/>
      <c r="I41" s="19">
        <f>E41*50/C41</f>
        <v>1.5384615384615385E-2</v>
      </c>
      <c r="J41" s="89">
        <f>(D41-$C4)/$C4</f>
        <v>-0.15927274812984193</v>
      </c>
    </row>
    <row r="42" spans="1:11" ht="13" thickBot="1">
      <c r="A42" s="106"/>
      <c r="B42" s="81">
        <f>B41+7</f>
        <v>43121</v>
      </c>
      <c r="C42" s="20">
        <f>D41+G41-H41</f>
        <v>168.14545037403161</v>
      </c>
      <c r="D42" s="98">
        <f>C42+(C42*-0.2248)</f>
        <v>130.34635312994931</v>
      </c>
      <c r="E42" s="17">
        <f>C42/3250</f>
        <v>5.1737061653548189E-2</v>
      </c>
      <c r="F42" s="94">
        <f>(D42-C42)/E42</f>
        <v>-730.59999999999991</v>
      </c>
      <c r="G42" s="18"/>
      <c r="H42" s="18"/>
      <c r="I42" s="19">
        <f>E42*50/C42</f>
        <v>1.5384615384615385E-2</v>
      </c>
      <c r="J42" s="89">
        <f>(D42-$C4)/$C4</f>
        <v>-0.34826823435025345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90"/>
    </row>
    <row r="44" spans="1:11">
      <c r="A44" s="104">
        <v>9</v>
      </c>
      <c r="B44" s="81">
        <f>B42+7</f>
        <v>43128</v>
      </c>
      <c r="C44" s="20">
        <f>D42+G42-H42</f>
        <v>130.34635312994931</v>
      </c>
      <c r="D44" s="98">
        <f>C44+(C44*-0.05845)</f>
        <v>122.72760878950378</v>
      </c>
      <c r="E44" s="17">
        <f>C44/3250</f>
        <v>4.0106570193830557E-2</v>
      </c>
      <c r="F44" s="28">
        <f>(D44-C44)/E44</f>
        <v>-189.96249999999984</v>
      </c>
      <c r="G44" s="18"/>
      <c r="H44" s="18"/>
      <c r="I44" s="19">
        <f>E44*50/C44</f>
        <v>1.5384615384615384E-2</v>
      </c>
      <c r="J44" s="89">
        <f>(D44-$C4)/$C4</f>
        <v>-0.38636195605248114</v>
      </c>
    </row>
    <row r="45" spans="1:11">
      <c r="A45" s="105"/>
      <c r="B45" s="81">
        <f>B44+7</f>
        <v>43135</v>
      </c>
      <c r="C45" s="20">
        <f>D44+G44-H44</f>
        <v>122.72760878950378</v>
      </c>
      <c r="D45" s="17">
        <f>C45+(C45*0)</f>
        <v>122.72760878950378</v>
      </c>
      <c r="E45" s="17">
        <f>C45/3250</f>
        <v>3.7762341166001162E-2</v>
      </c>
      <c r="F45" s="28">
        <f>(D45-C45)/E45</f>
        <v>0</v>
      </c>
      <c r="G45" s="18"/>
      <c r="H45" s="18"/>
      <c r="I45" s="19">
        <f>E45*50/C45</f>
        <v>1.5384615384615385E-2</v>
      </c>
      <c r="J45" s="89">
        <f>(D45-$C4)/$C4</f>
        <v>-0.38636195605248114</v>
      </c>
    </row>
    <row r="46" spans="1:11">
      <c r="A46" s="105"/>
      <c r="B46" s="81">
        <f>B45+7</f>
        <v>43142</v>
      </c>
      <c r="C46" s="20">
        <f>D45+G45-H45</f>
        <v>122.72760878950378</v>
      </c>
      <c r="D46" s="17">
        <f>C46+(C46*0.0028)</f>
        <v>123.07124609411439</v>
      </c>
      <c r="E46" s="17">
        <f>C46/3250</f>
        <v>3.7762341166001162E-2</v>
      </c>
      <c r="F46" s="34">
        <f>(D46-C46)/E46</f>
        <v>9.0999999999999801</v>
      </c>
      <c r="G46" s="18"/>
      <c r="H46" s="18"/>
      <c r="I46" s="19">
        <f>E46*50/C46</f>
        <v>1.5384615384615385E-2</v>
      </c>
      <c r="J46" s="89">
        <f>(D46-$C4)/$C4</f>
        <v>-0.38464376952942808</v>
      </c>
    </row>
    <row r="47" spans="1:11" ht="13.5" thickBot="1">
      <c r="A47" s="106"/>
      <c r="B47" s="81">
        <f>B46+7</f>
        <v>43149</v>
      </c>
      <c r="C47" s="20">
        <f>D46+G46-H46</f>
        <v>123.07124609411439</v>
      </c>
      <c r="D47" s="103">
        <f>C47+(C47*0.1878)</f>
        <v>146.18402611058906</v>
      </c>
      <c r="E47" s="17">
        <f>C47/3250</f>
        <v>3.7868075721265965E-2</v>
      </c>
      <c r="F47" s="100">
        <f>(D47-C47)/E47</f>
        <v>610.3499999999998</v>
      </c>
      <c r="G47" s="18"/>
      <c r="H47" s="80">
        <f>(D47-C34)*0.35</f>
        <v>-14.1711262683974</v>
      </c>
      <c r="I47" s="19">
        <f>E47*50/C47</f>
        <v>1.5384615384615384E-2</v>
      </c>
      <c r="J47" s="92">
        <f>(D47-$C4)/$C4</f>
        <v>-0.2690798694470547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43156</v>
      </c>
      <c r="C49" s="20">
        <f>D47+G47-H47</f>
        <v>160.35515237898645</v>
      </c>
      <c r="D49" s="98">
        <f>C49+(C49*-0.7842)</f>
        <v>34.60464188338527</v>
      </c>
      <c r="E49" s="17">
        <f>C49/3250</f>
        <v>4.9340046885841982E-2</v>
      </c>
      <c r="F49" s="94">
        <f>(D49-C49)/E49</f>
        <v>-2548.65</v>
      </c>
      <c r="G49" s="18"/>
      <c r="H49" s="18"/>
      <c r="I49" s="19">
        <f>E49*50/C49</f>
        <v>1.5384615384615385E-2</v>
      </c>
      <c r="J49" s="92">
        <f>(D49-$C4)/$C4</f>
        <v>-0.82697679058307361</v>
      </c>
    </row>
    <row r="50" spans="1:11" ht="14.5">
      <c r="A50" s="105"/>
      <c r="B50" s="81">
        <f>B49+7</f>
        <v>43163</v>
      </c>
      <c r="C50" s="32">
        <f>D49+G49-H49</f>
        <v>34.60464188338527</v>
      </c>
      <c r="D50" s="17">
        <f>C50+(C50*0.03)</f>
        <v>35.642781139886829</v>
      </c>
      <c r="E50" s="17">
        <f>C50/3250</f>
        <v>1.0647582117964698E-2</v>
      </c>
      <c r="F50" s="28">
        <f>(D50-C50)/E50</f>
        <v>97.500000000000071</v>
      </c>
      <c r="G50" s="18"/>
      <c r="H50" s="18"/>
      <c r="I50" s="19">
        <f>E50*50/C50</f>
        <v>1.5384615384615384E-2</v>
      </c>
      <c r="J50" s="84"/>
    </row>
    <row r="51" spans="1:11">
      <c r="A51" s="105"/>
      <c r="B51" s="81">
        <f>B50+7</f>
        <v>43170</v>
      </c>
      <c r="C51" s="20">
        <f>D50+G50-H50</f>
        <v>35.642781139886829</v>
      </c>
      <c r="D51" s="17">
        <f>C51+(C51*0.03)</f>
        <v>36.712064574083435</v>
      </c>
      <c r="E51" s="17">
        <f>C51/3250</f>
        <v>1.096700958150364E-2</v>
      </c>
      <c r="F51" s="28">
        <f>(D51-C51)/E51</f>
        <v>97.500000000000114</v>
      </c>
      <c r="G51" s="18"/>
      <c r="H51" s="18"/>
      <c r="I51" s="19">
        <f>E51*50/C51</f>
        <v>1.5384615384615384E-2</v>
      </c>
      <c r="J51" s="84"/>
    </row>
    <row r="52" spans="1:11" ht="13" thickBot="1">
      <c r="A52" s="106"/>
      <c r="B52" s="81">
        <f>B51+7</f>
        <v>43177</v>
      </c>
      <c r="C52" s="20">
        <f>D51+G51-H51</f>
        <v>36.712064574083435</v>
      </c>
      <c r="D52" s="17">
        <f>C52+(C52*0.03)</f>
        <v>37.813426511305934</v>
      </c>
      <c r="E52" s="17">
        <f>C52/3250</f>
        <v>1.1296019868948749E-2</v>
      </c>
      <c r="F52" s="28">
        <f>(D52-C52)/E52</f>
        <v>97.499999999999687</v>
      </c>
      <c r="G52" s="18"/>
      <c r="H52" s="80"/>
      <c r="I52" s="19">
        <f>E52*50/C52</f>
        <v>1.5384615384615382E-2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43184</v>
      </c>
      <c r="C54" s="20">
        <f>D52+G52-H52</f>
        <v>37.813426511305934</v>
      </c>
      <c r="D54" s="17">
        <f>C54+(C54*0.03)</f>
        <v>38.947829306645112</v>
      </c>
      <c r="E54" s="17">
        <f>C54/3250</f>
        <v>1.1634900465017211E-2</v>
      </c>
      <c r="F54" s="28">
        <f>(D54-C54)/E54</f>
        <v>97.499999999999943</v>
      </c>
      <c r="G54" s="18"/>
      <c r="H54" s="18"/>
      <c r="I54" s="19">
        <f>E54*50/C54</f>
        <v>1.5384615384615385E-2</v>
      </c>
      <c r="J54" s="84"/>
    </row>
    <row r="55" spans="1:11">
      <c r="A55" s="105"/>
      <c r="B55" s="81">
        <f>B54+7</f>
        <v>43191</v>
      </c>
      <c r="C55" s="20">
        <f>D54+G54-H54</f>
        <v>38.947829306645112</v>
      </c>
      <c r="D55" s="17">
        <f>C55+(C55*0.03)</f>
        <v>40.116264185844464</v>
      </c>
      <c r="E55" s="17">
        <f>C55/3250</f>
        <v>1.1983947478967727E-2</v>
      </c>
      <c r="F55" s="28">
        <f>(D55-C55)/E55</f>
        <v>97.499999999999957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43198</v>
      </c>
      <c r="C56" s="20">
        <f>D55+G55-H55</f>
        <v>40.116264185844464</v>
      </c>
      <c r="D56" s="17">
        <f>C56+(C56*0.03)</f>
        <v>41.319752111419795</v>
      </c>
      <c r="E56" s="17">
        <f>C56/3250</f>
        <v>1.2343465903336757E-2</v>
      </c>
      <c r="F56" s="28">
        <f>(D56-C56)/E56</f>
        <v>97.499999999999773</v>
      </c>
      <c r="G56" s="18"/>
      <c r="H56" s="18"/>
      <c r="I56" s="19">
        <f>E56*50/C56</f>
        <v>1.5384615384615382E-2</v>
      </c>
      <c r="J56" s="84"/>
    </row>
    <row r="57" spans="1:11" ht="13" thickBot="1">
      <c r="A57" s="106"/>
      <c r="B57" s="81">
        <f>B56+7</f>
        <v>43205</v>
      </c>
      <c r="C57" s="20">
        <f>D56+G56-H56</f>
        <v>41.319752111419795</v>
      </c>
      <c r="D57" s="17">
        <f>C57+(C57*0.03)</f>
        <v>42.559344674762386</v>
      </c>
      <c r="E57" s="17">
        <f>C57/3250</f>
        <v>1.271376988043686E-2</v>
      </c>
      <c r="F57" s="28">
        <f>(D57-C57)/E57</f>
        <v>97.49999999999973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43212</v>
      </c>
      <c r="C59" s="20">
        <f>D57+G57-H57</f>
        <v>42.559344674762386</v>
      </c>
      <c r="D59" s="17">
        <f>C59+(C59*0.03)</f>
        <v>43.836125015005258</v>
      </c>
      <c r="E59" s="17">
        <f>C59/3250</f>
        <v>1.3095182976849964E-2</v>
      </c>
      <c r="F59" s="28">
        <f>(D59-C59)/E59</f>
        <v>97.500000000000085</v>
      </c>
      <c r="G59" s="18"/>
      <c r="H59" s="18"/>
      <c r="I59" s="19">
        <f>E59*50/C59</f>
        <v>1.5384615384615384E-2</v>
      </c>
      <c r="J59" s="84"/>
    </row>
    <row r="60" spans="1:11">
      <c r="A60" s="105"/>
      <c r="B60" s="81">
        <f>B59+7</f>
        <v>43219</v>
      </c>
      <c r="C60" s="20">
        <f>D59+G59-H59</f>
        <v>43.836125015005258</v>
      </c>
      <c r="D60" s="17">
        <f>C60+(C60*0.03)</f>
        <v>45.151208765455415</v>
      </c>
      <c r="E60" s="17">
        <f>C60/3250</f>
        <v>1.3488038466155464E-2</v>
      </c>
      <c r="F60" s="28">
        <f>(D60-C60)/E60</f>
        <v>97.499999999999929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43226</v>
      </c>
      <c r="C61" s="20">
        <f>D60+G60-H60</f>
        <v>45.151208765455415</v>
      </c>
      <c r="D61" s="17">
        <f>C61+(C61*0.03)</f>
        <v>46.505745028419078</v>
      </c>
      <c r="E61" s="17">
        <f>C61/3250</f>
        <v>1.3892679620140128E-2</v>
      </c>
      <c r="F61" s="28">
        <f>(D61-C61)/E61</f>
        <v>97.500000000000028</v>
      </c>
      <c r="G61" s="18"/>
      <c r="H61" s="18"/>
      <c r="I61" s="19">
        <f>E61*50/C61</f>
        <v>1.5384615384615385E-2</v>
      </c>
      <c r="J61" s="84"/>
    </row>
    <row r="62" spans="1:11" ht="13.5" thickBot="1">
      <c r="A62" s="106"/>
      <c r="B62" s="81">
        <f>B61+7</f>
        <v>43233</v>
      </c>
      <c r="C62" s="20">
        <f>D61+G61-H61</f>
        <v>46.505745028419078</v>
      </c>
      <c r="D62" s="17">
        <f>C62+(C62*0.03)</f>
        <v>47.900917379271647</v>
      </c>
      <c r="E62" s="17">
        <f>C62/3250</f>
        <v>1.4309460008744331E-2</v>
      </c>
      <c r="F62" s="28">
        <f>(D62-C62)/E62</f>
        <v>97.499999999999758</v>
      </c>
      <c r="G62" s="18"/>
      <c r="H62" s="80">
        <f>(D62-C49)*0.35</f>
        <v>-39.35898224990018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43240</v>
      </c>
      <c r="C64" s="20">
        <f>D62+G62-H62</f>
        <v>87.259899629171827</v>
      </c>
      <c r="D64" s="17">
        <f>C64+(C64*0.03)</f>
        <v>89.877696618046983</v>
      </c>
      <c r="E64" s="17">
        <f>C64/3250</f>
        <v>2.6849199885899025E-2</v>
      </c>
      <c r="F64" s="28">
        <f>(D64-C64)/E64</f>
        <v>97.500000000000043</v>
      </c>
      <c r="G64" s="17"/>
      <c r="H64" s="79"/>
      <c r="I64" s="19">
        <f>E64*50/C64</f>
        <v>1.5384615384615387E-2</v>
      </c>
      <c r="J64" s="84"/>
    </row>
    <row r="65" spans="1:11">
      <c r="A65" s="105"/>
      <c r="B65" s="81">
        <f>B64+7</f>
        <v>43247</v>
      </c>
      <c r="C65" s="20">
        <f>D64+G64-H64</f>
        <v>89.877696618046983</v>
      </c>
      <c r="D65" s="17">
        <f>C65+(C65*0.03)</f>
        <v>92.574027516588387</v>
      </c>
      <c r="E65" s="17">
        <f>C65/3250</f>
        <v>2.7654675882475995E-2</v>
      </c>
      <c r="F65" s="28">
        <f>(D65-C65)/E65</f>
        <v>97.499999999999815</v>
      </c>
      <c r="G65" s="17"/>
      <c r="H65" s="79"/>
      <c r="I65" s="19">
        <f>E65*50/C65</f>
        <v>1.5384615384615385E-2</v>
      </c>
      <c r="J65" s="84"/>
    </row>
    <row r="66" spans="1:11">
      <c r="A66" s="105"/>
      <c r="B66" s="81">
        <f>B65+7</f>
        <v>43254</v>
      </c>
      <c r="C66" s="20">
        <f>D65+G65-H65</f>
        <v>92.574027516588387</v>
      </c>
      <c r="D66" s="17">
        <f>C66+(C66*0.03)</f>
        <v>95.351248342086038</v>
      </c>
      <c r="E66" s="17">
        <f>C66/3250</f>
        <v>2.8484316158950272E-2</v>
      </c>
      <c r="F66" s="28">
        <f>(D66-C66)/E66</f>
        <v>97.499999999999957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43261</v>
      </c>
      <c r="C67" s="20">
        <f>D66+G66-H66</f>
        <v>95.351248342086038</v>
      </c>
      <c r="D67" s="17">
        <f>C67+(C67*0.03)</f>
        <v>98.211785792348621</v>
      </c>
      <c r="E67" s="17">
        <f>C67/3250</f>
        <v>2.9338845643718782E-2</v>
      </c>
      <c r="F67" s="28">
        <f>(D67-C67)/E67</f>
        <v>97.500000000000085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43268</v>
      </c>
      <c r="C69" s="20">
        <f>D67+G67-H67</f>
        <v>98.211785792348621</v>
      </c>
      <c r="D69" s="17">
        <f>C69+(C69*0.03)</f>
        <v>101.15813936611907</v>
      </c>
      <c r="E69" s="17">
        <f>C69/3250</f>
        <v>3.0219011013030345E-2</v>
      </c>
      <c r="F69" s="28">
        <f>(D69-C69)/E69</f>
        <v>97.499999999999773</v>
      </c>
      <c r="G69" s="18"/>
      <c r="H69" s="18"/>
      <c r="I69" s="19">
        <f>E69*50/C69</f>
        <v>1.5384615384615385E-2</v>
      </c>
      <c r="J69" s="84"/>
    </row>
    <row r="70" spans="1:11">
      <c r="A70" s="105"/>
      <c r="B70" s="81">
        <f>B69+7</f>
        <v>43275</v>
      </c>
      <c r="C70" s="20">
        <f>D69+G69-H69</f>
        <v>101.15813936611907</v>
      </c>
      <c r="D70" s="17">
        <f>C70+(C70*0.03)</f>
        <v>104.19288354710264</v>
      </c>
      <c r="E70" s="17">
        <f>C70/3250</f>
        <v>3.1125581343421253E-2</v>
      </c>
      <c r="F70" s="28">
        <f>(D70-C70)/E70</f>
        <v>97.499999999999801</v>
      </c>
      <c r="G70" s="18"/>
      <c r="H70" s="18"/>
      <c r="I70" s="19">
        <f>E70*50/C70</f>
        <v>1.5384615384615385E-2</v>
      </c>
      <c r="J70" s="84"/>
    </row>
    <row r="71" spans="1:11">
      <c r="A71" s="105"/>
      <c r="B71" s="81">
        <f>B70+7</f>
        <v>43282</v>
      </c>
      <c r="C71" s="20">
        <f>D70+G70-H70</f>
        <v>104.19288354710264</v>
      </c>
      <c r="D71" s="17">
        <f>C71+(C71*0.03)</f>
        <v>107.31867005351572</v>
      </c>
      <c r="E71" s="17">
        <f>C71/3250</f>
        <v>3.2059348783723886E-2</v>
      </c>
      <c r="F71" s="28">
        <f>(D71-C71)/E71</f>
        <v>97.499999999999986</v>
      </c>
      <c r="G71" s="18"/>
      <c r="H71" s="18"/>
      <c r="I71" s="19">
        <f>E71*50/C71</f>
        <v>1.5384615384615384E-2</v>
      </c>
      <c r="J71" s="84"/>
    </row>
    <row r="72" spans="1:11" ht="13" thickBot="1">
      <c r="A72" s="106"/>
      <c r="B72" s="81">
        <f>B71+7</f>
        <v>43289</v>
      </c>
      <c r="C72" s="20">
        <f>D71+G71-H71</f>
        <v>107.31867005351572</v>
      </c>
      <c r="D72" s="17">
        <f>C72+(C72*0.03)</f>
        <v>110.53823015512118</v>
      </c>
      <c r="E72" s="17">
        <f>C72/3250</f>
        <v>3.3021129247235603E-2</v>
      </c>
      <c r="F72" s="28">
        <f>(D72-C72)/E72</f>
        <v>97.499999999999858</v>
      </c>
      <c r="G72" s="18"/>
      <c r="H72" s="80"/>
      <c r="I72" s="19">
        <f>E72*50/C72</f>
        <v>1.5384615384615382E-2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43296</v>
      </c>
      <c r="C74" s="20">
        <f>D72+G72-H72</f>
        <v>110.53823015512118</v>
      </c>
      <c r="D74" s="17">
        <f>C74+(C74*0.03)</f>
        <v>113.85437705977482</v>
      </c>
      <c r="E74" s="17">
        <f>C74/3250</f>
        <v>3.4011763124652671E-2</v>
      </c>
      <c r="F74" s="28">
        <f>(D74-C74)/E74</f>
        <v>97.5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43303</v>
      </c>
      <c r="C75" s="20">
        <f>D74+G74-H74</f>
        <v>113.85437705977482</v>
      </c>
      <c r="D75" s="17">
        <f>C75+(C75*0.03)</f>
        <v>117.27000837156807</v>
      </c>
      <c r="E75" s="17">
        <f>C75/3250</f>
        <v>3.5032116018392255E-2</v>
      </c>
      <c r="F75" s="28">
        <f>(D75-C75)/E75</f>
        <v>97.500000000000099</v>
      </c>
      <c r="G75" s="18"/>
      <c r="H75" s="18"/>
      <c r="I75" s="19">
        <f>E75*50/C75</f>
        <v>1.5384615384615385E-2</v>
      </c>
      <c r="J75" s="84"/>
    </row>
    <row r="76" spans="1:11">
      <c r="A76" s="105"/>
      <c r="B76" s="81">
        <f>B75+7</f>
        <v>43310</v>
      </c>
      <c r="C76" s="20">
        <f>D75+G75-H75</f>
        <v>117.27000837156807</v>
      </c>
      <c r="D76" s="17">
        <f>C76+(C76*0.03)</f>
        <v>120.78810862271511</v>
      </c>
      <c r="E76" s="17">
        <f>C76/3250</f>
        <v>3.6083079498944022E-2</v>
      </c>
      <c r="F76" s="28">
        <f>(D76-C76)/E76</f>
        <v>97.500000000000128</v>
      </c>
      <c r="G76" s="18"/>
      <c r="H76" s="18"/>
      <c r="I76" s="19">
        <f>E76*50/C76</f>
        <v>1.5384615384615385E-2</v>
      </c>
      <c r="J76" s="84"/>
    </row>
    <row r="77" spans="1:11" ht="13.5" thickBot="1">
      <c r="A77" s="106"/>
      <c r="B77" s="81">
        <f>B76+7</f>
        <v>43317</v>
      </c>
      <c r="C77" s="20">
        <f>D76+G76-H76</f>
        <v>120.78810862271511</v>
      </c>
      <c r="D77" s="17">
        <f>C77+(C77*0.03)</f>
        <v>124.41175188139657</v>
      </c>
      <c r="E77" s="17">
        <f>C77/3250</f>
        <v>3.7165571883912341E-2</v>
      </c>
      <c r="F77" s="28">
        <f>(D77-C77)/E77</f>
        <v>97.500000000000028</v>
      </c>
      <c r="G77" s="18"/>
      <c r="H77" s="80">
        <f>(D77-C64)*0.35</f>
        <v>13.003148288278659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43324</v>
      </c>
      <c r="C79" s="20">
        <f>D77+G77-H77</f>
        <v>111.4086035931179</v>
      </c>
      <c r="D79" s="17">
        <f>C79+(C79*0.03)</f>
        <v>114.75086170091144</v>
      </c>
      <c r="E79" s="17">
        <f>C79/3250</f>
        <v>3.4279570336343969E-2</v>
      </c>
      <c r="F79" s="28">
        <f>(D79-C79)/E79</f>
        <v>97.500000000000099</v>
      </c>
      <c r="G79" s="18"/>
      <c r="H79" s="18"/>
      <c r="I79" s="19">
        <f>E79*50/C79</f>
        <v>1.5384615384615384E-2</v>
      </c>
      <c r="J79" s="84"/>
    </row>
    <row r="80" spans="1:11">
      <c r="A80" s="105"/>
      <c r="B80" s="81">
        <f>B79+7</f>
        <v>43331</v>
      </c>
      <c r="C80" s="20">
        <f>D79+G79-H79</f>
        <v>114.75086170091144</v>
      </c>
      <c r="D80" s="17">
        <f>C80+(C80*0.03)</f>
        <v>118.19338755193878</v>
      </c>
      <c r="E80" s="17">
        <f>C80/3250</f>
        <v>3.5307957446434293E-2</v>
      </c>
      <c r="F80" s="28">
        <f>(D80-C80)/E80</f>
        <v>97.499999999999929</v>
      </c>
      <c r="G80" s="18"/>
      <c r="H80" s="18"/>
      <c r="I80" s="19">
        <f>E80*50/C80</f>
        <v>1.5384615384615387E-2</v>
      </c>
      <c r="J80" s="84"/>
    </row>
    <row r="81" spans="1:11">
      <c r="A81" s="105"/>
      <c r="B81" s="81">
        <f>B80+7</f>
        <v>43338</v>
      </c>
      <c r="C81" s="20">
        <f>D80+G80-H80</f>
        <v>118.19338755193878</v>
      </c>
      <c r="D81" s="17">
        <f>C81+(C81*0.03)</f>
        <v>121.73918917849694</v>
      </c>
      <c r="E81" s="17">
        <f>C81/3250</f>
        <v>3.6367196169827316E-2</v>
      </c>
      <c r="F81" s="28">
        <f>(D81-C81)/E81</f>
        <v>97.499999999999886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43345</v>
      </c>
      <c r="C82" s="20">
        <f>D81+G81-H81</f>
        <v>121.73918917849694</v>
      </c>
      <c r="D82" s="17">
        <f>C82+(C82*0.03)</f>
        <v>125.39136485385185</v>
      </c>
      <c r="E82" s="17">
        <f>C82/3250</f>
        <v>3.7458212054922134E-2</v>
      </c>
      <c r="F82" s="28">
        <f>(D82-C82)/E82</f>
        <v>97.500000000000085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43352</v>
      </c>
      <c r="C84" s="20">
        <f>D82+G82-H82</f>
        <v>125.39136485385185</v>
      </c>
      <c r="D84" s="17">
        <f>C84+(C84*0.03)</f>
        <v>129.1531057994674</v>
      </c>
      <c r="E84" s="17">
        <f>C84/3250</f>
        <v>3.8581958416569799E-2</v>
      </c>
      <c r="F84" s="28">
        <f>(D84-C84)/E84</f>
        <v>97.499999999999673</v>
      </c>
      <c r="G84" s="18"/>
      <c r="H84" s="18"/>
      <c r="I84" s="19">
        <f>E84*50/C84</f>
        <v>1.5384615384615384E-2</v>
      </c>
      <c r="J84" s="84"/>
    </row>
    <row r="85" spans="1:11">
      <c r="A85" s="105"/>
      <c r="B85" s="81">
        <f>B84+7</f>
        <v>43359</v>
      </c>
      <c r="C85" s="20">
        <f>D84+G84-H84</f>
        <v>129.1531057994674</v>
      </c>
      <c r="D85" s="17">
        <f>C85+(C85*0.03)</f>
        <v>133.02769897345141</v>
      </c>
      <c r="E85" s="17">
        <f>C85/3250</f>
        <v>3.9739417169066892E-2</v>
      </c>
      <c r="F85" s="28">
        <f>(D85-C85)/E85</f>
        <v>97.499999999999702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43366</v>
      </c>
      <c r="C86" s="20">
        <f>D85+G85-H85</f>
        <v>133.02769897345141</v>
      </c>
      <c r="D86" s="17">
        <f>C86+(C86*0.03)</f>
        <v>137.01852994265494</v>
      </c>
      <c r="E86" s="17">
        <f>C86/3250</f>
        <v>4.0931599684138897E-2</v>
      </c>
      <c r="F86" s="28">
        <f>(D86-C86)/E86</f>
        <v>97.499999999999673</v>
      </c>
      <c r="G86" s="18"/>
      <c r="H86" s="18"/>
      <c r="I86" s="19">
        <f>E86*50/C86</f>
        <v>1.5384615384615385E-2</v>
      </c>
      <c r="J86" s="84"/>
    </row>
    <row r="87" spans="1:11" ht="13" thickBot="1">
      <c r="A87" s="106"/>
      <c r="B87" s="81">
        <f>B86+7</f>
        <v>43373</v>
      </c>
      <c r="C87" s="20">
        <f>D86+G86-H86</f>
        <v>137.01852994265494</v>
      </c>
      <c r="D87" s="17">
        <f>C87+(C87*0.03)</f>
        <v>141.12908584093458</v>
      </c>
      <c r="E87" s="17">
        <f>C87/3250</f>
        <v>4.215954767466306E-2</v>
      </c>
      <c r="F87" s="28">
        <f>(D87-C87)/E87</f>
        <v>97.499999999999858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43380</v>
      </c>
      <c r="C89" s="20">
        <f>D87+G87-H87</f>
        <v>141.12908584093458</v>
      </c>
      <c r="D89" s="17">
        <f>C89+(C89*0.03)</f>
        <v>145.36295841616263</v>
      </c>
      <c r="E89" s="17">
        <f>C89/3250</f>
        <v>4.3424334104902949E-2</v>
      </c>
      <c r="F89" s="28">
        <f>(D89-C89)/E89</f>
        <v>97.500000000000242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43387</v>
      </c>
      <c r="C90" s="20">
        <f>D89+G89-H89</f>
        <v>145.36295841616263</v>
      </c>
      <c r="D90" s="17">
        <f>C90+(C90*0.03)</f>
        <v>149.7238471686475</v>
      </c>
      <c r="E90" s="17">
        <f>C90/3250</f>
        <v>4.472706412805004E-2</v>
      </c>
      <c r="F90" s="28">
        <f>(D90-C90)/E90</f>
        <v>97.499999999999758</v>
      </c>
      <c r="G90" s="18"/>
      <c r="H90" s="18"/>
      <c r="I90" s="19">
        <f>E90*50/C90</f>
        <v>1.5384615384615385E-2</v>
      </c>
      <c r="J90" s="84"/>
    </row>
    <row r="91" spans="1:11">
      <c r="A91" s="105"/>
      <c r="B91" s="81">
        <f>B90+7</f>
        <v>43394</v>
      </c>
      <c r="C91" s="20">
        <f>D90+G90-H90</f>
        <v>149.7238471686475</v>
      </c>
      <c r="D91" s="17">
        <f>C91+(C91*0.03)</f>
        <v>154.21556258370691</v>
      </c>
      <c r="E91" s="17">
        <f>C91/3250</f>
        <v>4.6068876051891534E-2</v>
      </c>
      <c r="F91" s="28">
        <f>(D91-C91)/E91</f>
        <v>97.499999999999844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43401</v>
      </c>
      <c r="C92" s="20">
        <f>D91+G91-H91</f>
        <v>154.21556258370691</v>
      </c>
      <c r="D92" s="17">
        <f>C92+(C92*0.03)</f>
        <v>158.84202946121812</v>
      </c>
      <c r="E92" s="17">
        <f>C92/3250</f>
        <v>4.7450942333448279E-2</v>
      </c>
      <c r="F92" s="28">
        <f>(D92-C92)/E92</f>
        <v>97.499999999999972</v>
      </c>
      <c r="G92" s="18"/>
      <c r="H92" s="80">
        <f>(D92-C79)*0.35</f>
        <v>16.601699053835073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43408</v>
      </c>
      <c r="C94" s="20">
        <f>D92+G92-H92</f>
        <v>142.24033040738306</v>
      </c>
      <c r="D94" s="17">
        <f>C94+(C94*0.03)</f>
        <v>146.50754031960454</v>
      </c>
      <c r="E94" s="17">
        <f>C94/3250</f>
        <v>4.3766255509964019E-2</v>
      </c>
      <c r="F94" s="28">
        <f>(D94-C94)/E94</f>
        <v>97.499999999999929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43415</v>
      </c>
      <c r="C95" s="20">
        <f>D94+G94-H94</f>
        <v>146.50754031960454</v>
      </c>
      <c r="D95" s="17">
        <f>C95+(C95*0.03)</f>
        <v>150.90276652919269</v>
      </c>
      <c r="E95" s="17">
        <f>C95/3250</f>
        <v>4.5079243175262934E-2</v>
      </c>
      <c r="F95" s="28">
        <f>(D95-C95)/E95</f>
        <v>97.500000000000199</v>
      </c>
      <c r="G95" s="17"/>
      <c r="H95" s="18"/>
      <c r="I95" s="19">
        <f>E95*50/C95</f>
        <v>1.5384615384615384E-2</v>
      </c>
      <c r="J95" s="84"/>
    </row>
    <row r="96" spans="1:11">
      <c r="A96" s="105"/>
      <c r="B96" s="81">
        <f>B95+7</f>
        <v>43422</v>
      </c>
      <c r="C96" s="20">
        <f>D95+G95-H95</f>
        <v>150.90276652919269</v>
      </c>
      <c r="D96" s="17">
        <f>C96+(C96*0.03)</f>
        <v>155.42984952506848</v>
      </c>
      <c r="E96" s="17">
        <f>C96/3250</f>
        <v>4.643162047052083E-2</v>
      </c>
      <c r="F96" s="28">
        <f>(D96-C96)/E96</f>
        <v>97.500000000000128</v>
      </c>
      <c r="G96" s="17"/>
      <c r="H96" s="18"/>
      <c r="I96" s="19">
        <f>E96*50/C96</f>
        <v>1.5384615384615387E-2</v>
      </c>
      <c r="J96" s="84"/>
    </row>
    <row r="97" spans="1:11" ht="13" thickBot="1">
      <c r="A97" s="106"/>
      <c r="B97" s="81">
        <f>B96+7</f>
        <v>43429</v>
      </c>
      <c r="C97" s="20">
        <f>D96+G96-H96</f>
        <v>155.42984952506848</v>
      </c>
      <c r="D97" s="17">
        <f>C97+(C97*0.03)</f>
        <v>160.09274501082052</v>
      </c>
      <c r="E97" s="17">
        <f>C97/3250</f>
        <v>4.7824569084636455E-2</v>
      </c>
      <c r="F97" s="28">
        <f>(D97-C97)/E97</f>
        <v>97.499999999999815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43436</v>
      </c>
      <c r="C99" s="20">
        <f>D97+G97-H97</f>
        <v>160.09274501082052</v>
      </c>
      <c r="D99" s="17">
        <f>C99+(C99*0.03)</f>
        <v>164.89552736114513</v>
      </c>
      <c r="E99" s="17">
        <f>C99/3250</f>
        <v>4.9259306157175546E-2</v>
      </c>
      <c r="F99" s="28">
        <f>(D99-C99)/E99</f>
        <v>97.499999999999787</v>
      </c>
      <c r="G99" s="18"/>
      <c r="H99" s="18"/>
      <c r="I99" s="19">
        <f>E99*50/C99</f>
        <v>1.5384615384615384E-2</v>
      </c>
      <c r="J99" s="84"/>
    </row>
    <row r="100" spans="1:11">
      <c r="A100" s="105"/>
      <c r="B100" s="81">
        <f>B99+7</f>
        <v>43443</v>
      </c>
      <c r="C100" s="20">
        <f>D99+G99-H99</f>
        <v>164.89552736114513</v>
      </c>
      <c r="D100" s="17">
        <f>C100+(C100*0.03)</f>
        <v>169.84239318197947</v>
      </c>
      <c r="E100" s="17">
        <f>C100/3250</f>
        <v>5.0737085341890809E-2</v>
      </c>
      <c r="F100" s="28">
        <f>(D100-C100)/E100</f>
        <v>97.499999999999872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43450</v>
      </c>
      <c r="C101" s="20">
        <f>D100+G100-H100</f>
        <v>169.84239318197947</v>
      </c>
      <c r="D101" s="17">
        <f>C101+(C101*0.03)</f>
        <v>174.93766497743886</v>
      </c>
      <c r="E101" s="17">
        <f>C101/3250</f>
        <v>5.2259197902147531E-2</v>
      </c>
      <c r="F101" s="28">
        <f>(D101-C101)/E101</f>
        <v>97.499999999999957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43457</v>
      </c>
      <c r="C102" s="20">
        <f>D101+G101-H101</f>
        <v>174.93766497743886</v>
      </c>
      <c r="D102" s="17">
        <f>C102+(C102*0.03)</f>
        <v>180.18579492676201</v>
      </c>
      <c r="E102" s="17">
        <f>C102/3250</f>
        <v>5.3826973839211957E-2</v>
      </c>
      <c r="F102" s="28">
        <f>(D102-C102)/E102</f>
        <v>97.499999999999844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43464</v>
      </c>
      <c r="C104" s="20">
        <f>D102+G102-H102</f>
        <v>180.18579492676201</v>
      </c>
      <c r="D104" s="17">
        <f>C104+(C104*0.03)</f>
        <v>185.59136877456487</v>
      </c>
      <c r="E104" s="17">
        <f>C104/3250</f>
        <v>5.5441783054388315E-2</v>
      </c>
      <c r="F104" s="28">
        <f>(D104-C104)/E104</f>
        <v>97.499999999999915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43471</v>
      </c>
      <c r="C105" s="20">
        <f>D104+G104-H104</f>
        <v>185.59136877456487</v>
      </c>
      <c r="D105" s="17">
        <f>C105+(C105*0.03)</f>
        <v>191.15910983780182</v>
      </c>
      <c r="E105" s="17">
        <f>C105/3250</f>
        <v>5.7105036546019963E-2</v>
      </c>
      <c r="F105" s="28">
        <f>(D105-C105)/E105</f>
        <v>97.500000000000085</v>
      </c>
      <c r="G105" s="18"/>
      <c r="H105" s="18"/>
      <c r="I105" s="19">
        <f>E105*50/C105</f>
        <v>1.5384615384615387E-2</v>
      </c>
      <c r="J105" s="84"/>
    </row>
    <row r="106" spans="1:11">
      <c r="A106" s="105"/>
      <c r="B106" s="81">
        <f>B105+7</f>
        <v>43478</v>
      </c>
      <c r="C106" s="20">
        <f>D105+G105-H105</f>
        <v>191.15910983780182</v>
      </c>
      <c r="D106" s="17">
        <f>C106+(C106*0.03)</f>
        <v>196.89388313293588</v>
      </c>
      <c r="E106" s="17">
        <f>C106/3250</f>
        <v>5.8818187642400557E-2</v>
      </c>
      <c r="F106" s="28">
        <f>(D106-C106)/E106</f>
        <v>97.500000000000128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43485</v>
      </c>
      <c r="C107" s="20">
        <f>D106+G106-H106</f>
        <v>196.89388313293588</v>
      </c>
      <c r="D107" s="17">
        <f>C107+(C107*0.03)</f>
        <v>202.80069962692397</v>
      </c>
      <c r="E107" s="17">
        <f>C107/3250</f>
        <v>6.058273327167258E-2</v>
      </c>
      <c r="F107" s="28">
        <f>(D107-C107)/E107</f>
        <v>97.500000000000199</v>
      </c>
      <c r="G107" s="18"/>
      <c r="H107" s="80">
        <f>(D107-C94)*0.35</f>
        <v>21.196129226839318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43492</v>
      </c>
      <c r="C109" s="20">
        <f>D107+G107-H107</f>
        <v>181.60457040008464</v>
      </c>
      <c r="D109" s="17">
        <f>C109+(C109*0.03)</f>
        <v>187.05270751208718</v>
      </c>
      <c r="E109" s="17">
        <f>C109/3250</f>
        <v>5.58783293538722E-2</v>
      </c>
      <c r="F109" s="28">
        <f>(D109-C109)/E109</f>
        <v>97.500000000000043</v>
      </c>
      <c r="G109" s="18"/>
      <c r="H109" s="18"/>
      <c r="I109" s="19">
        <f>E109*50/C109</f>
        <v>1.5384615384615385E-2</v>
      </c>
      <c r="J109" s="84"/>
    </row>
    <row r="110" spans="1:11">
      <c r="A110" s="105"/>
      <c r="B110" s="81">
        <f>B109+7</f>
        <v>43499</v>
      </c>
      <c r="C110" s="20">
        <f>D109+G109-H109</f>
        <v>187.05270751208718</v>
      </c>
      <c r="D110" s="17">
        <f>C110+(C110*0.03)</f>
        <v>192.66428873744979</v>
      </c>
      <c r="E110" s="17">
        <f>C110/3250</f>
        <v>5.7554679234488364E-2</v>
      </c>
      <c r="F110" s="28">
        <f>(D110-C110)/E110</f>
        <v>97.499999999999957</v>
      </c>
      <c r="G110" s="18"/>
      <c r="H110" s="18"/>
      <c r="I110" s="19">
        <f>E110*50/C110</f>
        <v>1.5384615384615384E-2</v>
      </c>
      <c r="J110" s="84"/>
    </row>
    <row r="111" spans="1:11">
      <c r="A111" s="105"/>
      <c r="B111" s="81">
        <f>B110+7</f>
        <v>43506</v>
      </c>
      <c r="C111" s="20">
        <f>D110+G110-H110</f>
        <v>192.66428873744979</v>
      </c>
      <c r="D111" s="17">
        <f>C111+(C111*0.03)</f>
        <v>198.44421739957329</v>
      </c>
      <c r="E111" s="17">
        <f>C111/3250</f>
        <v>5.9281319611523012E-2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43513</v>
      </c>
      <c r="C112" s="20">
        <f>D111+G111-H111</f>
        <v>198.44421739957329</v>
      </c>
      <c r="D112" s="17">
        <f>C112+(C112*0.03)</f>
        <v>204.3975439215605</v>
      </c>
      <c r="E112" s="17">
        <f>C112/3250</f>
        <v>6.1059759199868703E-2</v>
      </c>
      <c r="F112" s="28">
        <f>(D112-C112)/E112</f>
        <v>97.500000000000156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43520</v>
      </c>
      <c r="C114" s="20">
        <f>D112+G112-H112</f>
        <v>204.3975439215605</v>
      </c>
      <c r="D114" s="17">
        <f>C114+(C114*0.03)</f>
        <v>210.52947023920731</v>
      </c>
      <c r="E114" s="17">
        <f>C114/3250</f>
        <v>6.2891551975864768E-2</v>
      </c>
      <c r="F114" s="28">
        <f>(D114-C114)/E114</f>
        <v>97.500000000000014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43527</v>
      </c>
      <c r="C115" s="20">
        <f>D114+G114-H114</f>
        <v>210.52947023920731</v>
      </c>
      <c r="D115" s="17">
        <f>C115+(C115*0.03)</f>
        <v>216.84535434638354</v>
      </c>
      <c r="E115" s="17">
        <f>C115/3250</f>
        <v>6.4778298535140708E-2</v>
      </c>
      <c r="F115" s="28">
        <f>(D115-C115)/E115</f>
        <v>97.500000000000185</v>
      </c>
      <c r="G115" s="18"/>
      <c r="H115" s="18"/>
      <c r="I115" s="19">
        <f>E115*50/C115</f>
        <v>1.5384615384615384E-2</v>
      </c>
      <c r="J115" s="84"/>
    </row>
    <row r="116" spans="1:11">
      <c r="A116" s="105"/>
      <c r="B116" s="81">
        <f>B115+7</f>
        <v>43534</v>
      </c>
      <c r="C116" s="20">
        <f>D115+G115-H115</f>
        <v>216.84535434638354</v>
      </c>
      <c r="D116" s="17">
        <f>C116+(C116*0.03)</f>
        <v>223.35071497677504</v>
      </c>
      <c r="E116" s="17">
        <f>C116/3250</f>
        <v>6.6721647491194941E-2</v>
      </c>
      <c r="F116" s="28">
        <f>(D116-C116)/E116</f>
        <v>97.499999999999801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43541</v>
      </c>
      <c r="C117" s="20">
        <f>D116+G116-H116</f>
        <v>223.35071497677504</v>
      </c>
      <c r="D117" s="17">
        <f>C117+(C117*0.03)</f>
        <v>230.05123642607828</v>
      </c>
      <c r="E117" s="17">
        <f>C117/3250</f>
        <v>6.8723296915930779E-2</v>
      </c>
      <c r="F117" s="28">
        <f>(D117-C117)/E117</f>
        <v>97.499999999999815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43548</v>
      </c>
      <c r="C119" s="20">
        <f>D117+G117-H117</f>
        <v>230.05123642607828</v>
      </c>
      <c r="D119" s="17">
        <f>C119+(C119*0.03)</f>
        <v>236.95277351886062</v>
      </c>
      <c r="E119" s="17">
        <f>C119/3250</f>
        <v>7.0784995823408706E-2</v>
      </c>
      <c r="F119" s="28">
        <f>(D119-C119)/E119</f>
        <v>97.499999999999986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43555</v>
      </c>
      <c r="C120" s="20">
        <f>D119+G119-H119</f>
        <v>236.95277351886062</v>
      </c>
      <c r="D120" s="17">
        <f>C120+(C120*0.03)</f>
        <v>244.06135672442645</v>
      </c>
      <c r="E120" s="17">
        <f>C120/3250</f>
        <v>7.2908545698110963E-2</v>
      </c>
      <c r="F120" s="28">
        <f>(D120-C120)/E120</f>
        <v>97.500000000000043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43562</v>
      </c>
      <c r="C121" s="20">
        <f>D120+G120-H120</f>
        <v>244.06135672442645</v>
      </c>
      <c r="D121" s="17">
        <f>C121+(C121*0.03)</f>
        <v>251.38319742615923</v>
      </c>
      <c r="E121" s="17">
        <f>C121/3250</f>
        <v>7.5095802069054293E-2</v>
      </c>
      <c r="F121" s="28">
        <f>(D121-C121)/E121</f>
        <v>97.499999999999844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43569</v>
      </c>
      <c r="C122" s="20">
        <f>D121+G121-H121</f>
        <v>251.38319742615923</v>
      </c>
      <c r="D122" s="17">
        <f>C122+(C122*0.03)</f>
        <v>258.924693348944</v>
      </c>
      <c r="E122" s="17">
        <f>C122/3250</f>
        <v>7.7348676131125921E-2</v>
      </c>
      <c r="F122" s="28">
        <f>(D122-C122)/E122</f>
        <v>97.499999999999986</v>
      </c>
      <c r="G122" s="18"/>
      <c r="H122" s="80">
        <f>(D122-C109)*0.35</f>
        <v>27.062043032100775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43576</v>
      </c>
      <c r="C124" s="20">
        <f>D122+G122-H122</f>
        <v>231.86265031684323</v>
      </c>
      <c r="D124" s="17">
        <f>C124+(C124*0.03)</f>
        <v>238.81852982634854</v>
      </c>
      <c r="E124" s="17">
        <f>C124/3250</f>
        <v>7.1342353943644077E-2</v>
      </c>
      <c r="F124" s="28">
        <f>(D124-C124)/E124</f>
        <v>97.500000000000156</v>
      </c>
      <c r="G124" s="17"/>
      <c r="H124" s="18"/>
      <c r="I124" s="19">
        <f>E124*50/C124</f>
        <v>1.5384615384615387E-2</v>
      </c>
      <c r="J124" s="84"/>
    </row>
    <row r="125" spans="1:11">
      <c r="A125" s="105"/>
      <c r="B125" s="81">
        <f>B124+7</f>
        <v>43583</v>
      </c>
      <c r="C125" s="20">
        <f>D124+G124-H124</f>
        <v>238.81852982634854</v>
      </c>
      <c r="D125" s="17">
        <f>C125+(C125*0.03)</f>
        <v>245.98308572113899</v>
      </c>
      <c r="E125" s="17">
        <f>C125/3250</f>
        <v>7.3482624561953397E-2</v>
      </c>
      <c r="F125" s="28">
        <f>(D125-C125)/E125</f>
        <v>97.499999999999957</v>
      </c>
      <c r="G125" s="17"/>
      <c r="H125" s="18"/>
      <c r="I125" s="19">
        <f>E125*50/C125</f>
        <v>1.5384615384615384E-2</v>
      </c>
      <c r="J125" s="84"/>
    </row>
    <row r="126" spans="1:11">
      <c r="A126" s="105"/>
      <c r="B126" s="81">
        <f>B125+7</f>
        <v>43590</v>
      </c>
      <c r="C126" s="20">
        <f>D125+G125-H125</f>
        <v>245.98308572113899</v>
      </c>
      <c r="D126" s="17">
        <f>C126+(C126*0.03)</f>
        <v>253.36257829277315</v>
      </c>
      <c r="E126" s="17">
        <f>C126/3250</f>
        <v>7.5687103298811995E-2</v>
      </c>
      <c r="F126" s="28">
        <f>(D126-C126)/E126</f>
        <v>97.499999999999872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43597</v>
      </c>
      <c r="C127" s="20">
        <f>D126+G126-H126</f>
        <v>253.36257829277315</v>
      </c>
      <c r="D127" s="17">
        <f>C127+(C127*0.03)</f>
        <v>260.96345564155632</v>
      </c>
      <c r="E127" s="17">
        <f>C127/3250</f>
        <v>7.795771639777635E-2</v>
      </c>
      <c r="F127" s="28">
        <f>(D127-C127)/E127</f>
        <v>97.499999999999716</v>
      </c>
      <c r="G127" s="18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43604</v>
      </c>
      <c r="C129" s="20">
        <f>D127+G127-H127</f>
        <v>260.96345564155632</v>
      </c>
      <c r="D129" s="17">
        <f>C129+(C129*0.03)</f>
        <v>268.79235931080302</v>
      </c>
      <c r="E129" s="17">
        <f>C129/3250</f>
        <v>8.0296447889709632E-2</v>
      </c>
      <c r="F129" s="28">
        <f>(D129-C129)/E129</f>
        <v>97.500000000000128</v>
      </c>
      <c r="G129" s="18"/>
      <c r="H129" s="18"/>
      <c r="I129" s="19">
        <f>E129*50/C129</f>
        <v>1.5384615384615382E-2</v>
      </c>
      <c r="J129" s="84"/>
    </row>
    <row r="130" spans="1:11">
      <c r="A130" s="105"/>
      <c r="B130" s="81">
        <f>B129+7</f>
        <v>43611</v>
      </c>
      <c r="C130" s="20">
        <f>D129+G129-H129</f>
        <v>268.79235931080302</v>
      </c>
      <c r="D130" s="17">
        <f>C130+(C130*0.03)</f>
        <v>276.85613009012712</v>
      </c>
      <c r="E130" s="17">
        <f>C130/3250</f>
        <v>8.2705341326400936E-2</v>
      </c>
      <c r="F130" s="28">
        <f>(D130-C130)/E130</f>
        <v>97.500000000000128</v>
      </c>
      <c r="G130" s="18"/>
      <c r="H130" s="18"/>
      <c r="I130" s="19">
        <f>E130*50/C130</f>
        <v>1.5384615384615387E-2</v>
      </c>
      <c r="J130" s="84"/>
    </row>
    <row r="131" spans="1:11">
      <c r="A131" s="105"/>
      <c r="B131" s="81">
        <f>B130+7</f>
        <v>43618</v>
      </c>
      <c r="C131" s="20">
        <f>D130+G130-H130</f>
        <v>276.85613009012712</v>
      </c>
      <c r="D131" s="17">
        <f>C131+(C131*0.03)</f>
        <v>285.16181399283096</v>
      </c>
      <c r="E131" s="17">
        <f>C131/3250</f>
        <v>8.5186501566192965E-2</v>
      </c>
      <c r="F131" s="28">
        <f>(D131-C131)/E131</f>
        <v>97.500000000000227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43625</v>
      </c>
      <c r="C132" s="20">
        <f>D131+G131-H131</f>
        <v>285.16181399283096</v>
      </c>
      <c r="D132" s="17">
        <f>C132+(C132*0.03)</f>
        <v>293.71666841261589</v>
      </c>
      <c r="E132" s="17">
        <f>C132/3250</f>
        <v>8.7742096613178749E-2</v>
      </c>
      <c r="F132" s="28">
        <f>(D132-C132)/E132</f>
        <v>97.500000000000028</v>
      </c>
      <c r="G132" s="18"/>
      <c r="H132" s="80"/>
      <c r="I132" s="19">
        <f>E132*50/C132</f>
        <v>1.5384615384615382E-2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43632</v>
      </c>
      <c r="C134" s="20">
        <f>D132+G132-H132</f>
        <v>293.71666841261589</v>
      </c>
      <c r="D134" s="17">
        <f>C134+(C134*0.03)</f>
        <v>302.52816846499434</v>
      </c>
      <c r="E134" s="17">
        <f>C134/3250</f>
        <v>9.0374359511574118E-2</v>
      </c>
      <c r="F134" s="28">
        <f>(D134-C134)/E134</f>
        <v>97.499999999999687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43639</v>
      </c>
      <c r="C135" s="20">
        <f>D134+G134-H134</f>
        <v>302.52816846499434</v>
      </c>
      <c r="D135" s="17">
        <f>C135+(C135*0.03)</f>
        <v>311.60401351894416</v>
      </c>
      <c r="E135" s="17">
        <f>C135/3250</f>
        <v>9.3085590296921331E-2</v>
      </c>
      <c r="F135" s="28">
        <f>(D135-C135)/E135</f>
        <v>97.499999999999901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43646</v>
      </c>
      <c r="C136" s="20">
        <f>D135+G135-H135</f>
        <v>311.60401351894416</v>
      </c>
      <c r="D136" s="17">
        <f>C136+(C136*0.03)</f>
        <v>320.95213392451251</v>
      </c>
      <c r="E136" s="17">
        <f>C136/3250</f>
        <v>9.5878158005828967E-2</v>
      </c>
      <c r="F136" s="28">
        <f>(D136-C136)/E136</f>
        <v>97.500000000000284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43653</v>
      </c>
      <c r="C137" s="20">
        <f>D136+G136-H136</f>
        <v>320.95213392451251</v>
      </c>
      <c r="D137" s="17">
        <f>C137+(C137*0.03)</f>
        <v>330.58069794224787</v>
      </c>
      <c r="E137" s="17">
        <f>C137/3250</f>
        <v>9.875450274600385E-2</v>
      </c>
      <c r="F137" s="28">
        <f>(D137-C137)/E137</f>
        <v>97.499999999999815</v>
      </c>
      <c r="G137" s="18"/>
      <c r="H137" s="80">
        <f>(D137-C124)*0.35</f>
        <v>34.551316668891623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43660</v>
      </c>
      <c r="C139" s="20">
        <f>D137+G137-H137</f>
        <v>296.02938127335625</v>
      </c>
      <c r="D139" s="17">
        <f>C139+(C139*0.03)</f>
        <v>304.91026271155692</v>
      </c>
      <c r="E139" s="17">
        <f>C139/3250</f>
        <v>9.1085963468724995E-2</v>
      </c>
      <c r="F139" s="28">
        <f>(D139-C139)/E139</f>
        <v>97.499999999999858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43667</v>
      </c>
      <c r="C140" s="20">
        <f>D139+G139-H139</f>
        <v>304.91026271155692</v>
      </c>
      <c r="D140" s="17">
        <f>C140+(C140*0.03)</f>
        <v>314.05757059290363</v>
      </c>
      <c r="E140" s="17">
        <f>C140/3250</f>
        <v>9.3818542372786751E-2</v>
      </c>
      <c r="F140" s="28">
        <f>(D140-C140)/E140</f>
        <v>97.499999999999972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43674</v>
      </c>
      <c r="C141" s="20">
        <f>D140+G140-H140</f>
        <v>314.05757059290363</v>
      </c>
      <c r="D141" s="17">
        <f>C141+(C141*0.03)</f>
        <v>323.47929771069073</v>
      </c>
      <c r="E141" s="17">
        <f>C141/3250</f>
        <v>9.663309864397035E-2</v>
      </c>
      <c r="F141" s="28">
        <f>(D141-C141)/E141</f>
        <v>97.499999999999901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43681</v>
      </c>
      <c r="C142" s="20">
        <f>D141+G141-H141</f>
        <v>323.47929771069073</v>
      </c>
      <c r="D142" s="17">
        <f>C142+(C142*0.03)</f>
        <v>333.18367664201145</v>
      </c>
      <c r="E142" s="17">
        <f>C142/3250</f>
        <v>9.9532091603289449E-2</v>
      </c>
      <c r="F142" s="28">
        <f>(D142-C142)/E142</f>
        <v>97.499999999999972</v>
      </c>
      <c r="G142" s="18"/>
      <c r="H142" s="80"/>
      <c r="I142" s="19">
        <f>E142*50/C142</f>
        <v>1.5384615384615382E-2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43688</v>
      </c>
      <c r="C144" s="20">
        <f>D142+G142-H142</f>
        <v>333.18367664201145</v>
      </c>
      <c r="D144" s="17">
        <f>C144+(C144*0.03)</f>
        <v>343.17918694127178</v>
      </c>
      <c r="E144" s="17">
        <f>C144/3250</f>
        <v>0.10251805435138814</v>
      </c>
      <c r="F144" s="28">
        <f>(D144-C144)/E144</f>
        <v>97.499999999999886</v>
      </c>
      <c r="G144" s="18"/>
      <c r="H144" s="18"/>
      <c r="I144" s="19">
        <f>E144*50/C144</f>
        <v>1.5384615384615384E-2</v>
      </c>
      <c r="J144" s="84"/>
    </row>
    <row r="145" spans="1:11">
      <c r="A145" s="105"/>
      <c r="B145" s="81">
        <f>B144+7</f>
        <v>43695</v>
      </c>
      <c r="C145" s="20">
        <f>D144+G144-H144</f>
        <v>343.17918694127178</v>
      </c>
      <c r="D145" s="17">
        <f>C145+(C145*0.03)</f>
        <v>353.47456254950993</v>
      </c>
      <c r="E145" s="17">
        <f>C145/3250</f>
        <v>0.10559359598192977</v>
      </c>
      <c r="F145" s="28">
        <f>(D145-C145)/E145</f>
        <v>97.499999999999929</v>
      </c>
      <c r="G145" s="18"/>
      <c r="H145" s="18"/>
      <c r="I145" s="19">
        <f>E145*50/C145</f>
        <v>1.5384615384615382E-2</v>
      </c>
      <c r="J145" s="84"/>
    </row>
    <row r="146" spans="1:11">
      <c r="A146" s="105"/>
      <c r="B146" s="81">
        <f>B145+7</f>
        <v>43702</v>
      </c>
      <c r="C146" s="20">
        <f>D145+G145-H145</f>
        <v>353.47456254950993</v>
      </c>
      <c r="D146" s="17">
        <f>C146+(C146*0.03)</f>
        <v>364.07879942599521</v>
      </c>
      <c r="E146" s="17">
        <f>C146/3250</f>
        <v>0.10876140386138768</v>
      </c>
      <c r="F146" s="28">
        <f>(D146-C146)/E146</f>
        <v>97.499999999999901</v>
      </c>
      <c r="G146" s="18"/>
      <c r="H146" s="18"/>
      <c r="I146" s="19">
        <f>E146*50/C146</f>
        <v>1.5384615384615387E-2</v>
      </c>
      <c r="J146" s="84"/>
    </row>
    <row r="147" spans="1:11" ht="13" thickBot="1">
      <c r="A147" s="106"/>
      <c r="B147" s="81">
        <f>B146+7</f>
        <v>43709</v>
      </c>
      <c r="C147" s="20">
        <f>D146+G146-H146</f>
        <v>364.07879942599521</v>
      </c>
      <c r="D147" s="17">
        <f>C147+(C147*0.03)</f>
        <v>375.00116340877508</v>
      </c>
      <c r="E147" s="17">
        <f>C147/3250</f>
        <v>0.11202424597722929</v>
      </c>
      <c r="F147" s="28">
        <f>(D147-C147)/E147</f>
        <v>97.500000000000128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43716</v>
      </c>
      <c r="C149" s="20">
        <f>D147+G147-H147</f>
        <v>375.00116340877508</v>
      </c>
      <c r="D149" s="17">
        <f>C149+(C149*0.03)</f>
        <v>386.25119831103837</v>
      </c>
      <c r="E149" s="17">
        <f>C149/3250</f>
        <v>0.11538497335654618</v>
      </c>
      <c r="F149" s="28">
        <f>(D149-C149)/E149</f>
        <v>97.500000000000242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43723</v>
      </c>
      <c r="C150" s="20">
        <f>D149+G149-H149</f>
        <v>386.25119831103837</v>
      </c>
      <c r="D150" s="17">
        <f>C150+(C150*0.03)</f>
        <v>397.83873426036951</v>
      </c>
      <c r="E150" s="17">
        <f>C150/3250</f>
        <v>0.11884652255724257</v>
      </c>
      <c r="F150" s="28">
        <f>(D150-C150)/E150</f>
        <v>97.499999999999915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43730</v>
      </c>
      <c r="C151" s="20">
        <f>D150+G150-H150</f>
        <v>397.83873426036951</v>
      </c>
      <c r="D151" s="17">
        <f>C151+(C151*0.03)</f>
        <v>409.77389628818059</v>
      </c>
      <c r="E151" s="17">
        <f>C151/3250</f>
        <v>0.12241191823395985</v>
      </c>
      <c r="F151" s="28">
        <f>(D151-C151)/E151</f>
        <v>97.500000000000028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6"/>
      <c r="B152" s="81">
        <f>B151+7</f>
        <v>43737</v>
      </c>
      <c r="C152" s="20">
        <f>D151+G151-H151</f>
        <v>409.77389628818059</v>
      </c>
      <c r="D152" s="17">
        <f>C152+(C152*0.03)</f>
        <v>422.06711317682601</v>
      </c>
      <c r="E152" s="17">
        <f>C152/3250</f>
        <v>0.12608427578097864</v>
      </c>
      <c r="F152" s="28">
        <f>(D152-C152)/E152</f>
        <v>97.5</v>
      </c>
      <c r="G152" s="18"/>
      <c r="H152" s="80">
        <f>(D152-C139)*0.35</f>
        <v>44.113206166214411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43744</v>
      </c>
      <c r="C154" s="20">
        <f>D152+G152-H152</f>
        <v>377.9539070106116</v>
      </c>
      <c r="D154" s="17">
        <f>C154+(C154*0.03)</f>
        <v>389.29252422092998</v>
      </c>
      <c r="E154" s="17">
        <f>C154/3250</f>
        <v>0.11629350984941896</v>
      </c>
      <c r="F154" s="28">
        <f>(D154-C154)/E154</f>
        <v>97.500000000000227</v>
      </c>
      <c r="G154" s="17"/>
      <c r="H154" s="79"/>
      <c r="I154" s="19">
        <f>E154*50/C154</f>
        <v>1.5384615384615385E-2</v>
      </c>
      <c r="J154" s="84"/>
    </row>
    <row r="155" spans="1:11">
      <c r="A155" s="105"/>
      <c r="B155" s="81">
        <f>B154+7</f>
        <v>43751</v>
      </c>
      <c r="C155" s="20">
        <f>D154+G154-H154</f>
        <v>389.29252422092998</v>
      </c>
      <c r="D155" s="17">
        <f>C155+(C155*0.03)</f>
        <v>400.9712999475579</v>
      </c>
      <c r="E155" s="17">
        <f>C155/3250</f>
        <v>0.11978231514490154</v>
      </c>
      <c r="F155" s="28">
        <f>(D155-C155)/E155</f>
        <v>97.500000000000156</v>
      </c>
      <c r="G155" s="17"/>
      <c r="H155" s="79"/>
      <c r="I155" s="19">
        <f>E155*50/C155</f>
        <v>1.5384615384615384E-2</v>
      </c>
      <c r="J155" s="84"/>
    </row>
    <row r="156" spans="1:11">
      <c r="A156" s="105"/>
      <c r="B156" s="81">
        <f>B155+7</f>
        <v>43758</v>
      </c>
      <c r="C156" s="20">
        <f>D155+G155-H155</f>
        <v>400.9712999475579</v>
      </c>
      <c r="D156" s="17">
        <f>C156+(C156*0.03)</f>
        <v>413.00043894598463</v>
      </c>
      <c r="E156" s="17">
        <f>C156/3250</f>
        <v>0.12337578459924858</v>
      </c>
      <c r="F156" s="28">
        <f>(D156-C156)/E156</f>
        <v>97.499999999999957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6"/>
      <c r="B157" s="81">
        <f>B156+7</f>
        <v>43765</v>
      </c>
      <c r="C157" s="20">
        <f>D156+G156-H156</f>
        <v>413.00043894598463</v>
      </c>
      <c r="D157" s="17">
        <f>C157+(C157*0.03)</f>
        <v>425.39045211436417</v>
      </c>
      <c r="E157" s="17">
        <f>C157/3250</f>
        <v>0.12707705813722603</v>
      </c>
      <c r="F157" s="28">
        <f>(D157-C157)/E157</f>
        <v>97.500000000000014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43772</v>
      </c>
      <c r="C159" s="20">
        <f>D157+G157-H157</f>
        <v>425.39045211436417</v>
      </c>
      <c r="D159" s="17">
        <f>C159+(C159*0.03)</f>
        <v>438.1521656777951</v>
      </c>
      <c r="E159" s="17">
        <f>C159/3250</f>
        <v>0.13088936988134281</v>
      </c>
      <c r="F159" s="28">
        <f>(D159-C159)/E159</f>
        <v>97.500000000000057</v>
      </c>
      <c r="G159" s="18"/>
      <c r="H159" s="18"/>
      <c r="I159" s="19">
        <f>E159*50/C159</f>
        <v>1.5384615384615382E-2</v>
      </c>
      <c r="J159" s="84"/>
    </row>
    <row r="160" spans="1:11">
      <c r="A160" s="105"/>
      <c r="B160" s="81">
        <f>B159+7</f>
        <v>43779</v>
      </c>
      <c r="C160" s="20">
        <f>D159+G159-H159</f>
        <v>438.1521656777951</v>
      </c>
      <c r="D160" s="17">
        <f>C160+(C160*0.03)</f>
        <v>451.29673064812897</v>
      </c>
      <c r="E160" s="17">
        <f>C160/3250</f>
        <v>0.1348160509777831</v>
      </c>
      <c r="F160" s="28">
        <f>(D160-C160)/E160</f>
        <v>97.500000000000171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43786</v>
      </c>
      <c r="C161" s="20">
        <f>D160+G160-H160</f>
        <v>451.29673064812897</v>
      </c>
      <c r="D161" s="17">
        <f>C161+(C161*0.03)</f>
        <v>464.83563256757282</v>
      </c>
      <c r="E161" s="17">
        <f>C161/3250</f>
        <v>0.13886053250711661</v>
      </c>
      <c r="F161" s="28">
        <f>(D161-C161)/E161</f>
        <v>97.499999999999829</v>
      </c>
      <c r="G161" s="18"/>
      <c r="H161" s="18"/>
      <c r="I161" s="19">
        <f>E161*50/C161</f>
        <v>1.5384615384615385E-2</v>
      </c>
      <c r="J161" s="84"/>
    </row>
    <row r="162" spans="1:11" ht="13" thickBot="1">
      <c r="A162" s="106"/>
      <c r="B162" s="81">
        <f>B161+7</f>
        <v>43793</v>
      </c>
      <c r="C162" s="20">
        <f>D161+G161-H161</f>
        <v>464.83563256757282</v>
      </c>
      <c r="D162" s="17">
        <f>C162+(C162*0.03)</f>
        <v>478.78070154459999</v>
      </c>
      <c r="E162" s="17">
        <f>C162/3250</f>
        <v>0.14302634848233009</v>
      </c>
      <c r="F162" s="28">
        <f>(D162-C162)/E162</f>
        <v>97.499999999999943</v>
      </c>
      <c r="G162" s="18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43800</v>
      </c>
      <c r="C164" s="20">
        <f>D162+G162-H162</f>
        <v>478.78070154459999</v>
      </c>
      <c r="D164" s="17">
        <f>C164+(C164*0.03)</f>
        <v>493.14412259093797</v>
      </c>
      <c r="E164" s="17">
        <f>C164/3250</f>
        <v>0.14731713893679999</v>
      </c>
      <c r="F164" s="28">
        <f>(D164-C164)/E164</f>
        <v>97.499999999999844</v>
      </c>
      <c r="G164" s="18"/>
      <c r="H164" s="18"/>
      <c r="I164" s="19">
        <f>E164*50/C164</f>
        <v>1.5384615384615384E-2</v>
      </c>
      <c r="J164" s="84"/>
    </row>
    <row r="165" spans="1:11">
      <c r="A165" s="105"/>
      <c r="B165" s="81">
        <f>B164+7</f>
        <v>43807</v>
      </c>
      <c r="C165" s="20">
        <f>D164+G164-H164</f>
        <v>493.14412259093797</v>
      </c>
      <c r="D165" s="17">
        <f>C165+(C165*0.03)</f>
        <v>507.9384462686661</v>
      </c>
      <c r="E165" s="17">
        <f>C165/3250</f>
        <v>0.151736653104904</v>
      </c>
      <c r="F165" s="28">
        <f>(D165-C165)/E165</f>
        <v>97.499999999999929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43814</v>
      </c>
      <c r="C166" s="20">
        <f>D165+G165-H165</f>
        <v>507.9384462686661</v>
      </c>
      <c r="D166" s="17">
        <f>C166+(C166*0.03)</f>
        <v>523.17659965672613</v>
      </c>
      <c r="E166" s="17">
        <f>C166/3250</f>
        <v>0.15628875269805112</v>
      </c>
      <c r="F166" s="28">
        <f>(D166-C166)/E166</f>
        <v>97.50000000000027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43821</v>
      </c>
      <c r="C167" s="20">
        <f>D166+G166-H166</f>
        <v>523.17659965672613</v>
      </c>
      <c r="D167" s="17">
        <f>C167+(C167*0.03)</f>
        <v>538.8718976464279</v>
      </c>
      <c r="E167" s="17">
        <f>C167/3250</f>
        <v>0.16097741527899265</v>
      </c>
      <c r="F167" s="28">
        <f>(D167-C167)/E167</f>
        <v>97.499999999999929</v>
      </c>
      <c r="G167" s="18"/>
      <c r="H167" s="80">
        <f>(D167-C154)*0.35</f>
        <v>56.321296722535699</v>
      </c>
      <c r="I167" s="19">
        <f>E167*50/C167</f>
        <v>1.5384615384615382E-2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43828</v>
      </c>
      <c r="C169" s="20">
        <f>D167+G167-H167</f>
        <v>482.5506009238922</v>
      </c>
      <c r="D169" s="17">
        <f>C169+(C169*0.03)</f>
        <v>497.027118951609</v>
      </c>
      <c r="E169" s="17">
        <f>C169/3250</f>
        <v>0.14847710797658223</v>
      </c>
      <c r="F169" s="28">
        <f>(D169-C169)/E169</f>
        <v>97.500000000000171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43835</v>
      </c>
      <c r="C170" s="20">
        <f>D169+G169-H169</f>
        <v>497.027118951609</v>
      </c>
      <c r="D170" s="17">
        <f>C170+(C170*0.03)</f>
        <v>511.93793252015729</v>
      </c>
      <c r="E170" s="17">
        <f>C170/3250</f>
        <v>0.15293142121587969</v>
      </c>
      <c r="F170" s="28">
        <f>(D170-C170)/E170</f>
        <v>97.500000000000142</v>
      </c>
      <c r="G170" s="18"/>
      <c r="H170" s="18"/>
      <c r="I170" s="19">
        <f>E170*50/C170</f>
        <v>1.5384615384615385E-2</v>
      </c>
      <c r="J170" s="84"/>
    </row>
    <row r="171" spans="1:11">
      <c r="A171" s="105"/>
      <c r="B171" s="81">
        <f>B170+7</f>
        <v>43842</v>
      </c>
      <c r="C171" s="20">
        <f>D170+G170-H170</f>
        <v>511.93793252015729</v>
      </c>
      <c r="D171" s="17">
        <f>C171+(C171*0.03)</f>
        <v>527.29607049576202</v>
      </c>
      <c r="E171" s="17">
        <f>C171/3250</f>
        <v>0.1575193638523561</v>
      </c>
      <c r="F171" s="28">
        <f>(D171-C171)/E171</f>
        <v>97.500000000000085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43849</v>
      </c>
      <c r="C172" s="20">
        <f>D171+G171-H171</f>
        <v>527.29607049576202</v>
      </c>
      <c r="D172" s="17">
        <f>C172+(C172*0.03)</f>
        <v>543.11495261063487</v>
      </c>
      <c r="E172" s="17">
        <f>C172/3250</f>
        <v>0.16224494476792678</v>
      </c>
      <c r="F172" s="28">
        <f>(D172-C172)/E172</f>
        <v>97.499999999999929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43856</v>
      </c>
      <c r="C174" s="20">
        <f>D172+G172-H172</f>
        <v>543.11495261063487</v>
      </c>
      <c r="D174" s="17">
        <f>C174+(C174*0.03)</f>
        <v>559.40840118895392</v>
      </c>
      <c r="E174" s="17">
        <f>C174/3250</f>
        <v>0.16711229311096457</v>
      </c>
      <c r="F174" s="28">
        <f>(D174-C174)/E174</f>
        <v>97.499999999999986</v>
      </c>
      <c r="G174" s="18"/>
      <c r="H174" s="18"/>
      <c r="I174" s="19">
        <f>E174*50/C174</f>
        <v>1.5384615384615384E-2</v>
      </c>
      <c r="J174" s="84"/>
    </row>
    <row r="175" spans="1:11">
      <c r="A175" s="105"/>
      <c r="B175" s="81">
        <f>B174+7</f>
        <v>43863</v>
      </c>
      <c r="C175" s="20">
        <f>D174+G174-H174</f>
        <v>559.40840118895392</v>
      </c>
      <c r="D175" s="17">
        <f>C175+(C175*0.03)</f>
        <v>576.19065322462257</v>
      </c>
      <c r="E175" s="17">
        <f>C175/3250</f>
        <v>0.17212566190429351</v>
      </c>
      <c r="F175" s="28">
        <f>(D175-C175)/E175</f>
        <v>97.500000000000171</v>
      </c>
      <c r="G175" s="18"/>
      <c r="H175" s="18"/>
      <c r="I175" s="19">
        <f>E175*50/C175</f>
        <v>1.5384615384615385E-2</v>
      </c>
      <c r="J175" s="84"/>
    </row>
    <row r="176" spans="1:11">
      <c r="A176" s="105"/>
      <c r="B176" s="81">
        <f>B175+7</f>
        <v>43870</v>
      </c>
      <c r="C176" s="20">
        <f>D175+G175-H175</f>
        <v>576.19065322462257</v>
      </c>
      <c r="D176" s="17">
        <f>C176+(C176*0.03)</f>
        <v>593.47637282136122</v>
      </c>
      <c r="E176" s="17">
        <f>C176/3250</f>
        <v>0.17728943176142234</v>
      </c>
      <c r="F176" s="28">
        <f>(D176-C176)/E176</f>
        <v>97.499999999999886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6"/>
      <c r="B177" s="81">
        <f>B176+7</f>
        <v>43877</v>
      </c>
      <c r="C177" s="20">
        <f>D176+G176-H176</f>
        <v>593.47637282136122</v>
      </c>
      <c r="D177" s="17">
        <f>C177+(C177*0.03)</f>
        <v>611.2806640060021</v>
      </c>
      <c r="E177" s="17">
        <f>C177/3250</f>
        <v>0.182608114714265</v>
      </c>
      <c r="F177" s="28">
        <f>(D177-C177)/E177</f>
        <v>97.500000000000199</v>
      </c>
      <c r="G177" s="18"/>
      <c r="H177" s="80">
        <f>(D177-C169)*0.35</f>
        <v>45.055522078738463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F52" sqref="F5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5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6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5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5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6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5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5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5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6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5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5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6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37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89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43135</v>
      </c>
      <c r="C49" s="20">
        <f>D47+G47-H47</f>
        <v>1673.6993194064705</v>
      </c>
      <c r="D49" s="17">
        <f>C49+(C49*0)</f>
        <v>1673.6993194064705</v>
      </c>
      <c r="E49" s="17">
        <f>C49/3250</f>
        <v>0.51498440597122175</v>
      </c>
      <c r="F49" s="28">
        <f>(D49-C49)/E49</f>
        <v>0</v>
      </c>
      <c r="G49" s="18"/>
      <c r="H49" s="18"/>
      <c r="I49" s="19">
        <f>E49*50/C49</f>
        <v>1.5384615384615387E-2</v>
      </c>
      <c r="J49" s="89">
        <f>(D49-$C4)/$C4</f>
        <v>-0.16315034029676473</v>
      </c>
    </row>
    <row r="50" spans="1:11">
      <c r="A50" s="105"/>
      <c r="B50" s="81">
        <f>B49+7</f>
        <v>43142</v>
      </c>
      <c r="C50" s="20">
        <f>D49+G49-H49</f>
        <v>1673.6993194064705</v>
      </c>
      <c r="D50" s="17">
        <f>C50+(C50*0.0028)</f>
        <v>1678.3856775008087</v>
      </c>
      <c r="E50" s="17">
        <f>C50/3250</f>
        <v>0.51498440597122175</v>
      </c>
      <c r="F50" s="34">
        <f>(D50-C50)/E50</f>
        <v>9.1000000000001098</v>
      </c>
      <c r="G50" s="18"/>
      <c r="H50" s="18"/>
      <c r="I50" s="19">
        <f>E50*50/C50</f>
        <v>1.5384615384615387E-2</v>
      </c>
      <c r="J50" s="89">
        <f>(D50-$C4)/$C4</f>
        <v>-0.16080716124959565</v>
      </c>
    </row>
    <row r="51" spans="1:11">
      <c r="A51" s="105"/>
      <c r="B51" s="81">
        <f>B50+7</f>
        <v>43149</v>
      </c>
      <c r="C51" s="20">
        <f>D50+G50-H50</f>
        <v>1678.3856775008087</v>
      </c>
      <c r="D51" s="103">
        <f>C51+(C51*0.1878)</f>
        <v>1993.5865077354606</v>
      </c>
      <c r="E51" s="17">
        <f>C51/3250</f>
        <v>0.51642636230794114</v>
      </c>
      <c r="F51" s="100">
        <f>(D51-C51)/E51</f>
        <v>610.35</v>
      </c>
      <c r="G51" s="18"/>
      <c r="H51" s="18"/>
      <c r="I51" s="19">
        <f>E51*50/C51</f>
        <v>1.5384615384615385E-2</v>
      </c>
      <c r="J51" s="89">
        <f>(D51-$C4)/$C4</f>
        <v>-3.2067461322696999E-3</v>
      </c>
    </row>
    <row r="52" spans="1:11" ht="13" thickBot="1">
      <c r="A52" s="106"/>
      <c r="B52" s="81">
        <f>B51+7</f>
        <v>43156</v>
      </c>
      <c r="C52" s="20">
        <f>D51+G51-H51</f>
        <v>1993.5865077354606</v>
      </c>
      <c r="D52" s="98">
        <f>C52+(C52*-0.7842)</f>
        <v>430.21596836931235</v>
      </c>
      <c r="E52" s="17">
        <f>C52/3250</f>
        <v>0.61341123314937251</v>
      </c>
      <c r="F52" s="94">
        <f>(D52-C52)/E52</f>
        <v>-2548.65</v>
      </c>
      <c r="G52" s="18"/>
      <c r="H52" s="80"/>
      <c r="I52" s="19">
        <f>E52*50/C52</f>
        <v>1.5384615384615385E-2</v>
      </c>
      <c r="J52" s="92">
        <f>(D52-$C4)/$C4</f>
        <v>-0.78489201581534385</v>
      </c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 ht="14.5">
      <c r="A54" s="104">
        <v>11</v>
      </c>
      <c r="B54" s="81">
        <f>B52+7</f>
        <v>43163</v>
      </c>
      <c r="C54" s="32">
        <f>D52+G52-H52</f>
        <v>430.21596836931235</v>
      </c>
      <c r="D54" s="17">
        <f>C54+(C54*0.03)</f>
        <v>443.12244742039172</v>
      </c>
      <c r="E54" s="17">
        <f>C54/3250</f>
        <v>0.13237414411363457</v>
      </c>
      <c r="F54" s="28">
        <f>(D54-C54)/E54</f>
        <v>97.500000000000014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43170</v>
      </c>
      <c r="C55" s="20">
        <f>D54+G54-H54</f>
        <v>443.12244742039172</v>
      </c>
      <c r="D55" s="17">
        <f>C55+(C55*0.03)</f>
        <v>456.41612084300345</v>
      </c>
      <c r="E55" s="17">
        <f>C55/3250</f>
        <v>0.13634536843704362</v>
      </c>
      <c r="F55" s="28">
        <f>(D55-C55)/E55</f>
        <v>97.499999999999844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43177</v>
      </c>
      <c r="C56" s="20">
        <f>D55+G55-H55</f>
        <v>456.41612084300345</v>
      </c>
      <c r="D56" s="17">
        <f>C56+(C56*0.03)</f>
        <v>470.10860446829355</v>
      </c>
      <c r="E56" s="17">
        <f>C56/3250</f>
        <v>0.1404357294901549</v>
      </c>
      <c r="F56" s="28">
        <f>(D56-C56)/E56</f>
        <v>97.499999999999943</v>
      </c>
      <c r="G56" s="18"/>
      <c r="H56" s="18"/>
      <c r="I56" s="19">
        <f>E56*50/C56</f>
        <v>1.5384615384615384E-2</v>
      </c>
      <c r="J56" s="84"/>
    </row>
    <row r="57" spans="1:11" ht="13" thickBot="1">
      <c r="A57" s="106"/>
      <c r="B57" s="81">
        <f>B56+7</f>
        <v>43184</v>
      </c>
      <c r="C57" s="20">
        <f>D56+G56-H56</f>
        <v>470.10860446829355</v>
      </c>
      <c r="D57" s="17">
        <f>C57+(C57*0.03)</f>
        <v>484.21186260234236</v>
      </c>
      <c r="E57" s="17">
        <f>C57/3250</f>
        <v>0.14464880137485955</v>
      </c>
      <c r="F57" s="28">
        <f>(D57-C57)/E57</f>
        <v>97.500000000000057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43191</v>
      </c>
      <c r="C59" s="20">
        <f>D57+G57-H57</f>
        <v>484.21186260234236</v>
      </c>
      <c r="D59" s="17">
        <f>C59+(C59*0.03)</f>
        <v>498.73821848041263</v>
      </c>
      <c r="E59" s="17">
        <f>C59/3250</f>
        <v>0.14898826541610535</v>
      </c>
      <c r="F59" s="28">
        <f>(D59-C59)/E59</f>
        <v>97.499999999999929</v>
      </c>
      <c r="G59" s="18"/>
      <c r="H59" s="18"/>
      <c r="I59" s="19">
        <f>E59*50/C59</f>
        <v>1.5384615384615385E-2</v>
      </c>
      <c r="J59" s="84"/>
    </row>
    <row r="60" spans="1:11">
      <c r="A60" s="105"/>
      <c r="B60" s="81">
        <f>B59+7</f>
        <v>43198</v>
      </c>
      <c r="C60" s="20">
        <f>D59+G59-H59</f>
        <v>498.73821848041263</v>
      </c>
      <c r="D60" s="17">
        <f>C60+(C60*0.03)</f>
        <v>513.70036503482504</v>
      </c>
      <c r="E60" s="17">
        <f>C60/3250</f>
        <v>0.1534579133785885</v>
      </c>
      <c r="F60" s="28">
        <f>(D60-C60)/E60</f>
        <v>97.500000000000227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43205</v>
      </c>
      <c r="C61" s="20">
        <f>D60+G60-H60</f>
        <v>513.70036503482504</v>
      </c>
      <c r="D61" s="17">
        <f>C61+(C61*0.03)</f>
        <v>529.11137598586981</v>
      </c>
      <c r="E61" s="17">
        <f>C61/3250</f>
        <v>0.15806165077994616</v>
      </c>
      <c r="F61" s="28">
        <f>(D61-C61)/E61</f>
        <v>97.500000000000142</v>
      </c>
      <c r="G61" s="18"/>
      <c r="H61" s="18"/>
      <c r="I61" s="19">
        <f>E61*50/C61</f>
        <v>1.5384615384615385E-2</v>
      </c>
      <c r="J61" s="84"/>
    </row>
    <row r="62" spans="1:11" ht="13.5" thickBot="1">
      <c r="A62" s="106"/>
      <c r="B62" s="81">
        <f>B61+7</f>
        <v>43212</v>
      </c>
      <c r="C62" s="20">
        <f>D61+G61-H61</f>
        <v>529.11137598586981</v>
      </c>
      <c r="D62" s="17">
        <f>C62+(C62*0.03)</f>
        <v>544.98471726544585</v>
      </c>
      <c r="E62" s="17">
        <f>C62/3250</f>
        <v>0.16280350030334456</v>
      </c>
      <c r="F62" s="28">
        <f>(D62-C62)/E62</f>
        <v>97.499999999999659</v>
      </c>
      <c r="G62" s="18"/>
      <c r="H62" s="80">
        <f>(D62-C49)*0.35</f>
        <v>-395.05011074935862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43219</v>
      </c>
      <c r="C64" s="20">
        <f>D62+G62-H62</f>
        <v>940.03482801480448</v>
      </c>
      <c r="D64" s="17">
        <f>C64+(C64*0.03)</f>
        <v>968.23587285524866</v>
      </c>
      <c r="E64" s="17">
        <f>C64/3250</f>
        <v>0.28924148554301676</v>
      </c>
      <c r="F64" s="28">
        <f>(D64-C64)/E64</f>
        <v>97.500000000000171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43226</v>
      </c>
      <c r="C65" s="20">
        <f>D64+G64-H64</f>
        <v>968.23587285524866</v>
      </c>
      <c r="D65" s="17">
        <f>C65+(C65*0.03)</f>
        <v>997.28294904090615</v>
      </c>
      <c r="E65" s="17">
        <f>C65/3250</f>
        <v>0.29791873010930731</v>
      </c>
      <c r="F65" s="28">
        <f>(D65-C65)/E65</f>
        <v>97.500000000000085</v>
      </c>
      <c r="G65" s="17"/>
      <c r="H65" s="79"/>
      <c r="I65" s="19">
        <f>E65*50/C65</f>
        <v>1.5384615384615385E-2</v>
      </c>
      <c r="J65" s="84"/>
    </row>
    <row r="66" spans="1:11">
      <c r="A66" s="105"/>
      <c r="B66" s="81">
        <f>B65+7</f>
        <v>43233</v>
      </c>
      <c r="C66" s="20">
        <f>D65+G65-H65</f>
        <v>997.28294904090615</v>
      </c>
      <c r="D66" s="17">
        <f>C66+(C66*0.03)</f>
        <v>1027.2014375121332</v>
      </c>
      <c r="E66" s="17">
        <f>C66/3250</f>
        <v>0.30685629201258652</v>
      </c>
      <c r="F66" s="28">
        <f>(D66-C66)/E66</f>
        <v>97.499999999999659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43240</v>
      </c>
      <c r="C67" s="20">
        <f>D66+G66-H66</f>
        <v>1027.2014375121332</v>
      </c>
      <c r="D67" s="17">
        <f>C67+(C67*0.03)</f>
        <v>1058.0174806374973</v>
      </c>
      <c r="E67" s="17">
        <f>C67/3250</f>
        <v>0.31606198077296405</v>
      </c>
      <c r="F67" s="28">
        <f>(D67-C67)/E67</f>
        <v>97.500000000000341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43247</v>
      </c>
      <c r="C69" s="20">
        <f>D67+G67-H67</f>
        <v>1058.0174806374973</v>
      </c>
      <c r="D69" s="17">
        <f>C69+(C69*0.03)</f>
        <v>1089.7580050566223</v>
      </c>
      <c r="E69" s="17">
        <f>C69/3250</f>
        <v>0.32554384019615301</v>
      </c>
      <c r="F69" s="28">
        <f>(D69-C69)/E69</f>
        <v>97.500000000000227</v>
      </c>
      <c r="G69" s="18"/>
      <c r="H69" s="18"/>
      <c r="I69" s="19">
        <f>E69*50/C69</f>
        <v>1.5384615384615382E-2</v>
      </c>
      <c r="J69" s="84"/>
    </row>
    <row r="70" spans="1:11">
      <c r="A70" s="105"/>
      <c r="B70" s="81">
        <f>B69+7</f>
        <v>43254</v>
      </c>
      <c r="C70" s="20">
        <f>D69+G69-H69</f>
        <v>1089.7580050566223</v>
      </c>
      <c r="D70" s="17">
        <f>C70+(C70*0.03)</f>
        <v>1122.450745208321</v>
      </c>
      <c r="E70" s="17">
        <f>C70/3250</f>
        <v>0.33531015540203762</v>
      </c>
      <c r="F70" s="28">
        <f>(D70-C70)/E70</f>
        <v>97.500000000000014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43261</v>
      </c>
      <c r="C71" s="20">
        <f>D70+G70-H70</f>
        <v>1122.450745208321</v>
      </c>
      <c r="D71" s="17">
        <f>C71+(C71*0.03)</f>
        <v>1156.1242675645706</v>
      </c>
      <c r="E71" s="17">
        <f>C71/3250</f>
        <v>0.34536946006409874</v>
      </c>
      <c r="F71" s="28">
        <f>(D71-C71)/E71</f>
        <v>97.499999999999858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43268</v>
      </c>
      <c r="C72" s="20">
        <f>D71+G71-H71</f>
        <v>1156.1242675645706</v>
      </c>
      <c r="D72" s="17">
        <f>C72+(C72*0.03)</f>
        <v>1190.8079955915077</v>
      </c>
      <c r="E72" s="17">
        <f>C72/3250</f>
        <v>0.35573054386602171</v>
      </c>
      <c r="F72" s="28">
        <f>(D72-C72)/E72</f>
        <v>97.500000000000128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43275</v>
      </c>
      <c r="C74" s="20">
        <f>D72+G72-H72</f>
        <v>1190.8079955915077</v>
      </c>
      <c r="D74" s="17">
        <f>C74+(C74*0.03)</f>
        <v>1226.5322354592529</v>
      </c>
      <c r="E74" s="17">
        <f>C74/3250</f>
        <v>0.3664024601820024</v>
      </c>
      <c r="F74" s="28">
        <f>(D74-C74)/E74</f>
        <v>97.499999999999787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43282</v>
      </c>
      <c r="C75" s="20">
        <f>D74+G74-H74</f>
        <v>1226.5322354592529</v>
      </c>
      <c r="D75" s="17">
        <f>C75+(C75*0.03)</f>
        <v>1263.3282025230305</v>
      </c>
      <c r="E75" s="17">
        <f>C75/3250</f>
        <v>0.37739453398746242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43289</v>
      </c>
      <c r="C76" s="20">
        <f>D75+G75-H75</f>
        <v>1263.3282025230305</v>
      </c>
      <c r="D76" s="17">
        <f>C76+(C76*0.03)</f>
        <v>1301.2280485987214</v>
      </c>
      <c r="E76" s="17">
        <f>C76/3250</f>
        <v>0.38871637000708631</v>
      </c>
      <c r="F76" s="28">
        <f>(D76-C76)/E76</f>
        <v>97.499999999999972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43296</v>
      </c>
      <c r="C77" s="20">
        <f>D76+G76-H76</f>
        <v>1301.2280485987214</v>
      </c>
      <c r="D77" s="17">
        <f>C77+(C77*0.03)</f>
        <v>1340.264890056683</v>
      </c>
      <c r="E77" s="17">
        <f>C77/3250</f>
        <v>0.40037786110729889</v>
      </c>
      <c r="F77" s="28">
        <f>(D77-C77)/E77</f>
        <v>97.499999999999901</v>
      </c>
      <c r="G77" s="18"/>
      <c r="H77" s="80">
        <f>(D77-C64)*0.35</f>
        <v>140.08052171465749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43303</v>
      </c>
      <c r="C79" s="20">
        <f>D77+G77-H77</f>
        <v>1200.1843683420257</v>
      </c>
      <c r="D79" s="17">
        <f>C79+(C79*0.03)</f>
        <v>1236.1898993922864</v>
      </c>
      <c r="E79" s="17">
        <f>C79/3250</f>
        <v>0.36928749795139248</v>
      </c>
      <c r="F79" s="28">
        <f>(D79-C79)/E79</f>
        <v>97.499999999999929</v>
      </c>
      <c r="G79" s="18"/>
      <c r="H79" s="18"/>
      <c r="I79" s="19">
        <f>E79*50/C79</f>
        <v>1.5384615384615382E-2</v>
      </c>
      <c r="J79" s="84"/>
    </row>
    <row r="80" spans="1:11">
      <c r="A80" s="105"/>
      <c r="B80" s="81">
        <f>B79+7</f>
        <v>43310</v>
      </c>
      <c r="C80" s="20">
        <f>D79+G79-H79</f>
        <v>1236.1898993922864</v>
      </c>
      <c r="D80" s="17">
        <f>C80+(C80*0.03)</f>
        <v>1273.2755963740551</v>
      </c>
      <c r="E80" s="17">
        <f>C80/3250</f>
        <v>0.38036612288993427</v>
      </c>
      <c r="F80" s="28">
        <f>(D80-C80)/E80</f>
        <v>97.500000000000298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43317</v>
      </c>
      <c r="C81" s="20">
        <f>D80+G80-H80</f>
        <v>1273.2755963740551</v>
      </c>
      <c r="D81" s="17">
        <f>C81+(C81*0.03)</f>
        <v>1311.4738642652767</v>
      </c>
      <c r="E81" s="17">
        <f>C81/3250</f>
        <v>0.39177710657663234</v>
      </c>
      <c r="F81" s="28">
        <f>(D81-C81)/E81</f>
        <v>97.499999999999801</v>
      </c>
      <c r="G81" s="18"/>
      <c r="H81" s="18"/>
      <c r="I81" s="19">
        <f>E81*50/C81</f>
        <v>1.5384615384615384E-2</v>
      </c>
      <c r="J81" s="84"/>
    </row>
    <row r="82" spans="1:11" ht="13" thickBot="1">
      <c r="A82" s="106"/>
      <c r="B82" s="81">
        <f>B81+7</f>
        <v>43324</v>
      </c>
      <c r="C82" s="20">
        <f>D81+G81-H81</f>
        <v>1311.4738642652767</v>
      </c>
      <c r="D82" s="17">
        <f>C82+(C82*0.03)</f>
        <v>1350.8180801932349</v>
      </c>
      <c r="E82" s="17">
        <f>C82/3250</f>
        <v>0.40353041977393128</v>
      </c>
      <c r="F82" s="28">
        <f>(D82-C82)/E82</f>
        <v>97.499999999999758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43331</v>
      </c>
      <c r="C84" s="20">
        <f>D82+G82-H82</f>
        <v>1350.8180801932349</v>
      </c>
      <c r="D84" s="17">
        <f>C84+(C84*0.03)</f>
        <v>1391.342622599032</v>
      </c>
      <c r="E84" s="17">
        <f>C84/3250</f>
        <v>0.4156363323671492</v>
      </c>
      <c r="F84" s="28">
        <f>(D84-C84)/E84</f>
        <v>97.500000000000114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43338</v>
      </c>
      <c r="C85" s="20">
        <f>D84+G84-H84</f>
        <v>1391.342622599032</v>
      </c>
      <c r="D85" s="17">
        <f>C85+(C85*0.03)</f>
        <v>1433.082901277003</v>
      </c>
      <c r="E85" s="17">
        <f>C85/3250</f>
        <v>0.42810542233816368</v>
      </c>
      <c r="F85" s="28">
        <f>(D85-C85)/E85</f>
        <v>97.500000000000071</v>
      </c>
      <c r="G85" s="18"/>
      <c r="H85" s="18"/>
      <c r="I85" s="19">
        <f>E85*50/C85</f>
        <v>1.5384615384615385E-2</v>
      </c>
      <c r="J85" s="84"/>
    </row>
    <row r="86" spans="1:11">
      <c r="A86" s="105"/>
      <c r="B86" s="81">
        <f>B85+7</f>
        <v>43345</v>
      </c>
      <c r="C86" s="20">
        <f>D85+G85-H85</f>
        <v>1433.082901277003</v>
      </c>
      <c r="D86" s="17">
        <f>C86+(C86*0.03)</f>
        <v>1476.0753883153131</v>
      </c>
      <c r="E86" s="17">
        <f>C86/3250</f>
        <v>0.44094858500830858</v>
      </c>
      <c r="F86" s="28">
        <f>(D86-C86)/E86</f>
        <v>97.500000000000199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43352</v>
      </c>
      <c r="C87" s="20">
        <f>D86+G86-H86</f>
        <v>1476.0753883153131</v>
      </c>
      <c r="D87" s="17">
        <f>C87+(C87*0.03)</f>
        <v>1520.3576499647725</v>
      </c>
      <c r="E87" s="17">
        <f>C87/3250</f>
        <v>0.4541770425585579</v>
      </c>
      <c r="F87" s="28">
        <f>(D87-C87)/E87</f>
        <v>97.499999999999829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43359</v>
      </c>
      <c r="C89" s="20">
        <f>D87+G87-H87</f>
        <v>1520.3576499647725</v>
      </c>
      <c r="D89" s="17">
        <f>C89+(C89*0.03)</f>
        <v>1565.9683794637156</v>
      </c>
      <c r="E89" s="17">
        <f>C89/3250</f>
        <v>0.4678023538353146</v>
      </c>
      <c r="F89" s="28">
        <f>(D89-C89)/E89</f>
        <v>97.499999999999844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43366</v>
      </c>
      <c r="C90" s="20">
        <f>D89+G89-H89</f>
        <v>1565.9683794637156</v>
      </c>
      <c r="D90" s="17">
        <f>C90+(C90*0.03)</f>
        <v>1612.9474308476269</v>
      </c>
      <c r="E90" s="17">
        <f>C90/3250</f>
        <v>0.481836424450374</v>
      </c>
      <c r="F90" s="28">
        <f>(D90-C90)/E90</f>
        <v>97.499999999999829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43373</v>
      </c>
      <c r="C91" s="20">
        <f>D90+G90-H90</f>
        <v>1612.9474308476269</v>
      </c>
      <c r="D91" s="17">
        <f>C91+(C91*0.03)</f>
        <v>1661.3358537730558</v>
      </c>
      <c r="E91" s="17">
        <f>C91/3250</f>
        <v>0.4962915171838852</v>
      </c>
      <c r="F91" s="28">
        <f>(D91-C91)/E91</f>
        <v>97.500000000000014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43380</v>
      </c>
      <c r="C92" s="20">
        <f>D91+G91-H91</f>
        <v>1661.3358537730558</v>
      </c>
      <c r="D92" s="17">
        <f>C92+(C92*0.03)</f>
        <v>1711.1759293862474</v>
      </c>
      <c r="E92" s="17">
        <f>C92/3250</f>
        <v>0.51118026269940176</v>
      </c>
      <c r="F92" s="28">
        <f>(D92-C92)/E92</f>
        <v>97.499999999999915</v>
      </c>
      <c r="G92" s="18"/>
      <c r="H92" s="80">
        <f>(D92-C79)*0.35</f>
        <v>178.84704636547758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43387</v>
      </c>
      <c r="C94" s="20">
        <f>D92+G92-H92</f>
        <v>1532.3288830207698</v>
      </c>
      <c r="D94" s="17">
        <f>C94+(C94*0.03)</f>
        <v>1578.298749511393</v>
      </c>
      <c r="E94" s="17">
        <f>C94/3250</f>
        <v>0.47148581016023688</v>
      </c>
      <c r="F94" s="28">
        <f>(D94-C94)/E94</f>
        <v>97.500000000000199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43394</v>
      </c>
      <c r="C95" s="20">
        <f>D94+G94-H94</f>
        <v>1578.298749511393</v>
      </c>
      <c r="D95" s="17">
        <f>C95+(C95*0.03)</f>
        <v>1625.6477119967349</v>
      </c>
      <c r="E95" s="17">
        <f>C95/3250</f>
        <v>0.48563038446504397</v>
      </c>
      <c r="F95" s="28">
        <f>(D95-C95)/E95</f>
        <v>97.500000000000171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43401</v>
      </c>
      <c r="C96" s="20">
        <f>D95+G95-H95</f>
        <v>1625.6477119967349</v>
      </c>
      <c r="D96" s="17">
        <f>C96+(C96*0.03)</f>
        <v>1674.4171433566369</v>
      </c>
      <c r="E96" s="17">
        <f>C96/3250</f>
        <v>0.50019929599899537</v>
      </c>
      <c r="F96" s="28">
        <f>(D96-C96)/E96</f>
        <v>97.499999999999901</v>
      </c>
      <c r="G96" s="17"/>
      <c r="H96" s="18"/>
      <c r="I96" s="19">
        <f>E96*50/C96</f>
        <v>1.5384615384615387E-2</v>
      </c>
      <c r="J96" s="84"/>
    </row>
    <row r="97" spans="1:11" ht="13" thickBot="1">
      <c r="A97" s="106"/>
      <c r="B97" s="81">
        <f>B96+7</f>
        <v>43408</v>
      </c>
      <c r="C97" s="20">
        <f>D96+G96-H96</f>
        <v>1674.4171433566369</v>
      </c>
      <c r="D97" s="17">
        <f>C97+(C97*0.03)</f>
        <v>1724.6496576573359</v>
      </c>
      <c r="E97" s="17">
        <f>C97/3250</f>
        <v>0.51520527487896517</v>
      </c>
      <c r="F97" s="28">
        <f>(D97-C97)/E97</f>
        <v>97.499999999999787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43415</v>
      </c>
      <c r="C99" s="20">
        <f>D97+G97-H97</f>
        <v>1724.6496576573359</v>
      </c>
      <c r="D99" s="17">
        <f>C99+(C99*0.03)</f>
        <v>1776.389147387056</v>
      </c>
      <c r="E99" s="17">
        <f>C99/3250</f>
        <v>0.53066143312533409</v>
      </c>
      <c r="F99" s="28">
        <f>(D99-C99)/E99</f>
        <v>97.500000000000171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43422</v>
      </c>
      <c r="C100" s="20">
        <f>D99+G99-H99</f>
        <v>1776.389147387056</v>
      </c>
      <c r="D100" s="17">
        <f>C100+(C100*0.03)</f>
        <v>1829.6808218086678</v>
      </c>
      <c r="E100" s="17">
        <f>C100/3250</f>
        <v>0.54658127611909413</v>
      </c>
      <c r="F100" s="28">
        <f>(D100-C100)/E100</f>
        <v>97.500000000000199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43429</v>
      </c>
      <c r="C101" s="20">
        <f>D100+G100-H100</f>
        <v>1829.6808218086678</v>
      </c>
      <c r="D101" s="17">
        <f>C101+(C101*0.03)</f>
        <v>1884.5712464629278</v>
      </c>
      <c r="E101" s="17">
        <f>C101/3250</f>
        <v>0.562978714402667</v>
      </c>
      <c r="F101" s="28">
        <f>(D101-C101)/E101</f>
        <v>97.499999999999872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43436</v>
      </c>
      <c r="C102" s="20">
        <f>D101+G101-H101</f>
        <v>1884.5712464629278</v>
      </c>
      <c r="D102" s="17">
        <f>C102+(C102*0.03)</f>
        <v>1941.1083838568156</v>
      </c>
      <c r="E102" s="17">
        <f>C102/3250</f>
        <v>0.57986807583474698</v>
      </c>
      <c r="F102" s="28">
        <f>(D102-C102)/E102</f>
        <v>97.500000000000057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43443</v>
      </c>
      <c r="C104" s="20">
        <f>D102+G102-H102</f>
        <v>1941.1083838568156</v>
      </c>
      <c r="D104" s="17">
        <f>C104+(C104*0.03)</f>
        <v>1999.3416353725202</v>
      </c>
      <c r="E104" s="17">
        <f>C104/3250</f>
        <v>0.59726411810978941</v>
      </c>
      <c r="F104" s="28">
        <f>(D104-C104)/E104</f>
        <v>97.500000000000099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43450</v>
      </c>
      <c r="C105" s="20">
        <f>D104+G104-H104</f>
        <v>1999.3416353725202</v>
      </c>
      <c r="D105" s="17">
        <f>C105+(C105*0.03)</f>
        <v>2059.3218844336957</v>
      </c>
      <c r="E105" s="17">
        <f>C105/3250</f>
        <v>0.6151820416530831</v>
      </c>
      <c r="F105" s="28">
        <f>(D105-C105)/E105</f>
        <v>97.499999999999872</v>
      </c>
      <c r="G105" s="18"/>
      <c r="H105" s="18"/>
      <c r="I105" s="19">
        <f>E105*50/C105</f>
        <v>1.5384615384615384E-2</v>
      </c>
      <c r="J105" s="84"/>
    </row>
    <row r="106" spans="1:11">
      <c r="A106" s="105"/>
      <c r="B106" s="81">
        <f>B105+7</f>
        <v>43457</v>
      </c>
      <c r="C106" s="20">
        <f>D105+G105-H105</f>
        <v>2059.3218844336957</v>
      </c>
      <c r="D106" s="17">
        <f>C106+(C106*0.03)</f>
        <v>2121.1015409667066</v>
      </c>
      <c r="E106" s="17">
        <f>C106/3250</f>
        <v>0.63363750290267562</v>
      </c>
      <c r="F106" s="28">
        <f>(D106-C106)/E106</f>
        <v>97.500000000000028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43464</v>
      </c>
      <c r="C107" s="20">
        <f>D106+G106-H106</f>
        <v>2121.1015409667066</v>
      </c>
      <c r="D107" s="17">
        <f>C107+(C107*0.03)</f>
        <v>2184.7345871957077</v>
      </c>
      <c r="E107" s="17">
        <f>C107/3250</f>
        <v>0.65264662798975592</v>
      </c>
      <c r="F107" s="28">
        <f>(D107-C107)/E107</f>
        <v>97.499999999999901</v>
      </c>
      <c r="G107" s="18"/>
      <c r="H107" s="80">
        <f>(D107-C94)*0.35</f>
        <v>228.34199646122826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43471</v>
      </c>
      <c r="C109" s="20">
        <f>D107+G107-H107</f>
        <v>1956.3925907344794</v>
      </c>
      <c r="D109" s="17">
        <f>C109+(C109*0.03)</f>
        <v>2015.0843684565139</v>
      </c>
      <c r="E109" s="17">
        <f>C109/3250</f>
        <v>0.60196695099522446</v>
      </c>
      <c r="F109" s="28">
        <f>(D109-C109)/E109</f>
        <v>97.500000000000071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43478</v>
      </c>
      <c r="C110" s="20">
        <f>D109+G109-H109</f>
        <v>2015.0843684565139</v>
      </c>
      <c r="D110" s="17">
        <f>C110+(C110*0.03)</f>
        <v>2075.5368995102094</v>
      </c>
      <c r="E110" s="17">
        <f>C110/3250</f>
        <v>0.62002595952508122</v>
      </c>
      <c r="F110" s="28">
        <f>(D110-C110)/E110</f>
        <v>97.500000000000242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43485</v>
      </c>
      <c r="C111" s="20">
        <f>D110+G110-H110</f>
        <v>2075.5368995102094</v>
      </c>
      <c r="D111" s="17">
        <f>C111+(C111*0.03)</f>
        <v>2137.8030064955155</v>
      </c>
      <c r="E111" s="17">
        <f>C111/3250</f>
        <v>0.63862673831083372</v>
      </c>
      <c r="F111" s="28">
        <f>(D111-C111)/E111</f>
        <v>97.499999999999744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6"/>
      <c r="B112" s="81">
        <f>B111+7</f>
        <v>43492</v>
      </c>
      <c r="C112" s="20">
        <f>D111+G111-H111</f>
        <v>2137.8030064955155</v>
      </c>
      <c r="D112" s="17">
        <f>C112+(C112*0.03)</f>
        <v>2201.9370966903812</v>
      </c>
      <c r="E112" s="17">
        <f>C112/3250</f>
        <v>0.65778554046015858</v>
      </c>
      <c r="F112" s="28">
        <f>(D112-C112)/E112</f>
        <v>97.500000000000242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43499</v>
      </c>
      <c r="C114" s="20">
        <f>D112+G112-H112</f>
        <v>2201.9370966903812</v>
      </c>
      <c r="D114" s="17">
        <f>C114+(C114*0.03)</f>
        <v>2267.9952095910926</v>
      </c>
      <c r="E114" s="17">
        <f>C114/3250</f>
        <v>0.67751910667396342</v>
      </c>
      <c r="F114" s="28">
        <f>(D114-C114)/E114</f>
        <v>97.499999999999986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43506</v>
      </c>
      <c r="C115" s="20">
        <f>D114+G114-H114</f>
        <v>2267.9952095910926</v>
      </c>
      <c r="D115" s="17">
        <f>C115+(C115*0.03)</f>
        <v>2336.0350658788252</v>
      </c>
      <c r="E115" s="17">
        <f>C115/3250</f>
        <v>0.69784467987418231</v>
      </c>
      <c r="F115" s="28">
        <f>(D115-C115)/E115</f>
        <v>97.499999999999773</v>
      </c>
      <c r="G115" s="18"/>
      <c r="H115" s="18"/>
      <c r="I115" s="19">
        <f>E115*50/C115</f>
        <v>1.5384615384615382E-2</v>
      </c>
      <c r="J115" s="84"/>
    </row>
    <row r="116" spans="1:11">
      <c r="A116" s="105"/>
      <c r="B116" s="81">
        <f>B115+7</f>
        <v>43513</v>
      </c>
      <c r="C116" s="20">
        <f>D115+G115-H115</f>
        <v>2336.0350658788252</v>
      </c>
      <c r="D116" s="17">
        <f>C116+(C116*0.03)</f>
        <v>2406.1161178551902</v>
      </c>
      <c r="E116" s="17">
        <f>C116/3250</f>
        <v>0.71878002027040777</v>
      </c>
      <c r="F116" s="28">
        <f>(D116-C116)/E116</f>
        <v>97.500000000000284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43520</v>
      </c>
      <c r="C117" s="20">
        <f>D116+G116-H116</f>
        <v>2406.1161178551902</v>
      </c>
      <c r="D117" s="17">
        <f>C117+(C117*0.03)</f>
        <v>2478.299601390846</v>
      </c>
      <c r="E117" s="17">
        <f>C117/3250</f>
        <v>0.74034342087852001</v>
      </c>
      <c r="F117" s="28">
        <f>(D117-C117)/E117</f>
        <v>97.500000000000128</v>
      </c>
      <c r="G117" s="18"/>
      <c r="H117" s="80"/>
      <c r="I117" s="19">
        <f>E117*50/C117</f>
        <v>1.5384615384615382E-2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43527</v>
      </c>
      <c r="C119" s="20">
        <f>D117+G117-H117</f>
        <v>2478.299601390846</v>
      </c>
      <c r="D119" s="17">
        <f>C119+(C119*0.03)</f>
        <v>2552.6485894325715</v>
      </c>
      <c r="E119" s="17">
        <f>C119/3250</f>
        <v>0.76255372350487571</v>
      </c>
      <c r="F119" s="28">
        <f>(D119-C119)/E119</f>
        <v>97.500000000000199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43534</v>
      </c>
      <c r="C120" s="20">
        <f>D119+G119-H119</f>
        <v>2552.6485894325715</v>
      </c>
      <c r="D120" s="17">
        <f>C120+(C120*0.03)</f>
        <v>2629.2280471155486</v>
      </c>
      <c r="E120" s="17">
        <f>C120/3250</f>
        <v>0.78543033521002203</v>
      </c>
      <c r="F120" s="28">
        <f>(D120-C120)/E120</f>
        <v>97.499999999999986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43541</v>
      </c>
      <c r="C121" s="20">
        <f>D120+G120-H120</f>
        <v>2629.2280471155486</v>
      </c>
      <c r="D121" s="17">
        <f>C121+(C121*0.03)</f>
        <v>2708.1048885290152</v>
      </c>
      <c r="E121" s="17">
        <f>C121/3250</f>
        <v>0.80899324526632266</v>
      </c>
      <c r="F121" s="28">
        <f>(D121-C121)/E121</f>
        <v>97.500000000000099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43548</v>
      </c>
      <c r="C122" s="20">
        <f>D121+G121-H121</f>
        <v>2708.1048885290152</v>
      </c>
      <c r="D122" s="17">
        <f>C122+(C122*0.03)</f>
        <v>2789.3480351848857</v>
      </c>
      <c r="E122" s="17">
        <f>C122/3250</f>
        <v>0.83326304262431239</v>
      </c>
      <c r="F122" s="28">
        <f>(D122-C122)/E122</f>
        <v>97.500000000000085</v>
      </c>
      <c r="G122" s="18"/>
      <c r="H122" s="80">
        <f>(D122-C109)*0.35</f>
        <v>291.53440555764217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43555</v>
      </c>
      <c r="C124" s="20">
        <f>D122+G122-H122</f>
        <v>2497.8136296272437</v>
      </c>
      <c r="D124" s="17">
        <f>C124+(C124*0.03)</f>
        <v>2572.7480385160611</v>
      </c>
      <c r="E124" s="17">
        <f>C124/3250</f>
        <v>0.7685580398853058</v>
      </c>
      <c r="F124" s="28">
        <f>(D124-C124)/E124</f>
        <v>97.500000000000128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43562</v>
      </c>
      <c r="C125" s="20">
        <f>D124+G124-H124</f>
        <v>2572.7480385160611</v>
      </c>
      <c r="D125" s="17">
        <f>C125+(C125*0.03)</f>
        <v>2649.9304796715428</v>
      </c>
      <c r="E125" s="17">
        <f>C125/3250</f>
        <v>0.791614781081865</v>
      </c>
      <c r="F125" s="28">
        <f>(D125-C125)/E125</f>
        <v>97.499999999999801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43569</v>
      </c>
      <c r="C126" s="20">
        <f>D125+G125-H125</f>
        <v>2649.9304796715428</v>
      </c>
      <c r="D126" s="17">
        <f>C126+(C126*0.03)</f>
        <v>2729.4283940616892</v>
      </c>
      <c r="E126" s="17">
        <f>C126/3250</f>
        <v>0.81536322451432086</v>
      </c>
      <c r="F126" s="28">
        <f>(D126-C126)/E126</f>
        <v>97.500000000000185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43576</v>
      </c>
      <c r="C127" s="20">
        <f>D126+G126-H126</f>
        <v>2729.4283940616892</v>
      </c>
      <c r="D127" s="17">
        <f>C127+(C127*0.03)</f>
        <v>2811.3112458835399</v>
      </c>
      <c r="E127" s="17">
        <f>C127/3250</f>
        <v>0.83982412124975059</v>
      </c>
      <c r="F127" s="28">
        <f>(D127-C127)/E127</f>
        <v>97.499999999999943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43583</v>
      </c>
      <c r="C129" s="20">
        <f>D127+G127-H127</f>
        <v>2811.3112458835399</v>
      </c>
      <c r="D129" s="17">
        <f>C129+(C129*0.03)</f>
        <v>2895.650583260046</v>
      </c>
      <c r="E129" s="17">
        <f>C129/3250</f>
        <v>0.86501884488724301</v>
      </c>
      <c r="F129" s="28">
        <f>(D129-C129)/E129</f>
        <v>97.499999999999929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43590</v>
      </c>
      <c r="C130" s="20">
        <f>D129+G129-H129</f>
        <v>2895.650583260046</v>
      </c>
      <c r="D130" s="17">
        <f>C130+(C130*0.03)</f>
        <v>2982.5201007578476</v>
      </c>
      <c r="E130" s="17">
        <f>C130/3250</f>
        <v>0.89096941023386034</v>
      </c>
      <c r="F130" s="28">
        <f>(D130-C130)/E130</f>
        <v>97.500000000000185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43597</v>
      </c>
      <c r="C131" s="20">
        <f>D130+G130-H130</f>
        <v>2982.5201007578476</v>
      </c>
      <c r="D131" s="17">
        <f>C131+(C131*0.03)</f>
        <v>3071.995703780583</v>
      </c>
      <c r="E131" s="17">
        <f>C131/3250</f>
        <v>0.91769849254087621</v>
      </c>
      <c r="F131" s="28">
        <f>(D131-C131)/E131</f>
        <v>97.499999999999986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43604</v>
      </c>
      <c r="C132" s="20">
        <f>D131+G131-H131</f>
        <v>3071.995703780583</v>
      </c>
      <c r="D132" s="17">
        <f>C132+(C132*0.03)</f>
        <v>3164.1555748940004</v>
      </c>
      <c r="E132" s="17">
        <f>C132/3250</f>
        <v>0.94522944731710246</v>
      </c>
      <c r="F132" s="28">
        <f>(D132-C132)/E132</f>
        <v>97.499999999999972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43611</v>
      </c>
      <c r="C134" s="20">
        <f>D132+G132-H132</f>
        <v>3164.1555748940004</v>
      </c>
      <c r="D134" s="17">
        <f>C134+(C134*0.03)</f>
        <v>3259.0802421408202</v>
      </c>
      <c r="E134" s="17">
        <f>C134/3250</f>
        <v>0.97358633073661549</v>
      </c>
      <c r="F134" s="28">
        <f>(D134-C134)/E134</f>
        <v>97.499999999999787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43618</v>
      </c>
      <c r="C135" s="20">
        <f>D134+G134-H134</f>
        <v>3259.0802421408202</v>
      </c>
      <c r="D135" s="17">
        <f>C135+(C135*0.03)</f>
        <v>3356.8526494050448</v>
      </c>
      <c r="E135" s="17">
        <f>C135/3250</f>
        <v>1.002793920658714</v>
      </c>
      <c r="F135" s="28">
        <f>(D135-C135)/E135</f>
        <v>97.499999999999901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43625</v>
      </c>
      <c r="C136" s="20">
        <f>D135+G135-H135</f>
        <v>3356.8526494050448</v>
      </c>
      <c r="D136" s="17">
        <f>C136+(C136*0.03)</f>
        <v>3457.558228887196</v>
      </c>
      <c r="E136" s="17">
        <f>C136/3250</f>
        <v>1.0328777382784753</v>
      </c>
      <c r="F136" s="28">
        <f>(D136-C136)/E136</f>
        <v>97.499999999999943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43632</v>
      </c>
      <c r="C137" s="20">
        <f>D136+G136-H136</f>
        <v>3457.558228887196</v>
      </c>
      <c r="D137" s="17">
        <f>C137+(C137*0.03)</f>
        <v>3561.284975753812</v>
      </c>
      <c r="E137" s="17">
        <f>C137/3250</f>
        <v>1.0638640704268296</v>
      </c>
      <c r="F137" s="28">
        <f>(D137-C137)/E137</f>
        <v>97.500000000000043</v>
      </c>
      <c r="G137" s="18"/>
      <c r="H137" s="80">
        <f>(D137-C124)*0.35</f>
        <v>372.21497114429889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43639</v>
      </c>
      <c r="C139" s="20">
        <f>D137+G137-H137</f>
        <v>3189.070004609513</v>
      </c>
      <c r="D139" s="17">
        <f>C139+(C139*0.03)</f>
        <v>3284.7421047477983</v>
      </c>
      <c r="E139" s="17">
        <f>C139/3250</f>
        <v>0.98125230911061945</v>
      </c>
      <c r="F139" s="28">
        <f>(D139-C139)/E139</f>
        <v>97.499999999999858</v>
      </c>
      <c r="G139" s="18"/>
      <c r="H139" s="18"/>
      <c r="I139" s="19">
        <f>E139*50/C139</f>
        <v>1.5384615384615385E-2</v>
      </c>
      <c r="J139" s="84"/>
    </row>
    <row r="140" spans="1:11">
      <c r="A140" s="105"/>
      <c r="B140" s="81">
        <f>B139+7</f>
        <v>43646</v>
      </c>
      <c r="C140" s="20">
        <f>D139+G139-H139</f>
        <v>3284.7421047477983</v>
      </c>
      <c r="D140" s="17">
        <f>C140+(C140*0.03)</f>
        <v>3383.2843678902323</v>
      </c>
      <c r="E140" s="17">
        <f>C140/3250</f>
        <v>1.010689878383938</v>
      </c>
      <c r="F140" s="28">
        <f>(D140-C140)/E140</f>
        <v>97.500000000000014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43653</v>
      </c>
      <c r="C141" s="20">
        <f>D140+G140-H140</f>
        <v>3383.2843678902323</v>
      </c>
      <c r="D141" s="17">
        <f>C141+(C141*0.03)</f>
        <v>3484.7828989269392</v>
      </c>
      <c r="E141" s="17">
        <f>C141/3250</f>
        <v>1.0410105747354561</v>
      </c>
      <c r="F141" s="28">
        <f>(D141-C141)/E141</f>
        <v>97.499999999999972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43660</v>
      </c>
      <c r="C142" s="20">
        <f>D141+G141-H141</f>
        <v>3484.7828989269392</v>
      </c>
      <c r="D142" s="17">
        <f>C142+(C142*0.03)</f>
        <v>3589.3263858947475</v>
      </c>
      <c r="E142" s="17">
        <f>C142/3250</f>
        <v>1.0722408919775197</v>
      </c>
      <c r="F142" s="28">
        <f>(D142-C142)/E142</f>
        <v>97.500000000000171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43667</v>
      </c>
      <c r="C144" s="20">
        <f>D142+G142-H142</f>
        <v>3589.3263858947475</v>
      </c>
      <c r="D144" s="17">
        <f>C144+(C144*0.03)</f>
        <v>3697.00617747159</v>
      </c>
      <c r="E144" s="17">
        <f>C144/3250</f>
        <v>1.1044081187368453</v>
      </c>
      <c r="F144" s="28">
        <f>(D144-C144)/E144</f>
        <v>97.500000000000071</v>
      </c>
      <c r="G144" s="18"/>
      <c r="H144" s="18"/>
      <c r="I144" s="19">
        <f>E144*50/C144</f>
        <v>1.5384615384615382E-2</v>
      </c>
      <c r="J144" s="84"/>
    </row>
    <row r="145" spans="1:11">
      <c r="A145" s="105"/>
      <c r="B145" s="81">
        <f>B144+7</f>
        <v>43674</v>
      </c>
      <c r="C145" s="20">
        <f>D144+G144-H144</f>
        <v>3697.00617747159</v>
      </c>
      <c r="D145" s="17">
        <f>C145+(C145*0.03)</f>
        <v>3807.9163627957378</v>
      </c>
      <c r="E145" s="17">
        <f>C145/3250</f>
        <v>1.1375403622989508</v>
      </c>
      <c r="F145" s="28">
        <f>(D145-C145)/E145</f>
        <v>97.500000000000028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43681</v>
      </c>
      <c r="C146" s="20">
        <f>D145+G145-H145</f>
        <v>3807.9163627957378</v>
      </c>
      <c r="D146" s="17">
        <f>C146+(C146*0.03)</f>
        <v>3922.1538536796097</v>
      </c>
      <c r="E146" s="17">
        <f>C146/3250</f>
        <v>1.1716665731679192</v>
      </c>
      <c r="F146" s="28">
        <f>(D146-C146)/E146</f>
        <v>97.499999999999844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43688</v>
      </c>
      <c r="C147" s="20">
        <f>D146+G146-H146</f>
        <v>3922.1538536796097</v>
      </c>
      <c r="D147" s="17">
        <f>C147+(C147*0.03)</f>
        <v>4039.8184692899981</v>
      </c>
      <c r="E147" s="17">
        <f>C147/3250</f>
        <v>1.2068165703629568</v>
      </c>
      <c r="F147" s="28">
        <f>(D147-C147)/E147</f>
        <v>97.500000000000099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43695</v>
      </c>
      <c r="C149" s="20">
        <f>D147+G147-H147</f>
        <v>4039.8184692899981</v>
      </c>
      <c r="D149" s="17">
        <f>C149+(C149*0.03)</f>
        <v>4161.0130233686978</v>
      </c>
      <c r="E149" s="17">
        <f>C149/3250</f>
        <v>1.2430210674738456</v>
      </c>
      <c r="F149" s="28">
        <f>(D149-C149)/E149</f>
        <v>97.499999999999758</v>
      </c>
      <c r="G149" s="18"/>
      <c r="H149" s="18"/>
      <c r="I149" s="19">
        <f>E149*50/C149</f>
        <v>1.5384615384615384E-2</v>
      </c>
      <c r="J149" s="84"/>
    </row>
    <row r="150" spans="1:11">
      <c r="A150" s="105"/>
      <c r="B150" s="81">
        <f>B149+7</f>
        <v>43702</v>
      </c>
      <c r="C150" s="20">
        <f>D149+G149-H149</f>
        <v>4161.0130233686978</v>
      </c>
      <c r="D150" s="17">
        <f>C150+(C150*0.03)</f>
        <v>4285.8434140697591</v>
      </c>
      <c r="E150" s="17">
        <f>C150/3250</f>
        <v>1.2803116994980608</v>
      </c>
      <c r="F150" s="28">
        <f>(D150-C150)/E150</f>
        <v>97.500000000000313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43709</v>
      </c>
      <c r="C151" s="20">
        <f>D150+G150-H150</f>
        <v>4285.8434140697591</v>
      </c>
      <c r="D151" s="17">
        <f>C151+(C151*0.03)</f>
        <v>4414.4187164918521</v>
      </c>
      <c r="E151" s="17">
        <f>C151/3250</f>
        <v>1.3187210504830027</v>
      </c>
      <c r="F151" s="28">
        <f>(D151-C151)/E151</f>
        <v>97.500000000000213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6"/>
      <c r="B152" s="81">
        <f>B151+7</f>
        <v>43716</v>
      </c>
      <c r="C152" s="20">
        <f>D151+G151-H151</f>
        <v>4414.4187164918521</v>
      </c>
      <c r="D152" s="17">
        <f>C152+(C152*0.03)</f>
        <v>4546.8512779866078</v>
      </c>
      <c r="E152" s="17">
        <f>C152/3250</f>
        <v>1.3582826819974929</v>
      </c>
      <c r="F152" s="28">
        <f>(D152-C152)/E152</f>
        <v>97.500000000000071</v>
      </c>
      <c r="G152" s="18"/>
      <c r="H152" s="80">
        <f>(D152-C139)*0.35</f>
        <v>475.22344568198315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43723</v>
      </c>
      <c r="C154" s="20">
        <f>D152+G152-H152</f>
        <v>4071.6278323046245</v>
      </c>
      <c r="D154" s="17">
        <f>C154+(C154*0.03)</f>
        <v>4193.7766672737635</v>
      </c>
      <c r="E154" s="17">
        <f>C154/3250</f>
        <v>1.2528085637860382</v>
      </c>
      <c r="F154" s="28">
        <f>(D154-C154)/E154</f>
        <v>97.500000000000213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43730</v>
      </c>
      <c r="C155" s="20">
        <f>D154+G154-H154</f>
        <v>4193.7766672737635</v>
      </c>
      <c r="D155" s="17">
        <f>C155+(C155*0.03)</f>
        <v>4319.5899672919768</v>
      </c>
      <c r="E155" s="17">
        <f>C155/3250</f>
        <v>1.2903928206996196</v>
      </c>
      <c r="F155" s="28">
        <f>(D155-C155)/E155</f>
        <v>97.500000000000341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43737</v>
      </c>
      <c r="C156" s="20">
        <f>D155+G155-H155</f>
        <v>4319.5899672919768</v>
      </c>
      <c r="D156" s="17">
        <f>C156+(C156*0.03)</f>
        <v>4449.1776663107357</v>
      </c>
      <c r="E156" s="17">
        <f>C156/3250</f>
        <v>1.3291046053206081</v>
      </c>
      <c r="F156" s="28">
        <f>(D156-C156)/E156</f>
        <v>97.49999999999973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43744</v>
      </c>
      <c r="C157" s="20">
        <f>D156+G156-H156</f>
        <v>4449.1776663107357</v>
      </c>
      <c r="D157" s="17">
        <f>C157+(C157*0.03)</f>
        <v>4582.6529963000576</v>
      </c>
      <c r="E157" s="17">
        <f>C157/3250</f>
        <v>1.3689777434802264</v>
      </c>
      <c r="F157" s="28">
        <f>(D157-C157)/E157</f>
        <v>97.499999999999829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43751</v>
      </c>
      <c r="C159" s="20">
        <f>D157+G157-H157</f>
        <v>4582.6529963000576</v>
      </c>
      <c r="D159" s="17">
        <f>C159+(C159*0.03)</f>
        <v>4720.1325861890591</v>
      </c>
      <c r="E159" s="17">
        <f>C159/3250</f>
        <v>1.4100470757846331</v>
      </c>
      <c r="F159" s="28">
        <f>(D159-C159)/E159</f>
        <v>97.499999999999872</v>
      </c>
      <c r="G159" s="18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43758</v>
      </c>
      <c r="C160" s="20">
        <f>D159+G159-H159</f>
        <v>4720.1325861890591</v>
      </c>
      <c r="D160" s="17">
        <f>C160+(C160*0.03)</f>
        <v>4861.7365637747307</v>
      </c>
      <c r="E160" s="17">
        <f>C160/3250</f>
        <v>1.4523484880581721</v>
      </c>
      <c r="F160" s="28">
        <f>(D160-C160)/E160</f>
        <v>97.499999999999872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43765</v>
      </c>
      <c r="C161" s="20">
        <f>D160+G160-H160</f>
        <v>4861.7365637747307</v>
      </c>
      <c r="D161" s="17">
        <f>C161+(C161*0.03)</f>
        <v>5007.5886606879731</v>
      </c>
      <c r="E161" s="17">
        <f>C161/3250</f>
        <v>1.4959189426999171</v>
      </c>
      <c r="F161" s="28">
        <f>(D161-C161)/E161</f>
        <v>97.500000000000284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43772</v>
      </c>
      <c r="C162" s="20">
        <f>D161+G161-H161</f>
        <v>5007.5886606879731</v>
      </c>
      <c r="D162" s="17">
        <f>C162+(C162*0.03)</f>
        <v>5157.8163205086121</v>
      </c>
      <c r="E162" s="17">
        <f>C162/3250</f>
        <v>1.5407965109809147</v>
      </c>
      <c r="F162" s="28">
        <f>(D162-C162)/E162</f>
        <v>97.499999999999886</v>
      </c>
      <c r="G162" s="18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43779</v>
      </c>
      <c r="C164" s="20">
        <f>D162+G162-H162</f>
        <v>5157.8163205086121</v>
      </c>
      <c r="D164" s="17">
        <f>C164+(C164*0.03)</f>
        <v>5312.5508101238702</v>
      </c>
      <c r="E164" s="17">
        <f>C164/3250</f>
        <v>1.5870204063103421</v>
      </c>
      <c r="F164" s="28">
        <f>(D164-C164)/E164</f>
        <v>97.499999999999829</v>
      </c>
      <c r="G164" s="18"/>
      <c r="H164" s="18"/>
      <c r="I164" s="19">
        <f>E164*50/C164</f>
        <v>1.5384615384615384E-2</v>
      </c>
      <c r="J164" s="84"/>
    </row>
    <row r="165" spans="1:11">
      <c r="A165" s="105"/>
      <c r="B165" s="81">
        <f>B164+7</f>
        <v>43786</v>
      </c>
      <c r="C165" s="20">
        <f>D164+G164-H164</f>
        <v>5312.5508101238702</v>
      </c>
      <c r="D165" s="17">
        <f>C165+(C165*0.03)</f>
        <v>5471.9273344275862</v>
      </c>
      <c r="E165" s="17">
        <f>C165/3250</f>
        <v>1.6346310184996524</v>
      </c>
      <c r="F165" s="28">
        <f>(D165-C165)/E165</f>
        <v>97.499999999999929</v>
      </c>
      <c r="G165" s="18"/>
      <c r="H165" s="18"/>
      <c r="I165" s="19">
        <f>E165*50/C165</f>
        <v>1.5384615384615387E-2</v>
      </c>
      <c r="J165" s="84"/>
    </row>
    <row r="166" spans="1:11">
      <c r="A166" s="105"/>
      <c r="B166" s="81">
        <f>B165+7</f>
        <v>43793</v>
      </c>
      <c r="C166" s="20">
        <f>D165+G165-H165</f>
        <v>5471.9273344275862</v>
      </c>
      <c r="D166" s="17">
        <f>C166+(C166*0.03)</f>
        <v>5636.0851544604138</v>
      </c>
      <c r="E166" s="17">
        <f>C166/3250</f>
        <v>1.6836699490546418</v>
      </c>
      <c r="F166" s="28">
        <f>(D166-C166)/E166</f>
        <v>97.500000000000043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43800</v>
      </c>
      <c r="C167" s="20">
        <f>D166+G166-H166</f>
        <v>5636.0851544604138</v>
      </c>
      <c r="D167" s="17">
        <f>C167+(C167*0.03)</f>
        <v>5805.1677090942267</v>
      </c>
      <c r="E167" s="17">
        <f>C167/3250</f>
        <v>1.7341800475262812</v>
      </c>
      <c r="F167" s="28">
        <f>(D167-C167)/E167</f>
        <v>97.500000000000242</v>
      </c>
      <c r="G167" s="18"/>
      <c r="H167" s="80">
        <f>(D167-C154)*0.35</f>
        <v>606.7389568763607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43807</v>
      </c>
      <c r="C169" s="20">
        <f>D167+G167-H167</f>
        <v>5198.4287522178656</v>
      </c>
      <c r="D169" s="17">
        <f>C169+(C169*0.03)</f>
        <v>5354.3816147844018</v>
      </c>
      <c r="E169" s="17">
        <f>C169/3250</f>
        <v>1.5995165391439587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43814</v>
      </c>
      <c r="C170" s="20">
        <f>D169+G169-H169</f>
        <v>5354.3816147844018</v>
      </c>
      <c r="D170" s="17">
        <f>C170+(C170*0.03)</f>
        <v>5515.0130632279343</v>
      </c>
      <c r="E170" s="17">
        <f>C170/3250</f>
        <v>1.6475020353182774</v>
      </c>
      <c r="F170" s="28">
        <f>(D170-C170)/E170</f>
        <v>97.500000000000256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43821</v>
      </c>
      <c r="C171" s="20">
        <f>D170+G170-H170</f>
        <v>5515.0130632279343</v>
      </c>
      <c r="D171" s="17">
        <f>C171+(C171*0.03)</f>
        <v>5680.4634551247727</v>
      </c>
      <c r="E171" s="17">
        <f>C171/3250</f>
        <v>1.696927096377826</v>
      </c>
      <c r="F171" s="28">
        <f>(D171-C171)/E171</f>
        <v>97.500000000000256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43828</v>
      </c>
      <c r="C172" s="20">
        <f>D171+G171-H171</f>
        <v>5680.4634551247727</v>
      </c>
      <c r="D172" s="17">
        <f>C172+(C172*0.03)</f>
        <v>5850.8773587785163</v>
      </c>
      <c r="E172" s="17">
        <f>C172/3250</f>
        <v>1.7478349092691607</v>
      </c>
      <c r="F172" s="28">
        <f>(D172-C172)/E172</f>
        <v>97.500000000000213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43835</v>
      </c>
      <c r="C174" s="20">
        <f>D172+G172-H172</f>
        <v>5850.8773587785163</v>
      </c>
      <c r="D174" s="17">
        <f>C174+(C174*0.03)</f>
        <v>6026.4036795418715</v>
      </c>
      <c r="E174" s="17">
        <f>C174/3250</f>
        <v>1.8002699565472358</v>
      </c>
      <c r="F174" s="28">
        <f>(D174-C174)/E174</f>
        <v>97.499999999999844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43842</v>
      </c>
      <c r="C175" s="20">
        <f>D174+G174-H174</f>
        <v>6026.4036795418715</v>
      </c>
      <c r="D175" s="17">
        <f>C175+(C175*0.03)</f>
        <v>6207.1957899281279</v>
      </c>
      <c r="E175" s="17">
        <f>C175/3250</f>
        <v>1.8542780552436529</v>
      </c>
      <c r="F175" s="28">
        <f>(D175-C175)/E175</f>
        <v>97.500000000000114</v>
      </c>
      <c r="G175" s="18"/>
      <c r="H175" s="18"/>
      <c r="I175" s="19">
        <f>E175*50/C175</f>
        <v>1.5384615384615385E-2</v>
      </c>
      <c r="J175" s="84"/>
    </row>
    <row r="176" spans="1:11">
      <c r="A176" s="105"/>
      <c r="B176" s="81">
        <f>B175+7</f>
        <v>43849</v>
      </c>
      <c r="C176" s="20">
        <f>D175+G175-H175</f>
        <v>6207.1957899281279</v>
      </c>
      <c r="D176" s="17">
        <f>C176+(C176*0.03)</f>
        <v>6393.4116636259714</v>
      </c>
      <c r="E176" s="17">
        <f>C176/3250</f>
        <v>1.9099063969009624</v>
      </c>
      <c r="F176" s="28">
        <f>(D176-C176)/E176</f>
        <v>97.499999999999858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43856</v>
      </c>
      <c r="C177" s="20">
        <f>D176+G176-H176</f>
        <v>6393.4116636259714</v>
      </c>
      <c r="D177" s="17">
        <f>C177+(C177*0.03)</f>
        <v>6585.2140135347508</v>
      </c>
      <c r="E177" s="17">
        <f>C177/3250</f>
        <v>1.9672035888079913</v>
      </c>
      <c r="F177" s="28">
        <f>(D177-C177)/E177</f>
        <v>97.500000000000142</v>
      </c>
      <c r="G177" s="18"/>
      <c r="H177" s="80">
        <f>(D177-C169)*0.35</f>
        <v>485.37484146090981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8"/>
  <sheetViews>
    <sheetView topLeftCell="A47" workbookViewId="0">
      <selection activeCell="C54" sqref="C5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5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6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5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5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6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5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5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5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6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5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5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6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37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89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90"/>
    </row>
    <row r="49" spans="1:11">
      <c r="A49" s="104">
        <v>10</v>
      </c>
      <c r="B49" s="81">
        <f>B47+7</f>
        <v>43135</v>
      </c>
      <c r="C49" s="20">
        <f>D47+G47-H47</f>
        <v>1673.6993194064705</v>
      </c>
      <c r="D49" s="17">
        <f>C49+(C49*0)</f>
        <v>1673.6993194064705</v>
      </c>
      <c r="E49" s="17">
        <f>C49/3250</f>
        <v>0.51498440597122175</v>
      </c>
      <c r="F49" s="28">
        <f>(D49-C49)/E49</f>
        <v>0</v>
      </c>
      <c r="G49" s="18"/>
      <c r="H49" s="18"/>
      <c r="I49" s="19">
        <f>E49*50/C49</f>
        <v>1.5384615384615387E-2</v>
      </c>
      <c r="J49" s="89">
        <f>(D49-$C4)/$C4</f>
        <v>-0.16315034029676473</v>
      </c>
    </row>
    <row r="50" spans="1:11">
      <c r="A50" s="105"/>
      <c r="B50" s="81">
        <f>B49+7</f>
        <v>43142</v>
      </c>
      <c r="C50" s="20">
        <f>D49+G49-H49</f>
        <v>1673.6993194064705</v>
      </c>
      <c r="D50" s="17">
        <f>C50+(C50*0.0028)</f>
        <v>1678.3856775008087</v>
      </c>
      <c r="E50" s="17">
        <f>C50/3250</f>
        <v>0.51498440597122175</v>
      </c>
      <c r="F50" s="34">
        <f>(D50-C50)/E50</f>
        <v>9.1000000000001098</v>
      </c>
      <c r="G50" s="18"/>
      <c r="H50" s="18"/>
      <c r="I50" s="19">
        <f>E50*50/C50</f>
        <v>1.5384615384615387E-2</v>
      </c>
      <c r="J50" s="89">
        <f>(D50-$C4)/$C4</f>
        <v>-0.16080716124959565</v>
      </c>
    </row>
    <row r="51" spans="1:11">
      <c r="A51" s="105"/>
      <c r="B51" s="81">
        <f>B50+7</f>
        <v>43149</v>
      </c>
      <c r="C51" s="20">
        <f>D50+G50-H50</f>
        <v>1678.3856775008087</v>
      </c>
      <c r="D51" s="103">
        <f>C51+(C51*0.1878)</f>
        <v>1993.5865077354606</v>
      </c>
      <c r="E51" s="17">
        <f>C51/3250</f>
        <v>0.51642636230794114</v>
      </c>
      <c r="F51" s="100">
        <f>(D51-C51)/E51</f>
        <v>610.35</v>
      </c>
      <c r="G51" s="18"/>
      <c r="H51" s="18"/>
      <c r="I51" s="19">
        <f>E51*50/C51</f>
        <v>1.5384615384615385E-2</v>
      </c>
      <c r="J51" s="89">
        <f>(D51-$C4)/$C4</f>
        <v>-3.2067461322696999E-3</v>
      </c>
    </row>
    <row r="52" spans="1:11" ht="13" thickBot="1">
      <c r="A52" s="106"/>
      <c r="B52" s="81">
        <f>B51+7</f>
        <v>43156</v>
      </c>
      <c r="C52" s="20">
        <f>D51+G51-H51</f>
        <v>1993.5865077354606</v>
      </c>
      <c r="D52" s="98">
        <f>C52+(C52*-0.7842)</f>
        <v>430.21596836931235</v>
      </c>
      <c r="E52" s="17">
        <f>C52/3250</f>
        <v>0.61341123314937251</v>
      </c>
      <c r="F52" s="94">
        <f>(D52-C52)/E52</f>
        <v>-2548.65</v>
      </c>
      <c r="G52" s="18"/>
      <c r="H52" s="80"/>
      <c r="I52" s="19">
        <f>E52*50/C52</f>
        <v>1.5384615384615385E-2</v>
      </c>
      <c r="J52" s="92">
        <f>(D52-$C4)/$C4</f>
        <v>-0.78489201581534385</v>
      </c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 ht="14.5">
      <c r="A54" s="104">
        <v>11</v>
      </c>
      <c r="B54" s="81">
        <f>B52+7</f>
        <v>43163</v>
      </c>
      <c r="C54" s="32">
        <f>D52+G52-H52</f>
        <v>430.21596836931235</v>
      </c>
      <c r="D54" s="17">
        <f>C54+(C54*0.03)</f>
        <v>443.12244742039172</v>
      </c>
      <c r="E54" s="17">
        <f>C54/3250</f>
        <v>0.13237414411363457</v>
      </c>
      <c r="F54" s="28">
        <f>(D54-C54)/E54</f>
        <v>97.500000000000014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43170</v>
      </c>
      <c r="C55" s="20">
        <f>D54+G54-H54</f>
        <v>443.12244742039172</v>
      </c>
      <c r="D55" s="17">
        <f>C55+(C55*0.03)</f>
        <v>456.41612084300345</v>
      </c>
      <c r="E55" s="17">
        <f>C55/3250</f>
        <v>0.13634536843704362</v>
      </c>
      <c r="F55" s="28">
        <f>(D55-C55)/E55</f>
        <v>97.499999999999844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43177</v>
      </c>
      <c r="C56" s="20">
        <f>D55+G55-H55</f>
        <v>456.41612084300345</v>
      </c>
      <c r="D56" s="17">
        <f>C56+(C56*0.03)</f>
        <v>470.10860446829355</v>
      </c>
      <c r="E56" s="17">
        <f>C56/3250</f>
        <v>0.1404357294901549</v>
      </c>
      <c r="F56" s="28">
        <f>(D56-C56)/E56</f>
        <v>97.499999999999943</v>
      </c>
      <c r="G56" s="18"/>
      <c r="H56" s="18"/>
      <c r="I56" s="19">
        <f>E56*50/C56</f>
        <v>1.5384615384615384E-2</v>
      </c>
      <c r="J56" s="84"/>
    </row>
    <row r="57" spans="1:11" ht="13" thickBot="1">
      <c r="A57" s="106"/>
      <c r="B57" s="81">
        <f>B56+7</f>
        <v>43184</v>
      </c>
      <c r="C57" s="20">
        <f>D56+G56-H56</f>
        <v>470.10860446829355</v>
      </c>
      <c r="D57" s="17">
        <f>C57+(C57*0.03)</f>
        <v>484.21186260234236</v>
      </c>
      <c r="E57" s="17">
        <f>C57/3250</f>
        <v>0.14464880137485955</v>
      </c>
      <c r="F57" s="28">
        <f>(D57-C57)/E57</f>
        <v>97.500000000000057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43191</v>
      </c>
      <c r="C59" s="20">
        <f>D57+G57-H57</f>
        <v>484.21186260234236</v>
      </c>
      <c r="D59" s="17">
        <f>C59+(C59*0.03)</f>
        <v>498.73821848041263</v>
      </c>
      <c r="E59" s="17">
        <f>C59/3250</f>
        <v>0.14898826541610535</v>
      </c>
      <c r="F59" s="28">
        <f>(D59-C59)/E59</f>
        <v>97.499999999999929</v>
      </c>
      <c r="G59" s="18"/>
      <c r="H59" s="18"/>
      <c r="I59" s="19">
        <f>E59*50/C59</f>
        <v>1.5384615384615385E-2</v>
      </c>
      <c r="J59" s="84"/>
    </row>
    <row r="60" spans="1:11">
      <c r="A60" s="105"/>
      <c r="B60" s="81">
        <f>B59+7</f>
        <v>43198</v>
      </c>
      <c r="C60" s="20">
        <f>D59+G59-H59</f>
        <v>498.73821848041263</v>
      </c>
      <c r="D60" s="17">
        <f>C60+(C60*0.03)</f>
        <v>513.70036503482504</v>
      </c>
      <c r="E60" s="17">
        <f>C60/3250</f>
        <v>0.1534579133785885</v>
      </c>
      <c r="F60" s="28">
        <f>(D60-C60)/E60</f>
        <v>97.500000000000227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43205</v>
      </c>
      <c r="C61" s="20">
        <f>D60+G60-H60</f>
        <v>513.70036503482504</v>
      </c>
      <c r="D61" s="17">
        <f>C61+(C61*0.03)</f>
        <v>529.11137598586981</v>
      </c>
      <c r="E61" s="17">
        <f>C61/3250</f>
        <v>0.15806165077994616</v>
      </c>
      <c r="F61" s="28">
        <f>(D61-C61)/E61</f>
        <v>97.500000000000142</v>
      </c>
      <c r="G61" s="18"/>
      <c r="H61" s="18"/>
      <c r="I61" s="19">
        <f>E61*50/C61</f>
        <v>1.5384615384615385E-2</v>
      </c>
      <c r="J61" s="84"/>
    </row>
    <row r="62" spans="1:11" ht="13.5" thickBot="1">
      <c r="A62" s="106"/>
      <c r="B62" s="81">
        <f>B61+7</f>
        <v>43212</v>
      </c>
      <c r="C62" s="20">
        <f>D61+G61-H61</f>
        <v>529.11137598586981</v>
      </c>
      <c r="D62" s="17">
        <f>C62+(C62*0.03)</f>
        <v>544.98471726544585</v>
      </c>
      <c r="E62" s="17">
        <f>C62/3250</f>
        <v>0.16280350030334456</v>
      </c>
      <c r="F62" s="28">
        <f>(D62-C62)/E62</f>
        <v>97.499999999999659</v>
      </c>
      <c r="G62" s="18"/>
      <c r="H62" s="80">
        <f>(D62-C49)*0.35</f>
        <v>-395.05011074935862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43219</v>
      </c>
      <c r="C64" s="20">
        <f>D62+G62-H62</f>
        <v>940.03482801480448</v>
      </c>
      <c r="D64" s="17">
        <f>C64+(C64*0.03)</f>
        <v>968.23587285524866</v>
      </c>
      <c r="E64" s="17">
        <f>C64/3250</f>
        <v>0.28924148554301676</v>
      </c>
      <c r="F64" s="28">
        <f>(D64-C64)/E64</f>
        <v>97.500000000000171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43226</v>
      </c>
      <c r="C65" s="20">
        <f>D64+G64-H64</f>
        <v>968.23587285524866</v>
      </c>
      <c r="D65" s="17">
        <f>C65+(C65*0.03)</f>
        <v>997.28294904090615</v>
      </c>
      <c r="E65" s="17">
        <f>C65/3250</f>
        <v>0.29791873010930731</v>
      </c>
      <c r="F65" s="28">
        <f>(D65-C65)/E65</f>
        <v>97.500000000000085</v>
      </c>
      <c r="G65" s="17"/>
      <c r="H65" s="79"/>
      <c r="I65" s="19">
        <f>E65*50/C65</f>
        <v>1.5384615384615385E-2</v>
      </c>
      <c r="J65" s="84"/>
    </row>
    <row r="66" spans="1:11">
      <c r="A66" s="105"/>
      <c r="B66" s="81">
        <f>B65+7</f>
        <v>43233</v>
      </c>
      <c r="C66" s="20">
        <f>D65+G65-H65</f>
        <v>997.28294904090615</v>
      </c>
      <c r="D66" s="17">
        <f>C66+(C66*0.03)</f>
        <v>1027.2014375121332</v>
      </c>
      <c r="E66" s="17">
        <f>C66/3250</f>
        <v>0.30685629201258652</v>
      </c>
      <c r="F66" s="28">
        <f>(D66-C66)/E66</f>
        <v>97.499999999999659</v>
      </c>
      <c r="G66" s="17"/>
      <c r="H66" s="79"/>
      <c r="I66" s="19">
        <f>E66*50/C66</f>
        <v>1.5384615384615385E-2</v>
      </c>
      <c r="J66" s="84"/>
    </row>
    <row r="67" spans="1:11" ht="13" thickBot="1">
      <c r="A67" s="106"/>
      <c r="B67" s="81">
        <f>B66+7</f>
        <v>43240</v>
      </c>
      <c r="C67" s="20">
        <f>D66+G66-H66</f>
        <v>1027.2014375121332</v>
      </c>
      <c r="D67" s="17">
        <f>C67+(C67*0.03)</f>
        <v>1058.0174806374973</v>
      </c>
      <c r="E67" s="17">
        <f>C67/3250</f>
        <v>0.31606198077296405</v>
      </c>
      <c r="F67" s="28">
        <f>(D67-C67)/E67</f>
        <v>97.500000000000341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43247</v>
      </c>
      <c r="C69" s="20">
        <f>D67+G67-H67</f>
        <v>1058.0174806374973</v>
      </c>
      <c r="D69" s="17">
        <f>C69+(C69*0.03)</f>
        <v>1089.7580050566223</v>
      </c>
      <c r="E69" s="17">
        <f>C69/3250</f>
        <v>0.32554384019615301</v>
      </c>
      <c r="F69" s="28">
        <f>(D69-C69)/E69</f>
        <v>97.500000000000227</v>
      </c>
      <c r="G69" s="18"/>
      <c r="H69" s="18"/>
      <c r="I69" s="19">
        <f>E69*50/C69</f>
        <v>1.5384615384615382E-2</v>
      </c>
      <c r="J69" s="84"/>
    </row>
    <row r="70" spans="1:11">
      <c r="A70" s="105"/>
      <c r="B70" s="81">
        <f>B69+7</f>
        <v>43254</v>
      </c>
      <c r="C70" s="20">
        <f>D69+G69-H69</f>
        <v>1089.7580050566223</v>
      </c>
      <c r="D70" s="17">
        <f>C70+(C70*0.03)</f>
        <v>1122.450745208321</v>
      </c>
      <c r="E70" s="17">
        <f>C70/3250</f>
        <v>0.33531015540203762</v>
      </c>
      <c r="F70" s="28">
        <f>(D70-C70)/E70</f>
        <v>97.500000000000014</v>
      </c>
      <c r="G70" s="18"/>
      <c r="H70" s="18"/>
      <c r="I70" s="19">
        <f>E70*50/C70</f>
        <v>1.5384615384615384E-2</v>
      </c>
      <c r="J70" s="84"/>
    </row>
    <row r="71" spans="1:11">
      <c r="A71" s="105"/>
      <c r="B71" s="81">
        <f>B70+7</f>
        <v>43261</v>
      </c>
      <c r="C71" s="20">
        <f>D70+G70-H70</f>
        <v>1122.450745208321</v>
      </c>
      <c r="D71" s="17">
        <f>C71+(C71*0.03)</f>
        <v>1156.1242675645706</v>
      </c>
      <c r="E71" s="17">
        <f>C71/3250</f>
        <v>0.34536946006409874</v>
      </c>
      <c r="F71" s="28">
        <f>(D71-C71)/E71</f>
        <v>97.499999999999858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43268</v>
      </c>
      <c r="C72" s="20">
        <f>D71+G71-H71</f>
        <v>1156.1242675645706</v>
      </c>
      <c r="D72" s="17">
        <f>C72+(C72*0.03)</f>
        <v>1190.8079955915077</v>
      </c>
      <c r="E72" s="17">
        <f>C72/3250</f>
        <v>0.35573054386602171</v>
      </c>
      <c r="F72" s="28">
        <f>(D72-C72)/E72</f>
        <v>97.500000000000128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43275</v>
      </c>
      <c r="C74" s="20">
        <f>D72+G72-H72</f>
        <v>1190.8079955915077</v>
      </c>
      <c r="D74" s="17">
        <f>C74+(C74*0.03)</f>
        <v>1226.5322354592529</v>
      </c>
      <c r="E74" s="17">
        <f>C74/3250</f>
        <v>0.3664024601820024</v>
      </c>
      <c r="F74" s="28">
        <f>(D74-C74)/E74</f>
        <v>97.499999999999787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43282</v>
      </c>
      <c r="C75" s="20">
        <f>D74+G74-H74</f>
        <v>1226.5322354592529</v>
      </c>
      <c r="D75" s="17">
        <f>C75+(C75*0.03)</f>
        <v>1263.3282025230305</v>
      </c>
      <c r="E75" s="17">
        <f>C75/3250</f>
        <v>0.37739453398746242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43289</v>
      </c>
      <c r="C76" s="20">
        <f>D75+G75-H75</f>
        <v>1263.3282025230305</v>
      </c>
      <c r="D76" s="17">
        <f>C76+(C76*0.03)</f>
        <v>1301.2280485987214</v>
      </c>
      <c r="E76" s="17">
        <f>C76/3250</f>
        <v>0.38871637000708631</v>
      </c>
      <c r="F76" s="28">
        <f>(D76-C76)/E76</f>
        <v>97.499999999999972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43296</v>
      </c>
      <c r="C77" s="20">
        <f>D76+G76-H76</f>
        <v>1301.2280485987214</v>
      </c>
      <c r="D77" s="17">
        <f>C77+(C77*0.03)</f>
        <v>1340.264890056683</v>
      </c>
      <c r="E77" s="17">
        <f>C77/3250</f>
        <v>0.40037786110729889</v>
      </c>
      <c r="F77" s="28">
        <f>(D77-C77)/E77</f>
        <v>97.499999999999901</v>
      </c>
      <c r="G77" s="18"/>
      <c r="H77" s="80">
        <f>(D77-C64)*0.35</f>
        <v>140.08052171465749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43303</v>
      </c>
      <c r="C79" s="20">
        <f>D77+G77-H77</f>
        <v>1200.1843683420257</v>
      </c>
      <c r="D79" s="17">
        <f>C79+(C79*0.03)</f>
        <v>1236.1898993922864</v>
      </c>
      <c r="E79" s="17">
        <f>C79/3250</f>
        <v>0.36928749795139248</v>
      </c>
      <c r="F79" s="28">
        <f>(D79-C79)/E79</f>
        <v>97.499999999999929</v>
      </c>
      <c r="G79" s="18"/>
      <c r="H79" s="18"/>
      <c r="I79" s="19">
        <f>E79*50/C79</f>
        <v>1.5384615384615382E-2</v>
      </c>
      <c r="J79" s="84"/>
    </row>
    <row r="80" spans="1:11">
      <c r="A80" s="105"/>
      <c r="B80" s="81">
        <f>B79+7</f>
        <v>43310</v>
      </c>
      <c r="C80" s="20">
        <f>D79+G79-H79</f>
        <v>1236.1898993922864</v>
      </c>
      <c r="D80" s="17">
        <f>C80+(C80*0.03)</f>
        <v>1273.2755963740551</v>
      </c>
      <c r="E80" s="17">
        <f>C80/3250</f>
        <v>0.38036612288993427</v>
      </c>
      <c r="F80" s="28">
        <f>(D80-C80)/E80</f>
        <v>97.500000000000298</v>
      </c>
      <c r="G80" s="18"/>
      <c r="H80" s="18"/>
      <c r="I80" s="19">
        <f>E80*50/C80</f>
        <v>1.5384615384615384E-2</v>
      </c>
      <c r="J80" s="84"/>
    </row>
    <row r="81" spans="1:11">
      <c r="A81" s="105"/>
      <c r="B81" s="81">
        <f>B80+7</f>
        <v>43317</v>
      </c>
      <c r="C81" s="20">
        <f>D80+G80-H80</f>
        <v>1273.2755963740551</v>
      </c>
      <c r="D81" s="17">
        <f>C81+(C81*0.03)</f>
        <v>1311.4738642652767</v>
      </c>
      <c r="E81" s="17">
        <f>C81/3250</f>
        <v>0.39177710657663234</v>
      </c>
      <c r="F81" s="28">
        <f>(D81-C81)/E81</f>
        <v>97.499999999999801</v>
      </c>
      <c r="G81" s="18"/>
      <c r="H81" s="18"/>
      <c r="I81" s="19">
        <f>E81*50/C81</f>
        <v>1.5384615384615384E-2</v>
      </c>
      <c r="J81" s="84"/>
    </row>
    <row r="82" spans="1:11" ht="13" thickBot="1">
      <c r="A82" s="106"/>
      <c r="B82" s="81">
        <f>B81+7</f>
        <v>43324</v>
      </c>
      <c r="C82" s="20">
        <f>D81+G81-H81</f>
        <v>1311.4738642652767</v>
      </c>
      <c r="D82" s="17">
        <f>C82+(C82*0.03)</f>
        <v>1350.8180801932349</v>
      </c>
      <c r="E82" s="17">
        <f>C82/3250</f>
        <v>0.40353041977393128</v>
      </c>
      <c r="F82" s="28">
        <f>(D82-C82)/E82</f>
        <v>97.499999999999758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43331</v>
      </c>
      <c r="C84" s="20">
        <f>D82+G82-H82</f>
        <v>1350.8180801932349</v>
      </c>
      <c r="D84" s="17">
        <f>C84+(C84*0.03)</f>
        <v>1391.342622599032</v>
      </c>
      <c r="E84" s="17">
        <f>C84/3250</f>
        <v>0.4156363323671492</v>
      </c>
      <c r="F84" s="28">
        <f>(D84-C84)/E84</f>
        <v>97.500000000000114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43338</v>
      </c>
      <c r="C85" s="20">
        <f>D84+G84-H84</f>
        <v>1391.342622599032</v>
      </c>
      <c r="D85" s="17">
        <f>C85+(C85*0.03)</f>
        <v>1433.082901277003</v>
      </c>
      <c r="E85" s="17">
        <f>C85/3250</f>
        <v>0.42810542233816368</v>
      </c>
      <c r="F85" s="28">
        <f>(D85-C85)/E85</f>
        <v>97.500000000000071</v>
      </c>
      <c r="G85" s="18"/>
      <c r="H85" s="18"/>
      <c r="I85" s="19">
        <f>E85*50/C85</f>
        <v>1.5384615384615385E-2</v>
      </c>
      <c r="J85" s="84"/>
    </row>
    <row r="86" spans="1:11">
      <c r="A86" s="105"/>
      <c r="B86" s="81">
        <f>B85+7</f>
        <v>43345</v>
      </c>
      <c r="C86" s="20">
        <f>D85+G85-H85</f>
        <v>1433.082901277003</v>
      </c>
      <c r="D86" s="17">
        <f>C86+(C86*0.03)</f>
        <v>1476.0753883153131</v>
      </c>
      <c r="E86" s="17">
        <f>C86/3250</f>
        <v>0.44094858500830858</v>
      </c>
      <c r="F86" s="28">
        <f>(D86-C86)/E86</f>
        <v>97.500000000000199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43352</v>
      </c>
      <c r="C87" s="20">
        <f>D86+G86-H86</f>
        <v>1476.0753883153131</v>
      </c>
      <c r="D87" s="17">
        <f>C87+(C87*0.03)</f>
        <v>1520.3576499647725</v>
      </c>
      <c r="E87" s="17">
        <f>C87/3250</f>
        <v>0.4541770425585579</v>
      </c>
      <c r="F87" s="28">
        <f>(D87-C87)/E87</f>
        <v>97.499999999999829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43359</v>
      </c>
      <c r="C89" s="20">
        <f>D87+G87-H87</f>
        <v>1520.3576499647725</v>
      </c>
      <c r="D89" s="17">
        <f>C89+(C89*0.03)</f>
        <v>1565.9683794637156</v>
      </c>
      <c r="E89" s="17">
        <f>C89/3250</f>
        <v>0.4678023538353146</v>
      </c>
      <c r="F89" s="28">
        <f>(D89-C89)/E89</f>
        <v>97.499999999999844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43366</v>
      </c>
      <c r="C90" s="20">
        <f>D89+G89-H89</f>
        <v>1565.9683794637156</v>
      </c>
      <c r="D90" s="17">
        <f>C90+(C90*0.03)</f>
        <v>1612.9474308476269</v>
      </c>
      <c r="E90" s="17">
        <f>C90/3250</f>
        <v>0.481836424450374</v>
      </c>
      <c r="F90" s="28">
        <f>(D90-C90)/E90</f>
        <v>97.499999999999829</v>
      </c>
      <c r="G90" s="18"/>
      <c r="H90" s="18"/>
      <c r="I90" s="19">
        <f>E90*50/C90</f>
        <v>1.5384615384615384E-2</v>
      </c>
      <c r="J90" s="84"/>
    </row>
    <row r="91" spans="1:11">
      <c r="A91" s="105"/>
      <c r="B91" s="81">
        <f>B90+7</f>
        <v>43373</v>
      </c>
      <c r="C91" s="20">
        <f>D90+G90-H90</f>
        <v>1612.9474308476269</v>
      </c>
      <c r="D91" s="17">
        <f>C91+(C91*0.03)</f>
        <v>1661.3358537730558</v>
      </c>
      <c r="E91" s="17">
        <f>C91/3250</f>
        <v>0.4962915171838852</v>
      </c>
      <c r="F91" s="28">
        <f>(D91-C91)/E91</f>
        <v>97.500000000000014</v>
      </c>
      <c r="G91" s="18"/>
      <c r="H91" s="18"/>
      <c r="I91" s="19">
        <f>E91*50/C91</f>
        <v>1.5384615384615384E-2</v>
      </c>
      <c r="J91" s="84"/>
    </row>
    <row r="92" spans="1:11" ht="13.5" thickBot="1">
      <c r="A92" s="106"/>
      <c r="B92" s="81">
        <f>B91+7</f>
        <v>43380</v>
      </c>
      <c r="C92" s="20">
        <f>D91+G91-H91</f>
        <v>1661.3358537730558</v>
      </c>
      <c r="D92" s="17">
        <f>C92+(C92*0.03)</f>
        <v>1711.1759293862474</v>
      </c>
      <c r="E92" s="17">
        <f>C92/3250</f>
        <v>0.51118026269940176</v>
      </c>
      <c r="F92" s="28">
        <f>(D92-C92)/E92</f>
        <v>97.499999999999915</v>
      </c>
      <c r="G92" s="18"/>
      <c r="H92" s="80">
        <f>(D92-C79)*0.35</f>
        <v>178.84704636547758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43387</v>
      </c>
      <c r="C94" s="20">
        <f>D92+G92-H92</f>
        <v>1532.3288830207698</v>
      </c>
      <c r="D94" s="17">
        <f>C94+(C94*0.03)</f>
        <v>1578.298749511393</v>
      </c>
      <c r="E94" s="17">
        <f>C94/3250</f>
        <v>0.47148581016023688</v>
      </c>
      <c r="F94" s="28">
        <f>(D94-C94)/E94</f>
        <v>97.500000000000199</v>
      </c>
      <c r="G94" s="17"/>
      <c r="H94" s="18"/>
      <c r="I94" s="19">
        <f>E94*50/C94</f>
        <v>1.5384615384615385E-2</v>
      </c>
      <c r="J94" s="84"/>
    </row>
    <row r="95" spans="1:11">
      <c r="A95" s="105"/>
      <c r="B95" s="81">
        <f>B94+7</f>
        <v>43394</v>
      </c>
      <c r="C95" s="20">
        <f>D94+G94-H94</f>
        <v>1578.298749511393</v>
      </c>
      <c r="D95" s="17">
        <f>C95+(C95*0.03)</f>
        <v>1625.6477119967349</v>
      </c>
      <c r="E95" s="17">
        <f>C95/3250</f>
        <v>0.48563038446504397</v>
      </c>
      <c r="F95" s="28">
        <f>(D95-C95)/E95</f>
        <v>97.500000000000171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43401</v>
      </c>
      <c r="C96" s="20">
        <f>D95+G95-H95</f>
        <v>1625.6477119967349</v>
      </c>
      <c r="D96" s="17">
        <f>C96+(C96*0.03)</f>
        <v>1674.4171433566369</v>
      </c>
      <c r="E96" s="17">
        <f>C96/3250</f>
        <v>0.50019929599899537</v>
      </c>
      <c r="F96" s="28">
        <f>(D96-C96)/E96</f>
        <v>97.499999999999901</v>
      </c>
      <c r="G96" s="17"/>
      <c r="H96" s="18"/>
      <c r="I96" s="19">
        <f>E96*50/C96</f>
        <v>1.5384615384615387E-2</v>
      </c>
      <c r="J96" s="84"/>
    </row>
    <row r="97" spans="1:11" ht="13" thickBot="1">
      <c r="A97" s="106"/>
      <c r="B97" s="81">
        <f>B96+7</f>
        <v>43408</v>
      </c>
      <c r="C97" s="20">
        <f>D96+G96-H96</f>
        <v>1674.4171433566369</v>
      </c>
      <c r="D97" s="17">
        <f>C97+(C97*0.03)</f>
        <v>1724.6496576573359</v>
      </c>
      <c r="E97" s="17">
        <f>C97/3250</f>
        <v>0.51520527487896517</v>
      </c>
      <c r="F97" s="28">
        <f>(D97-C97)/E97</f>
        <v>97.499999999999787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43415</v>
      </c>
      <c r="C99" s="20">
        <f>D97+G97-H97</f>
        <v>1724.6496576573359</v>
      </c>
      <c r="D99" s="17">
        <f>C99+(C99*0.03)</f>
        <v>1776.389147387056</v>
      </c>
      <c r="E99" s="17">
        <f>C99/3250</f>
        <v>0.53066143312533409</v>
      </c>
      <c r="F99" s="28">
        <f>(D99-C99)/E99</f>
        <v>97.500000000000171</v>
      </c>
      <c r="G99" s="18"/>
      <c r="H99" s="18"/>
      <c r="I99" s="19">
        <f>E99*50/C99</f>
        <v>1.5384615384615385E-2</v>
      </c>
      <c r="J99" s="84"/>
    </row>
    <row r="100" spans="1:11">
      <c r="A100" s="105"/>
      <c r="B100" s="81">
        <f>B99+7</f>
        <v>43422</v>
      </c>
      <c r="C100" s="20">
        <f>D99+G99-H99</f>
        <v>1776.389147387056</v>
      </c>
      <c r="D100" s="17">
        <f>C100+(C100*0.03)</f>
        <v>1829.6808218086678</v>
      </c>
      <c r="E100" s="17">
        <f>C100/3250</f>
        <v>0.54658127611909413</v>
      </c>
      <c r="F100" s="28">
        <f>(D100-C100)/E100</f>
        <v>97.500000000000199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43429</v>
      </c>
      <c r="C101" s="20">
        <f>D100+G100-H100</f>
        <v>1829.6808218086678</v>
      </c>
      <c r="D101" s="17">
        <f>C101+(C101*0.03)</f>
        <v>1884.5712464629278</v>
      </c>
      <c r="E101" s="17">
        <f>C101/3250</f>
        <v>0.562978714402667</v>
      </c>
      <c r="F101" s="28">
        <f>(D101-C101)/E101</f>
        <v>97.499999999999872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43436</v>
      </c>
      <c r="C102" s="20">
        <f>D101+G101-H101</f>
        <v>1884.5712464629278</v>
      </c>
      <c r="D102" s="17">
        <f>C102+(C102*0.03)</f>
        <v>1941.1083838568156</v>
      </c>
      <c r="E102" s="17">
        <f>C102/3250</f>
        <v>0.57986807583474698</v>
      </c>
      <c r="F102" s="28">
        <f>(D102-C102)/E102</f>
        <v>97.500000000000057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43443</v>
      </c>
      <c r="C104" s="20">
        <f>D102+G102-H102</f>
        <v>1941.1083838568156</v>
      </c>
      <c r="D104" s="17">
        <f>C104+(C104*0.03)</f>
        <v>1999.3416353725202</v>
      </c>
      <c r="E104" s="17">
        <f>C104/3250</f>
        <v>0.59726411810978941</v>
      </c>
      <c r="F104" s="28">
        <f>(D104-C104)/E104</f>
        <v>97.500000000000099</v>
      </c>
      <c r="G104" s="18"/>
      <c r="H104" s="18"/>
      <c r="I104" s="19">
        <f>E104*50/C104</f>
        <v>1.5384615384615384E-2</v>
      </c>
      <c r="J104" s="84"/>
    </row>
    <row r="105" spans="1:11">
      <c r="A105" s="105"/>
      <c r="B105" s="81">
        <f>B104+7</f>
        <v>43450</v>
      </c>
      <c r="C105" s="20">
        <f>D104+G104-H104</f>
        <v>1999.3416353725202</v>
      </c>
      <c r="D105" s="17">
        <f>C105+(C105*0.03)</f>
        <v>2059.3218844336957</v>
      </c>
      <c r="E105" s="17">
        <f>C105/3250</f>
        <v>0.6151820416530831</v>
      </c>
      <c r="F105" s="28">
        <f>(D105-C105)/E105</f>
        <v>97.499999999999872</v>
      </c>
      <c r="G105" s="18"/>
      <c r="H105" s="18"/>
      <c r="I105" s="19">
        <f>E105*50/C105</f>
        <v>1.5384615384615384E-2</v>
      </c>
      <c r="J105" s="84"/>
    </row>
    <row r="106" spans="1:11">
      <c r="A106" s="105"/>
      <c r="B106" s="81">
        <f>B105+7</f>
        <v>43457</v>
      </c>
      <c r="C106" s="20">
        <f>D105+G105-H105</f>
        <v>2059.3218844336957</v>
      </c>
      <c r="D106" s="17">
        <f>C106+(C106*0.03)</f>
        <v>2121.1015409667066</v>
      </c>
      <c r="E106" s="17">
        <f>C106/3250</f>
        <v>0.63363750290267562</v>
      </c>
      <c r="F106" s="28">
        <f>(D106-C106)/E106</f>
        <v>97.500000000000028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6"/>
      <c r="B107" s="81">
        <f>B106+7</f>
        <v>43464</v>
      </c>
      <c r="C107" s="20">
        <f>D106+G106-H106</f>
        <v>2121.1015409667066</v>
      </c>
      <c r="D107" s="17">
        <f>C107+(C107*0.03)</f>
        <v>2184.7345871957077</v>
      </c>
      <c r="E107" s="17">
        <f>C107/3250</f>
        <v>0.65264662798975592</v>
      </c>
      <c r="F107" s="28">
        <f>(D107-C107)/E107</f>
        <v>97.499999999999901</v>
      </c>
      <c r="G107" s="18"/>
      <c r="H107" s="80">
        <f>(D107-C94)*0.35</f>
        <v>228.34199646122826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43471</v>
      </c>
      <c r="C109" s="20">
        <f>D107+G107-H107</f>
        <v>1956.3925907344794</v>
      </c>
      <c r="D109" s="17">
        <f>C109+(C109*0.03)</f>
        <v>2015.0843684565139</v>
      </c>
      <c r="E109" s="17">
        <f>C109/3250</f>
        <v>0.60196695099522446</v>
      </c>
      <c r="F109" s="28">
        <f>(D109-C109)/E109</f>
        <v>97.500000000000071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43478</v>
      </c>
      <c r="C110" s="20">
        <f>D109+G109-H109</f>
        <v>2015.0843684565139</v>
      </c>
      <c r="D110" s="17">
        <f>C110+(C110*0.03)</f>
        <v>2075.5368995102094</v>
      </c>
      <c r="E110" s="17">
        <f>C110/3250</f>
        <v>0.62002595952508122</v>
      </c>
      <c r="F110" s="28">
        <f>(D110-C110)/E110</f>
        <v>97.500000000000242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43485</v>
      </c>
      <c r="C111" s="20">
        <f>D110+G110-H110</f>
        <v>2075.5368995102094</v>
      </c>
      <c r="D111" s="17">
        <f>C111+(C111*0.03)</f>
        <v>2137.8030064955155</v>
      </c>
      <c r="E111" s="17">
        <f>C111/3250</f>
        <v>0.63862673831083372</v>
      </c>
      <c r="F111" s="28">
        <f>(D111-C111)/E111</f>
        <v>97.499999999999744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6"/>
      <c r="B112" s="81">
        <f>B111+7</f>
        <v>43492</v>
      </c>
      <c r="C112" s="20">
        <f>D111+G111-H111</f>
        <v>2137.8030064955155</v>
      </c>
      <c r="D112" s="17">
        <f>C112+(C112*0.03)</f>
        <v>2201.9370966903812</v>
      </c>
      <c r="E112" s="17">
        <f>C112/3250</f>
        <v>0.65778554046015858</v>
      </c>
      <c r="F112" s="28">
        <f>(D112-C112)/E112</f>
        <v>97.500000000000242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43499</v>
      </c>
      <c r="C114" s="20">
        <f>D112+G112-H112</f>
        <v>2201.9370966903812</v>
      </c>
      <c r="D114" s="17">
        <f>C114+(C114*0.03)</f>
        <v>2267.9952095910926</v>
      </c>
      <c r="E114" s="17">
        <f>C114/3250</f>
        <v>0.67751910667396342</v>
      </c>
      <c r="F114" s="28">
        <f>(D114-C114)/E114</f>
        <v>97.499999999999986</v>
      </c>
      <c r="G114" s="18"/>
      <c r="H114" s="18"/>
      <c r="I114" s="19">
        <f>E114*50/C114</f>
        <v>1.5384615384615385E-2</v>
      </c>
      <c r="J114" s="84"/>
    </row>
    <row r="115" spans="1:11">
      <c r="A115" s="105"/>
      <c r="B115" s="81">
        <f>B114+7</f>
        <v>43506</v>
      </c>
      <c r="C115" s="20">
        <f>D114+G114-H114</f>
        <v>2267.9952095910926</v>
      </c>
      <c r="D115" s="17">
        <f>C115+(C115*0.03)</f>
        <v>2336.0350658788252</v>
      </c>
      <c r="E115" s="17">
        <f>C115/3250</f>
        <v>0.69784467987418231</v>
      </c>
      <c r="F115" s="28">
        <f>(D115-C115)/E115</f>
        <v>97.499999999999773</v>
      </c>
      <c r="G115" s="18"/>
      <c r="H115" s="18"/>
      <c r="I115" s="19">
        <f>E115*50/C115</f>
        <v>1.5384615384615382E-2</v>
      </c>
      <c r="J115" s="84"/>
    </row>
    <row r="116" spans="1:11">
      <c r="A116" s="105"/>
      <c r="B116" s="81">
        <f>B115+7</f>
        <v>43513</v>
      </c>
      <c r="C116" s="20">
        <f>D115+G115-H115</f>
        <v>2336.0350658788252</v>
      </c>
      <c r="D116" s="17">
        <f>C116+(C116*0.03)</f>
        <v>2406.1161178551902</v>
      </c>
      <c r="E116" s="17">
        <f>C116/3250</f>
        <v>0.71878002027040777</v>
      </c>
      <c r="F116" s="28">
        <f>(D116-C116)/E116</f>
        <v>97.500000000000284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43520</v>
      </c>
      <c r="C117" s="20">
        <f>D116+G116-H116</f>
        <v>2406.1161178551902</v>
      </c>
      <c r="D117" s="17">
        <f>C117+(C117*0.03)</f>
        <v>2478.299601390846</v>
      </c>
      <c r="E117" s="17">
        <f>C117/3250</f>
        <v>0.74034342087852001</v>
      </c>
      <c r="F117" s="28">
        <f>(D117-C117)/E117</f>
        <v>97.500000000000128</v>
      </c>
      <c r="G117" s="18"/>
      <c r="H117" s="80"/>
      <c r="I117" s="19">
        <f>E117*50/C117</f>
        <v>1.5384615384615382E-2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43527</v>
      </c>
      <c r="C119" s="20">
        <f>D117+G117-H117</f>
        <v>2478.299601390846</v>
      </c>
      <c r="D119" s="17">
        <f>C119+(C119*0.03)</f>
        <v>2552.6485894325715</v>
      </c>
      <c r="E119" s="17">
        <f>C119/3250</f>
        <v>0.76255372350487571</v>
      </c>
      <c r="F119" s="28">
        <f>(D119-C119)/E119</f>
        <v>97.500000000000199</v>
      </c>
      <c r="G119" s="18"/>
      <c r="H119" s="18"/>
      <c r="I119" s="19">
        <f>E119*50/C119</f>
        <v>1.5384615384615385E-2</v>
      </c>
      <c r="J119" s="84"/>
    </row>
    <row r="120" spans="1:11">
      <c r="A120" s="105"/>
      <c r="B120" s="81">
        <f>B119+7</f>
        <v>43534</v>
      </c>
      <c r="C120" s="20">
        <f>D119+G119-H119</f>
        <v>2552.6485894325715</v>
      </c>
      <c r="D120" s="17">
        <f>C120+(C120*0.03)</f>
        <v>2629.2280471155486</v>
      </c>
      <c r="E120" s="17">
        <f>C120/3250</f>
        <v>0.78543033521002203</v>
      </c>
      <c r="F120" s="28">
        <f>(D120-C120)/E120</f>
        <v>97.499999999999986</v>
      </c>
      <c r="G120" s="18"/>
      <c r="H120" s="18"/>
      <c r="I120" s="19">
        <f>E120*50/C120</f>
        <v>1.5384615384615385E-2</v>
      </c>
      <c r="J120" s="84"/>
    </row>
    <row r="121" spans="1:11">
      <c r="A121" s="105"/>
      <c r="B121" s="81">
        <f>B120+7</f>
        <v>43541</v>
      </c>
      <c r="C121" s="20">
        <f>D120+G120-H120</f>
        <v>2629.2280471155486</v>
      </c>
      <c r="D121" s="17">
        <f>C121+(C121*0.03)</f>
        <v>2708.1048885290152</v>
      </c>
      <c r="E121" s="17">
        <f>C121/3250</f>
        <v>0.80899324526632266</v>
      </c>
      <c r="F121" s="28">
        <f>(D121-C121)/E121</f>
        <v>97.500000000000099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6"/>
      <c r="B122" s="81">
        <f>B121+7</f>
        <v>43548</v>
      </c>
      <c r="C122" s="20">
        <f>D121+G121-H121</f>
        <v>2708.1048885290152</v>
      </c>
      <c r="D122" s="17">
        <f>C122+(C122*0.03)</f>
        <v>2789.3480351848857</v>
      </c>
      <c r="E122" s="17">
        <f>C122/3250</f>
        <v>0.83326304262431239</v>
      </c>
      <c r="F122" s="28">
        <f>(D122-C122)/E122</f>
        <v>97.500000000000085</v>
      </c>
      <c r="G122" s="18"/>
      <c r="H122" s="80">
        <f>(D122-C109)*0.35</f>
        <v>291.53440555764217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43555</v>
      </c>
      <c r="C124" s="20">
        <f>D122+G122-H122</f>
        <v>2497.8136296272437</v>
      </c>
      <c r="D124" s="17">
        <f>C124+(C124*0.03)</f>
        <v>2572.7480385160611</v>
      </c>
      <c r="E124" s="17">
        <f>C124/3250</f>
        <v>0.7685580398853058</v>
      </c>
      <c r="F124" s="28">
        <f>(D124-C124)/E124</f>
        <v>97.500000000000128</v>
      </c>
      <c r="G124" s="17"/>
      <c r="H124" s="18"/>
      <c r="I124" s="19">
        <f>E124*50/C124</f>
        <v>1.5384615384615385E-2</v>
      </c>
      <c r="J124" s="84"/>
    </row>
    <row r="125" spans="1:11">
      <c r="A125" s="105"/>
      <c r="B125" s="81">
        <f>B124+7</f>
        <v>43562</v>
      </c>
      <c r="C125" s="20">
        <f>D124+G124-H124</f>
        <v>2572.7480385160611</v>
      </c>
      <c r="D125" s="17">
        <f>C125+(C125*0.03)</f>
        <v>2649.9304796715428</v>
      </c>
      <c r="E125" s="17">
        <f>C125/3250</f>
        <v>0.791614781081865</v>
      </c>
      <c r="F125" s="28">
        <f>(D125-C125)/E125</f>
        <v>97.499999999999801</v>
      </c>
      <c r="G125" s="17"/>
      <c r="H125" s="18"/>
      <c r="I125" s="19">
        <f>E125*50/C125</f>
        <v>1.5384615384615385E-2</v>
      </c>
      <c r="J125" s="84"/>
    </row>
    <row r="126" spans="1:11">
      <c r="A126" s="105"/>
      <c r="B126" s="81">
        <f>B125+7</f>
        <v>43569</v>
      </c>
      <c r="C126" s="20">
        <f>D125+G125-H125</f>
        <v>2649.9304796715428</v>
      </c>
      <c r="D126" s="17">
        <f>C126+(C126*0.03)</f>
        <v>2729.4283940616892</v>
      </c>
      <c r="E126" s="17">
        <f>C126/3250</f>
        <v>0.81536322451432086</v>
      </c>
      <c r="F126" s="28">
        <f>(D126-C126)/E126</f>
        <v>97.500000000000185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6"/>
      <c r="B127" s="81">
        <f>B126+7</f>
        <v>43576</v>
      </c>
      <c r="C127" s="20">
        <f>D126+G126-H126</f>
        <v>2729.4283940616892</v>
      </c>
      <c r="D127" s="17">
        <f>C127+(C127*0.03)</f>
        <v>2811.3112458835399</v>
      </c>
      <c r="E127" s="17">
        <f>C127/3250</f>
        <v>0.83982412124975059</v>
      </c>
      <c r="F127" s="28">
        <f>(D127-C127)/E127</f>
        <v>97.499999999999943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43583</v>
      </c>
      <c r="C129" s="20">
        <f>D127+G127-H127</f>
        <v>2811.3112458835399</v>
      </c>
      <c r="D129" s="17">
        <f>C129+(C129*0.03)</f>
        <v>2895.650583260046</v>
      </c>
      <c r="E129" s="17">
        <f>C129/3250</f>
        <v>0.86501884488724301</v>
      </c>
      <c r="F129" s="28">
        <f>(D129-C129)/E129</f>
        <v>97.499999999999929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43590</v>
      </c>
      <c r="C130" s="20">
        <f>D129+G129-H129</f>
        <v>2895.650583260046</v>
      </c>
      <c r="D130" s="17">
        <f>C130+(C130*0.03)</f>
        <v>2982.5201007578476</v>
      </c>
      <c r="E130" s="17">
        <f>C130/3250</f>
        <v>0.89096941023386034</v>
      </c>
      <c r="F130" s="28">
        <f>(D130-C130)/E130</f>
        <v>97.500000000000185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43597</v>
      </c>
      <c r="C131" s="20">
        <f>D130+G130-H130</f>
        <v>2982.5201007578476</v>
      </c>
      <c r="D131" s="17">
        <f>C131+(C131*0.03)</f>
        <v>3071.995703780583</v>
      </c>
      <c r="E131" s="17">
        <f>C131/3250</f>
        <v>0.91769849254087621</v>
      </c>
      <c r="F131" s="28">
        <f>(D131-C131)/E131</f>
        <v>97.499999999999986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43604</v>
      </c>
      <c r="C132" s="20">
        <f>D131+G131-H131</f>
        <v>3071.995703780583</v>
      </c>
      <c r="D132" s="17">
        <f>C132+(C132*0.03)</f>
        <v>3164.1555748940004</v>
      </c>
      <c r="E132" s="17">
        <f>C132/3250</f>
        <v>0.94522944731710246</v>
      </c>
      <c r="F132" s="28">
        <f>(D132-C132)/E132</f>
        <v>97.499999999999972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43611</v>
      </c>
      <c r="C134" s="20">
        <f>D132+G132-H132</f>
        <v>3164.1555748940004</v>
      </c>
      <c r="D134" s="17">
        <f>C134+(C134*0.03)</f>
        <v>3259.0802421408202</v>
      </c>
      <c r="E134" s="17">
        <f>C134/3250</f>
        <v>0.97358633073661549</v>
      </c>
      <c r="F134" s="28">
        <f>(D134-C134)/E134</f>
        <v>97.499999999999787</v>
      </c>
      <c r="G134" s="18"/>
      <c r="H134" s="18"/>
      <c r="I134" s="19">
        <f>E134*50/C134</f>
        <v>1.5384615384615384E-2</v>
      </c>
      <c r="J134" s="84"/>
    </row>
    <row r="135" spans="1:11">
      <c r="A135" s="105"/>
      <c r="B135" s="81">
        <f>B134+7</f>
        <v>43618</v>
      </c>
      <c r="C135" s="20">
        <f>D134+G134-H134</f>
        <v>3259.0802421408202</v>
      </c>
      <c r="D135" s="17">
        <f>C135+(C135*0.03)</f>
        <v>3356.8526494050448</v>
      </c>
      <c r="E135" s="17">
        <f>C135/3250</f>
        <v>1.002793920658714</v>
      </c>
      <c r="F135" s="28">
        <f>(D135-C135)/E135</f>
        <v>97.499999999999901</v>
      </c>
      <c r="G135" s="18"/>
      <c r="H135" s="18"/>
      <c r="I135" s="19">
        <f>E135*50/C135</f>
        <v>1.5384615384615384E-2</v>
      </c>
      <c r="J135" s="84"/>
    </row>
    <row r="136" spans="1:11">
      <c r="A136" s="105"/>
      <c r="B136" s="81">
        <f>B135+7</f>
        <v>43625</v>
      </c>
      <c r="C136" s="20">
        <f>D135+G135-H135</f>
        <v>3356.8526494050448</v>
      </c>
      <c r="D136" s="17">
        <f>C136+(C136*0.03)</f>
        <v>3457.558228887196</v>
      </c>
      <c r="E136" s="17">
        <f>C136/3250</f>
        <v>1.0328777382784753</v>
      </c>
      <c r="F136" s="28">
        <f>(D136-C136)/E136</f>
        <v>97.499999999999943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6"/>
      <c r="B137" s="81">
        <f>B136+7</f>
        <v>43632</v>
      </c>
      <c r="C137" s="20">
        <f>D136+G136-H136</f>
        <v>3457.558228887196</v>
      </c>
      <c r="D137" s="17">
        <f>C137+(C137*0.03)</f>
        <v>3561.284975753812</v>
      </c>
      <c r="E137" s="17">
        <f>C137/3250</f>
        <v>1.0638640704268296</v>
      </c>
      <c r="F137" s="28">
        <f>(D137-C137)/E137</f>
        <v>97.500000000000043</v>
      </c>
      <c r="G137" s="18"/>
      <c r="H137" s="80">
        <f>(D137-C124)*0.35</f>
        <v>372.21497114429889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43639</v>
      </c>
      <c r="C139" s="20">
        <f>D137+G137-H137</f>
        <v>3189.070004609513</v>
      </c>
      <c r="D139" s="17">
        <f>C139+(C139*0.03)</f>
        <v>3284.7421047477983</v>
      </c>
      <c r="E139" s="17">
        <f>C139/3250</f>
        <v>0.98125230911061945</v>
      </c>
      <c r="F139" s="28">
        <f>(D139-C139)/E139</f>
        <v>97.499999999999858</v>
      </c>
      <c r="G139" s="18"/>
      <c r="H139" s="18"/>
      <c r="I139" s="19">
        <f>E139*50/C139</f>
        <v>1.5384615384615385E-2</v>
      </c>
      <c r="J139" s="84"/>
    </row>
    <row r="140" spans="1:11">
      <c r="A140" s="105"/>
      <c r="B140" s="81">
        <f>B139+7</f>
        <v>43646</v>
      </c>
      <c r="C140" s="20">
        <f>D139+G139-H139</f>
        <v>3284.7421047477983</v>
      </c>
      <c r="D140" s="17">
        <f>C140+(C140*0.03)</f>
        <v>3383.2843678902323</v>
      </c>
      <c r="E140" s="17">
        <f>C140/3250</f>
        <v>1.010689878383938</v>
      </c>
      <c r="F140" s="28">
        <f>(D140-C140)/E140</f>
        <v>97.500000000000014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43653</v>
      </c>
      <c r="C141" s="20">
        <f>D140+G140-H140</f>
        <v>3383.2843678902323</v>
      </c>
      <c r="D141" s="17">
        <f>C141+(C141*0.03)</f>
        <v>3484.7828989269392</v>
      </c>
      <c r="E141" s="17">
        <f>C141/3250</f>
        <v>1.0410105747354561</v>
      </c>
      <c r="F141" s="28">
        <f>(D141-C141)/E141</f>
        <v>97.499999999999972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43660</v>
      </c>
      <c r="C142" s="20">
        <f>D141+G141-H141</f>
        <v>3484.7828989269392</v>
      </c>
      <c r="D142" s="17">
        <f>C142+(C142*0.03)</f>
        <v>3589.3263858947475</v>
      </c>
      <c r="E142" s="17">
        <f>C142/3250</f>
        <v>1.0722408919775197</v>
      </c>
      <c r="F142" s="28">
        <f>(D142-C142)/E142</f>
        <v>97.500000000000171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43667</v>
      </c>
      <c r="C144" s="20">
        <f>D142+G142-H142</f>
        <v>3589.3263858947475</v>
      </c>
      <c r="D144" s="17">
        <f>C144+(C144*0.03)</f>
        <v>3697.00617747159</v>
      </c>
      <c r="E144" s="17">
        <f>C144/3250</f>
        <v>1.1044081187368453</v>
      </c>
      <c r="F144" s="28">
        <f>(D144-C144)/E144</f>
        <v>97.500000000000071</v>
      </c>
      <c r="G144" s="18"/>
      <c r="H144" s="18"/>
      <c r="I144" s="19">
        <f>E144*50/C144</f>
        <v>1.5384615384615382E-2</v>
      </c>
      <c r="J144" s="84"/>
    </row>
    <row r="145" spans="1:11">
      <c r="A145" s="105"/>
      <c r="B145" s="81">
        <f>B144+7</f>
        <v>43674</v>
      </c>
      <c r="C145" s="20">
        <f>D144+G144-H144</f>
        <v>3697.00617747159</v>
      </c>
      <c r="D145" s="17">
        <f>C145+(C145*0.03)</f>
        <v>3807.9163627957378</v>
      </c>
      <c r="E145" s="17">
        <f>C145/3250</f>
        <v>1.1375403622989508</v>
      </c>
      <c r="F145" s="28">
        <f>(D145-C145)/E145</f>
        <v>97.500000000000028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43681</v>
      </c>
      <c r="C146" s="20">
        <f>D145+G145-H145</f>
        <v>3807.9163627957378</v>
      </c>
      <c r="D146" s="17">
        <f>C146+(C146*0.03)</f>
        <v>3922.1538536796097</v>
      </c>
      <c r="E146" s="17">
        <f>C146/3250</f>
        <v>1.1716665731679192</v>
      </c>
      <c r="F146" s="28">
        <f>(D146-C146)/E146</f>
        <v>97.499999999999844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43688</v>
      </c>
      <c r="C147" s="20">
        <f>D146+G146-H146</f>
        <v>3922.1538536796097</v>
      </c>
      <c r="D147" s="17">
        <f>C147+(C147*0.03)</f>
        <v>4039.8184692899981</v>
      </c>
      <c r="E147" s="17">
        <f>C147/3250</f>
        <v>1.2068165703629568</v>
      </c>
      <c r="F147" s="28">
        <f>(D147-C147)/E147</f>
        <v>97.500000000000099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43695</v>
      </c>
      <c r="C149" s="20">
        <f>D147+G147-H147</f>
        <v>4039.8184692899981</v>
      </c>
      <c r="D149" s="17">
        <f>C149+(C149*0.03)</f>
        <v>4161.0130233686978</v>
      </c>
      <c r="E149" s="17">
        <f>C149/3250</f>
        <v>1.2430210674738456</v>
      </c>
      <c r="F149" s="28">
        <f>(D149-C149)/E149</f>
        <v>97.499999999999758</v>
      </c>
      <c r="G149" s="18"/>
      <c r="H149" s="18"/>
      <c r="I149" s="19">
        <f>E149*50/C149</f>
        <v>1.5384615384615384E-2</v>
      </c>
      <c r="J149" s="84"/>
    </row>
    <row r="150" spans="1:11">
      <c r="A150" s="105"/>
      <c r="B150" s="81">
        <f>B149+7</f>
        <v>43702</v>
      </c>
      <c r="C150" s="20">
        <f>D149+G149-H149</f>
        <v>4161.0130233686978</v>
      </c>
      <c r="D150" s="17">
        <f>C150+(C150*0.03)</f>
        <v>4285.8434140697591</v>
      </c>
      <c r="E150" s="17">
        <f>C150/3250</f>
        <v>1.2803116994980608</v>
      </c>
      <c r="F150" s="28">
        <f>(D150-C150)/E150</f>
        <v>97.500000000000313</v>
      </c>
      <c r="G150" s="18"/>
      <c r="H150" s="18"/>
      <c r="I150" s="19">
        <f>E150*50/C150</f>
        <v>1.5384615384615384E-2</v>
      </c>
      <c r="J150" s="84"/>
    </row>
    <row r="151" spans="1:11">
      <c r="A151" s="105"/>
      <c r="B151" s="81">
        <f>B150+7</f>
        <v>43709</v>
      </c>
      <c r="C151" s="20">
        <f>D150+G150-H150</f>
        <v>4285.8434140697591</v>
      </c>
      <c r="D151" s="17">
        <f>C151+(C151*0.03)</f>
        <v>4414.4187164918521</v>
      </c>
      <c r="E151" s="17">
        <f>C151/3250</f>
        <v>1.3187210504830027</v>
      </c>
      <c r="F151" s="28">
        <f>(D151-C151)/E151</f>
        <v>97.500000000000213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6"/>
      <c r="B152" s="81">
        <f>B151+7</f>
        <v>43716</v>
      </c>
      <c r="C152" s="20">
        <f>D151+G151-H151</f>
        <v>4414.4187164918521</v>
      </c>
      <c r="D152" s="17">
        <f>C152+(C152*0.03)</f>
        <v>4546.8512779866078</v>
      </c>
      <c r="E152" s="17">
        <f>C152/3250</f>
        <v>1.3582826819974929</v>
      </c>
      <c r="F152" s="28">
        <f>(D152-C152)/E152</f>
        <v>97.500000000000071</v>
      </c>
      <c r="G152" s="18"/>
      <c r="H152" s="80">
        <f>(D152-C139)*0.35</f>
        <v>475.22344568198315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43723</v>
      </c>
      <c r="C154" s="20">
        <f>D152+G152-H152</f>
        <v>4071.6278323046245</v>
      </c>
      <c r="D154" s="17">
        <f>C154+(C154*0.03)</f>
        <v>4193.7766672737635</v>
      </c>
      <c r="E154" s="17">
        <f>C154/3250</f>
        <v>1.2528085637860382</v>
      </c>
      <c r="F154" s="28">
        <f>(D154-C154)/E154</f>
        <v>97.500000000000213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43730</v>
      </c>
      <c r="C155" s="20">
        <f>D154+G154-H154</f>
        <v>4193.7766672737635</v>
      </c>
      <c r="D155" s="17">
        <f>C155+(C155*0.03)</f>
        <v>4319.5899672919768</v>
      </c>
      <c r="E155" s="17">
        <f>C155/3250</f>
        <v>1.2903928206996196</v>
      </c>
      <c r="F155" s="28">
        <f>(D155-C155)/E155</f>
        <v>97.500000000000341</v>
      </c>
      <c r="G155" s="17"/>
      <c r="H155" s="79"/>
      <c r="I155" s="19">
        <f>E155*50/C155</f>
        <v>1.5384615384615385E-2</v>
      </c>
      <c r="J155" s="84"/>
    </row>
    <row r="156" spans="1:11">
      <c r="A156" s="105"/>
      <c r="B156" s="81">
        <f>B155+7</f>
        <v>43737</v>
      </c>
      <c r="C156" s="20">
        <f>D155+G155-H155</f>
        <v>4319.5899672919768</v>
      </c>
      <c r="D156" s="17">
        <f>C156+(C156*0.03)</f>
        <v>4449.1776663107357</v>
      </c>
      <c r="E156" s="17">
        <f>C156/3250</f>
        <v>1.3291046053206081</v>
      </c>
      <c r="F156" s="28">
        <f>(D156-C156)/E156</f>
        <v>97.49999999999973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6"/>
      <c r="B157" s="81">
        <f>B156+7</f>
        <v>43744</v>
      </c>
      <c r="C157" s="20">
        <f>D156+G156-H156</f>
        <v>4449.1776663107357</v>
      </c>
      <c r="D157" s="17">
        <f>C157+(C157*0.03)</f>
        <v>4582.6529963000576</v>
      </c>
      <c r="E157" s="17">
        <f>C157/3250</f>
        <v>1.3689777434802264</v>
      </c>
      <c r="F157" s="28">
        <f>(D157-C157)/E157</f>
        <v>97.499999999999829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43751</v>
      </c>
      <c r="C159" s="20">
        <f>D157+G157-H157</f>
        <v>4582.6529963000576</v>
      </c>
      <c r="D159" s="17">
        <f>C159+(C159*0.03)</f>
        <v>4720.1325861890591</v>
      </c>
      <c r="E159" s="17">
        <f>C159/3250</f>
        <v>1.4100470757846331</v>
      </c>
      <c r="F159" s="28">
        <f>(D159-C159)/E159</f>
        <v>97.499999999999872</v>
      </c>
      <c r="G159" s="18"/>
      <c r="H159" s="18"/>
      <c r="I159" s="19">
        <f>E159*50/C159</f>
        <v>1.5384615384615384E-2</v>
      </c>
      <c r="J159" s="84"/>
    </row>
    <row r="160" spans="1:11">
      <c r="A160" s="105"/>
      <c r="B160" s="81">
        <f>B159+7</f>
        <v>43758</v>
      </c>
      <c r="C160" s="20">
        <f>D159+G159-H159</f>
        <v>4720.1325861890591</v>
      </c>
      <c r="D160" s="17">
        <f>C160+(C160*0.03)</f>
        <v>4861.7365637747307</v>
      </c>
      <c r="E160" s="17">
        <f>C160/3250</f>
        <v>1.4523484880581721</v>
      </c>
      <c r="F160" s="28">
        <f>(D160-C160)/E160</f>
        <v>97.499999999999872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43765</v>
      </c>
      <c r="C161" s="20">
        <f>D160+G160-H160</f>
        <v>4861.7365637747307</v>
      </c>
      <c r="D161" s="17">
        <f>C161+(C161*0.03)</f>
        <v>5007.5886606879731</v>
      </c>
      <c r="E161" s="17">
        <f>C161/3250</f>
        <v>1.4959189426999171</v>
      </c>
      <c r="F161" s="28">
        <f>(D161-C161)/E161</f>
        <v>97.500000000000284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43772</v>
      </c>
      <c r="C162" s="20">
        <f>D161+G161-H161</f>
        <v>5007.5886606879731</v>
      </c>
      <c r="D162" s="17">
        <f>C162+(C162*0.03)</f>
        <v>5157.8163205086121</v>
      </c>
      <c r="E162" s="17">
        <f>C162/3250</f>
        <v>1.5407965109809147</v>
      </c>
      <c r="F162" s="28">
        <f>(D162-C162)/E162</f>
        <v>97.499999999999886</v>
      </c>
      <c r="G162" s="18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43779</v>
      </c>
      <c r="C164" s="20">
        <f>D162+G162-H162</f>
        <v>5157.8163205086121</v>
      </c>
      <c r="D164" s="17">
        <f>C164+(C164*0.03)</f>
        <v>5312.5508101238702</v>
      </c>
      <c r="E164" s="17">
        <f>C164/3250</f>
        <v>1.5870204063103421</v>
      </c>
      <c r="F164" s="28">
        <f>(D164-C164)/E164</f>
        <v>97.499999999999829</v>
      </c>
      <c r="G164" s="18"/>
      <c r="H164" s="18"/>
      <c r="I164" s="19">
        <f>E164*50/C164</f>
        <v>1.5384615384615384E-2</v>
      </c>
      <c r="J164" s="84"/>
    </row>
    <row r="165" spans="1:11">
      <c r="A165" s="105"/>
      <c r="B165" s="81">
        <f>B164+7</f>
        <v>43786</v>
      </c>
      <c r="C165" s="20">
        <f>D164+G164-H164</f>
        <v>5312.5508101238702</v>
      </c>
      <c r="D165" s="17">
        <f>C165+(C165*0.03)</f>
        <v>5471.9273344275862</v>
      </c>
      <c r="E165" s="17">
        <f>C165/3250</f>
        <v>1.6346310184996524</v>
      </c>
      <c r="F165" s="28">
        <f>(D165-C165)/E165</f>
        <v>97.499999999999929</v>
      </c>
      <c r="G165" s="18"/>
      <c r="H165" s="18"/>
      <c r="I165" s="19">
        <f>E165*50/C165</f>
        <v>1.5384615384615387E-2</v>
      </c>
      <c r="J165" s="84"/>
    </row>
    <row r="166" spans="1:11">
      <c r="A166" s="105"/>
      <c r="B166" s="81">
        <f>B165+7</f>
        <v>43793</v>
      </c>
      <c r="C166" s="20">
        <f>D165+G165-H165</f>
        <v>5471.9273344275862</v>
      </c>
      <c r="D166" s="17">
        <f>C166+(C166*0.03)</f>
        <v>5636.0851544604138</v>
      </c>
      <c r="E166" s="17">
        <f>C166/3250</f>
        <v>1.6836699490546418</v>
      </c>
      <c r="F166" s="28">
        <f>(D166-C166)/E166</f>
        <v>97.500000000000043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43800</v>
      </c>
      <c r="C167" s="20">
        <f>D166+G166-H166</f>
        <v>5636.0851544604138</v>
      </c>
      <c r="D167" s="17">
        <f>C167+(C167*0.03)</f>
        <v>5805.1677090942267</v>
      </c>
      <c r="E167" s="17">
        <f>C167/3250</f>
        <v>1.7341800475262812</v>
      </c>
      <c r="F167" s="28">
        <f>(D167-C167)/E167</f>
        <v>97.500000000000242</v>
      </c>
      <c r="G167" s="18"/>
      <c r="H167" s="80">
        <f>(D167-C154)*0.35</f>
        <v>606.7389568763607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43807</v>
      </c>
      <c r="C169" s="20">
        <f>D167+G167-H167</f>
        <v>5198.4287522178656</v>
      </c>
      <c r="D169" s="17">
        <f>C169+(C169*0.03)</f>
        <v>5354.3816147844018</v>
      </c>
      <c r="E169" s="17">
        <f>C169/3250</f>
        <v>1.5995165391439587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43814</v>
      </c>
      <c r="C170" s="20">
        <f>D169+G169-H169</f>
        <v>5354.3816147844018</v>
      </c>
      <c r="D170" s="17">
        <f>C170+(C170*0.03)</f>
        <v>5515.0130632279343</v>
      </c>
      <c r="E170" s="17">
        <f>C170/3250</f>
        <v>1.6475020353182774</v>
      </c>
      <c r="F170" s="28">
        <f>(D170-C170)/E170</f>
        <v>97.500000000000256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43821</v>
      </c>
      <c r="C171" s="20">
        <f>D170+G170-H170</f>
        <v>5515.0130632279343</v>
      </c>
      <c r="D171" s="17">
        <f>C171+(C171*0.03)</f>
        <v>5680.4634551247727</v>
      </c>
      <c r="E171" s="17">
        <f>C171/3250</f>
        <v>1.696927096377826</v>
      </c>
      <c r="F171" s="28">
        <f>(D171-C171)/E171</f>
        <v>97.500000000000256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43828</v>
      </c>
      <c r="C172" s="20">
        <f>D171+G171-H171</f>
        <v>5680.4634551247727</v>
      </c>
      <c r="D172" s="17">
        <f>C172+(C172*0.03)</f>
        <v>5850.8773587785163</v>
      </c>
      <c r="E172" s="17">
        <f>C172/3250</f>
        <v>1.7478349092691607</v>
      </c>
      <c r="F172" s="28">
        <f>(D172-C172)/E172</f>
        <v>97.500000000000213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43835</v>
      </c>
      <c r="C174" s="20">
        <f>D172+G172-H172</f>
        <v>5850.8773587785163</v>
      </c>
      <c r="D174" s="17">
        <f>C174+(C174*0.03)</f>
        <v>6026.4036795418715</v>
      </c>
      <c r="E174" s="17">
        <f>C174/3250</f>
        <v>1.8002699565472358</v>
      </c>
      <c r="F174" s="28">
        <f>(D174-C174)/E174</f>
        <v>97.499999999999844</v>
      </c>
      <c r="G174" s="18"/>
      <c r="H174" s="18"/>
      <c r="I174" s="19">
        <f>E174*50/C174</f>
        <v>1.5384615384615385E-2</v>
      </c>
      <c r="J174" s="84"/>
    </row>
    <row r="175" spans="1:11">
      <c r="A175" s="105"/>
      <c r="B175" s="81">
        <f>B174+7</f>
        <v>43842</v>
      </c>
      <c r="C175" s="20">
        <f>D174+G174-H174</f>
        <v>6026.4036795418715</v>
      </c>
      <c r="D175" s="17">
        <f>C175+(C175*0.03)</f>
        <v>6207.1957899281279</v>
      </c>
      <c r="E175" s="17">
        <f>C175/3250</f>
        <v>1.8542780552436529</v>
      </c>
      <c r="F175" s="28">
        <f>(D175-C175)/E175</f>
        <v>97.500000000000114</v>
      </c>
      <c r="G175" s="18"/>
      <c r="H175" s="18"/>
      <c r="I175" s="19">
        <f>E175*50/C175</f>
        <v>1.5384615384615385E-2</v>
      </c>
      <c r="J175" s="84"/>
    </row>
    <row r="176" spans="1:11">
      <c r="A176" s="105"/>
      <c r="B176" s="81">
        <f>B175+7</f>
        <v>43849</v>
      </c>
      <c r="C176" s="20">
        <f>D175+G175-H175</f>
        <v>6207.1957899281279</v>
      </c>
      <c r="D176" s="17">
        <f>C176+(C176*0.03)</f>
        <v>6393.4116636259714</v>
      </c>
      <c r="E176" s="17">
        <f>C176/3250</f>
        <v>1.9099063969009624</v>
      </c>
      <c r="F176" s="28">
        <f>(D176-C176)/E176</f>
        <v>97.499999999999858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6"/>
      <c r="B177" s="81">
        <f>B176+7</f>
        <v>43856</v>
      </c>
      <c r="C177" s="20">
        <f>D176+G176-H176</f>
        <v>6393.4116636259714</v>
      </c>
      <c r="D177" s="17">
        <f>C177+(C177*0.03)</f>
        <v>6585.2140135347508</v>
      </c>
      <c r="E177" s="17">
        <f>C177/3250</f>
        <v>1.9672035888079913</v>
      </c>
      <c r="F177" s="28">
        <f>(D177-C177)/E177</f>
        <v>97.500000000000142</v>
      </c>
      <c r="G177" s="18"/>
      <c r="H177" s="80">
        <f>(D177-C169)*0.35</f>
        <v>485.37484146090981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49:A152"/>
    <mergeCell ref="A169:A172"/>
    <mergeCell ref="A174:A177"/>
    <mergeCell ref="A154:A157"/>
    <mergeCell ref="A159:A162"/>
    <mergeCell ref="A164:A167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opLeftCell="A121" workbookViewId="0">
      <selection activeCell="C141" sqref="C141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6.08984375" customWidth="1"/>
    <col min="14" max="14" width="3.36328125" customWidth="1"/>
  </cols>
  <sheetData>
    <row r="1" spans="1:13" ht="15" thickBot="1">
      <c r="A1" s="109" t="s">
        <v>47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1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2" t="s">
        <v>45</v>
      </c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4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4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4606.2906033519321</v>
      </c>
      <c r="C134" s="17">
        <f>B134+(B134*-0.1565)</f>
        <v>3885.4061239273547</v>
      </c>
      <c r="D134" s="17">
        <f>B134/3250</f>
        <v>1.4173201856467483</v>
      </c>
      <c r="E134" s="94">
        <f>(C134-B134)/D134</f>
        <v>-508.62500000000006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3885.4061239273547</v>
      </c>
      <c r="C135" s="17">
        <f>B135+(B135*-0.2248)</f>
        <v>3011.9668272684853</v>
      </c>
      <c r="D135" s="17">
        <f>B135/3250</f>
        <v>1.1955095765930321</v>
      </c>
      <c r="E135" s="94">
        <f>(C135-B135)/D135</f>
        <v>-730.6</v>
      </c>
      <c r="F135" s="26">
        <f>SharonN_Perfomance!H17+RichS_Perfomance!H32</f>
        <v>-205.26997947274205</v>
      </c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2806.6968477957435</v>
      </c>
      <c r="C136" s="17">
        <f>B136+(B136*-0.05845)</f>
        <v>2642.645417042082</v>
      </c>
      <c r="D136" s="17">
        <f>B136/3250</f>
        <v>0.86359903009099803</v>
      </c>
      <c r="E136" s="37">
        <f>(C136-B136)/D136</f>
        <v>-189.96250000000023</v>
      </c>
      <c r="F136" s="18">
        <f>Dam_Perfomance!H47+Rud_Perfomance!H47</f>
        <v>-678.79975224357759</v>
      </c>
      <c r="G136" s="18"/>
      <c r="H136" s="19">
        <f>D136*50/B136</f>
        <v>1.5384615384615387E-2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1963.8456647985045</v>
      </c>
      <c r="C138" s="17">
        <f>B138+(B138*0)</f>
        <v>1963.8456647985045</v>
      </c>
      <c r="D138" s="17">
        <f>B138/3250</f>
        <v>0.60426020455338603</v>
      </c>
      <c r="E138" s="28">
        <f>(C138-B138)/D138</f>
        <v>0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1963.8456647985045</v>
      </c>
      <c r="C139" s="17">
        <f>B139+(B139*0.0028)</f>
        <v>1969.3444326599404</v>
      </c>
      <c r="D139" s="17">
        <f>B139/3250</f>
        <v>0.60426020455338603</v>
      </c>
      <c r="E139" s="34">
        <f>(C139-B139)/D139</f>
        <v>9.1000000000001577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1969.3444326599404</v>
      </c>
      <c r="C140" s="17">
        <f>B140+(B140*0.1878)</f>
        <v>2339.1873171134771</v>
      </c>
      <c r="D140" s="17">
        <f>B140/3250</f>
        <v>0.60595213312613549</v>
      </c>
      <c r="E140" s="100">
        <f>(C140-B140)/D140</f>
        <v>610.34999999999991</v>
      </c>
      <c r="F140" s="18">
        <f>Harm_Perfomance!H47</f>
        <v>-14.1711262683974</v>
      </c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2325.0161908450796</v>
      </c>
      <c r="C141" s="98">
        <f>B141+(B141*-0.7842)</f>
        <v>501.73849398436823</v>
      </c>
      <c r="D141" s="17">
        <f>B141/3250</f>
        <v>0.71538959718310136</v>
      </c>
      <c r="E141" s="94">
        <f>(C141-B141)/D141</f>
        <v>-2548.65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 ht="14.5">
      <c r="A143" s="15">
        <f>A141+7</f>
        <v>43163</v>
      </c>
      <c r="B143" s="32">
        <f>C141+F141-G141</f>
        <v>501.73849398436823</v>
      </c>
      <c r="C143" s="17">
        <f>B143+(B143*0.03)</f>
        <v>516.79064880389933</v>
      </c>
      <c r="D143" s="17">
        <f>B143/3250</f>
        <v>0.15438107507211329</v>
      </c>
      <c r="E143" s="28">
        <f>(C143-B143)/D143</f>
        <v>97.500000000000327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516.79064880389933</v>
      </c>
      <c r="C144" s="17">
        <f>B144+(B144*0.03)</f>
        <v>532.29436826801634</v>
      </c>
      <c r="D144" s="17">
        <f>B144/3250</f>
        <v>0.15901250732427671</v>
      </c>
      <c r="E144" s="28">
        <f>(C144-B144)/D144</f>
        <v>97.500000000000199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532.29436826801634</v>
      </c>
      <c r="C145" s="17">
        <f>B145+(B145*0.03)</f>
        <v>548.26319931605678</v>
      </c>
      <c r="D145" s="17">
        <f>B145/3250</f>
        <v>0.16378288254400503</v>
      </c>
      <c r="E145" s="28">
        <f>(C145-B145)/D145</f>
        <v>97.499999999999716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548.26319931605678</v>
      </c>
      <c r="C146" s="17">
        <f>B146+(B146*0.03)</f>
        <v>564.71109529553848</v>
      </c>
      <c r="D146" s="17">
        <f>B146/3250</f>
        <v>0.16869636902032517</v>
      </c>
      <c r="E146" s="28">
        <f>(C146-B146)/D146</f>
        <v>97.499999999999972</v>
      </c>
      <c r="F146" s="18"/>
      <c r="G146" s="18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564.71109529553848</v>
      </c>
      <c r="C148" s="17">
        <f>B148+(B148*0.03)</f>
        <v>581.65242815440467</v>
      </c>
      <c r="D148" s="17">
        <f>B148/3250</f>
        <v>0.17375726009093492</v>
      </c>
      <c r="E148" s="28">
        <f>(C148-B148)/D148</f>
        <v>97.500000000000199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581.65242815440467</v>
      </c>
      <c r="C149" s="17">
        <f>B149+(B149*0.03)</f>
        <v>599.10200099903682</v>
      </c>
      <c r="D149" s="17">
        <f>B149/3250</f>
        <v>0.17896997789366298</v>
      </c>
      <c r="E149" s="28">
        <f>(C149-B149)/D149</f>
        <v>97.500000000000014</v>
      </c>
      <c r="F149" s="18"/>
      <c r="G149" s="18"/>
      <c r="H149" s="19">
        <f>D149*50/B149</f>
        <v>1.5384615384615385E-2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599.10200099903682</v>
      </c>
      <c r="C150" s="17">
        <f>B150+(B150*0.03)</f>
        <v>617.07506102900788</v>
      </c>
      <c r="D150" s="17">
        <f>B150/3250</f>
        <v>0.18433907723047288</v>
      </c>
      <c r="E150" s="28">
        <f>(C150-B150)/D150</f>
        <v>97.499999999999787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617.07506102900788</v>
      </c>
      <c r="C151" s="17">
        <f>B151+(B151*0.03)</f>
        <v>635.58731285987812</v>
      </c>
      <c r="D151" s="17">
        <f>B151/3250</f>
        <v>0.18986924954738704</v>
      </c>
      <c r="E151" s="28">
        <f>(C151-B151)/D151</f>
        <v>97.500000000000028</v>
      </c>
      <c r="F151" s="18"/>
      <c r="G151" s="18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635.58731285987812</v>
      </c>
      <c r="C153" s="17">
        <f>B153+(B153*0.03)</f>
        <v>654.65493224567444</v>
      </c>
      <c r="D153" s="17">
        <f>B153/3250</f>
        <v>0.19556532703380866</v>
      </c>
      <c r="E153" s="28">
        <f>(C153-B153)/D153</f>
        <v>97.499999999999872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654.65493224567444</v>
      </c>
      <c r="C154" s="17">
        <f>B154+(B154*0.03)</f>
        <v>674.2945802130447</v>
      </c>
      <c r="D154" s="17">
        <f>B154/3250</f>
        <v>0.20143228684482289</v>
      </c>
      <c r="E154" s="28">
        <f>(C154-B154)/D154</f>
        <v>97.500000000000099</v>
      </c>
      <c r="F154" s="18"/>
      <c r="G154" s="18"/>
      <c r="H154" s="19">
        <f>D154*50/B154</f>
        <v>1.5384615384615382E-2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674.2945802130447</v>
      </c>
      <c r="C155" s="17">
        <f>B155+(B155*0.03)</f>
        <v>694.52341761943603</v>
      </c>
      <c r="D155" s="17">
        <f>B155/3250</f>
        <v>0.20747525545016759</v>
      </c>
      <c r="E155" s="28">
        <f>(C155-B155)/D155</f>
        <v>97.499999999999972</v>
      </c>
      <c r="F155" s="18"/>
      <c r="G155" s="18"/>
      <c r="H155" s="19">
        <f>D155*50/B155</f>
        <v>1.5384615384615385E-2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694.52341761943603</v>
      </c>
      <c r="C156" s="17">
        <f>B156+(B156*0.03)</f>
        <v>715.35912014801909</v>
      </c>
      <c r="D156" s="17">
        <f>B156/3250</f>
        <v>0.21369951311367263</v>
      </c>
      <c r="E156" s="28">
        <f>(C156-B156)/D156</f>
        <v>97.499999999999872</v>
      </c>
      <c r="F156" s="18"/>
      <c r="G156" s="18"/>
      <c r="H156" s="19">
        <f>D156*50/B156</f>
        <v>1.5384615384615385E-2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715.35912014801909</v>
      </c>
      <c r="C158" s="17">
        <f>B158+(B158*0.03)</f>
        <v>736.81989375245962</v>
      </c>
      <c r="D158" s="17">
        <f>B158/3250</f>
        <v>0.22011049850708281</v>
      </c>
      <c r="E158" s="28">
        <f>(C158-B158)/D158</f>
        <v>97.499999999999815</v>
      </c>
      <c r="F158" s="26"/>
      <c r="G158" s="18"/>
      <c r="H158" s="19">
        <f>D158*50/B158</f>
        <v>1.5384615384615387E-2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736.81989375245962</v>
      </c>
      <c r="C159" s="17">
        <f>B159+(B159*0.03)</f>
        <v>758.92449056503347</v>
      </c>
      <c r="D159" s="17">
        <f>B159/3250</f>
        <v>0.22671381346229527</v>
      </c>
      <c r="E159" s="28">
        <f>(C159-B159)/D159</f>
        <v>97.500000000000256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758.92449056503347</v>
      </c>
      <c r="C160" s="17">
        <f>B160+(B160*0.03)</f>
        <v>781.69222528198452</v>
      </c>
      <c r="D160" s="17">
        <f>B160/3250</f>
        <v>0.23351522786616413</v>
      </c>
      <c r="E160" s="28">
        <f>(C160-B160)/D160</f>
        <v>97.500000000000213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781.69222528198452</v>
      </c>
      <c r="C161" s="17">
        <f>B161+(B161*0.03)</f>
        <v>805.14299204044403</v>
      </c>
      <c r="D161" s="17">
        <f>B161/3250</f>
        <v>0.24052068470214907</v>
      </c>
      <c r="E161" s="28">
        <f>(C161-B161)/D161</f>
        <v>97.499999999999886</v>
      </c>
      <c r="F161" s="18"/>
      <c r="G161" s="18"/>
      <c r="H161" s="19">
        <f>D161*50/B161</f>
        <v>1.5384615384615385E-2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805.14299204044403</v>
      </c>
      <c r="C163" s="17">
        <f>B163+(B163*0.03)</f>
        <v>829.29728180165739</v>
      </c>
      <c r="D163" s="17">
        <f>B163/3250</f>
        <v>0.24773630524321355</v>
      </c>
      <c r="E163" s="28">
        <f>(C163-B163)/D163</f>
        <v>97.500000000000171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829.29728180165739</v>
      </c>
      <c r="C164" s="17">
        <f>B164+(B164*0.03)</f>
        <v>854.17620025570716</v>
      </c>
      <c r="D164" s="17">
        <f>B164/3250</f>
        <v>0.25516839440050998</v>
      </c>
      <c r="E164" s="28">
        <f>(C164-B164)/D164</f>
        <v>97.500000000000171</v>
      </c>
      <c r="F164" s="18"/>
      <c r="G164" s="18"/>
      <c r="H164" s="19">
        <f>D164*50/B164</f>
        <v>1.5384615384615385E-2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854.17620025570716</v>
      </c>
      <c r="C165" s="17">
        <f>B165+(B165*0.03)</f>
        <v>879.80148626337837</v>
      </c>
      <c r="D165" s="17">
        <f>B165/3250</f>
        <v>0.26282344623252529</v>
      </c>
      <c r="E165" s="28">
        <f>(C165-B165)/D165</f>
        <v>97.499999999999972</v>
      </c>
      <c r="F165" s="18"/>
      <c r="G165" s="18"/>
      <c r="H165" s="19">
        <f>D165*50/B165</f>
        <v>1.5384615384615385E-2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879.80148626337837</v>
      </c>
      <c r="C166" s="17">
        <f>B166+(B166*0.03)</f>
        <v>906.19553085127973</v>
      </c>
      <c r="D166" s="17">
        <f>B166/3250</f>
        <v>0.27070814961950102</v>
      </c>
      <c r="E166" s="28">
        <f>(C166-B166)/D166</f>
        <v>97.500000000000043</v>
      </c>
      <c r="F166" s="18"/>
      <c r="G166" s="18"/>
      <c r="H166" s="19">
        <f>D166*50/B166</f>
        <v>1.5384615384615384E-2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906.19553085127973</v>
      </c>
      <c r="C168" s="17">
        <f>B168+(B168*0.03)</f>
        <v>933.38139677681806</v>
      </c>
      <c r="D168" s="17">
        <f>B168/3250</f>
        <v>0.27882939410808605</v>
      </c>
      <c r="E168" s="28">
        <f>(C168-B168)/D168</f>
        <v>97.499999999999815</v>
      </c>
      <c r="F168" s="26"/>
      <c r="G168" s="63"/>
      <c r="H168" s="19">
        <f>D168*50/B168</f>
        <v>1.5384615384615382E-2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933.38139677681806</v>
      </c>
      <c r="C169" s="17">
        <f>B169+(B169*0.03)</f>
        <v>961.38283868012263</v>
      </c>
      <c r="D169" s="17">
        <f>B169/3250</f>
        <v>0.28719427593132862</v>
      </c>
      <c r="E169" s="28">
        <f>(C169-B169)/D169</f>
        <v>97.500000000000085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961.38283868012263</v>
      </c>
      <c r="C170" s="17">
        <f>B170+(B170*0.03)</f>
        <v>990.22432384052627</v>
      </c>
      <c r="D170" s="17">
        <f>B170/3250</f>
        <v>0.29581010420926851</v>
      </c>
      <c r="E170" s="28">
        <f>(C170-B170)/D170</f>
        <v>97.499999999999858</v>
      </c>
      <c r="F170" s="26"/>
      <c r="G170" s="6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990.22432384052627</v>
      </c>
      <c r="C171" s="17">
        <f>B171+(B171*0.03)</f>
        <v>1019.9310535557421</v>
      </c>
      <c r="D171" s="17">
        <f>B171/3250</f>
        <v>0.30468440733554653</v>
      </c>
      <c r="E171" s="28">
        <f>(C171-B171)/D171</f>
        <v>97.500000000000142</v>
      </c>
      <c r="F171" s="18"/>
      <c r="G171" s="18"/>
      <c r="H171" s="19">
        <f>D171*50/B171</f>
        <v>1.5384615384615384E-2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1019.9310535557421</v>
      </c>
      <c r="C173" s="17">
        <f>B173+(B173*0.03)</f>
        <v>1050.5289851624143</v>
      </c>
      <c r="D173" s="17">
        <f>B173/3250</f>
        <v>0.31382493955561297</v>
      </c>
      <c r="E173" s="28">
        <f>(C173-B173)/D173</f>
        <v>97.499999999999815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1050.5289851624143</v>
      </c>
      <c r="C174" s="17">
        <f>B174+(B174*0.03)</f>
        <v>1082.0448547172866</v>
      </c>
      <c r="D174" s="17">
        <f>B174/3250</f>
        <v>0.32323968774228135</v>
      </c>
      <c r="E174" s="28">
        <f>(C174-B174)/D174</f>
        <v>97.499999999999673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1082.0448547172866</v>
      </c>
      <c r="C175" s="17">
        <f>B175+(B175*0.03)</f>
        <v>1114.5062003588052</v>
      </c>
      <c r="D175" s="17">
        <f>B175/3250</f>
        <v>0.33293687837454972</v>
      </c>
      <c r="E175" s="28">
        <f>(C175-B175)/D175</f>
        <v>97.500000000000071</v>
      </c>
      <c r="F175" s="18"/>
      <c r="G175" s="18"/>
      <c r="H175" s="19">
        <f>D175*50/B175</f>
        <v>1.5384615384615385E-2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1114.5062003588052</v>
      </c>
      <c r="C176" s="17">
        <f>B176+(B176*0.03)</f>
        <v>1147.9413863695695</v>
      </c>
      <c r="D176" s="17">
        <f>B176/3250</f>
        <v>0.34292498472578625</v>
      </c>
      <c r="E176" s="28">
        <f>(C176-B176)/D176</f>
        <v>97.500000000000284</v>
      </c>
      <c r="F176" s="18"/>
      <c r="G176" s="18"/>
      <c r="H176" s="19">
        <f>D176*50/B176</f>
        <v>1.5384615384615387E-2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1147.9413863695695</v>
      </c>
      <c r="C178" s="17">
        <f>B178+(B178*0.03)</f>
        <v>1182.3796279606565</v>
      </c>
      <c r="D178" s="17">
        <f>B178/3250</f>
        <v>0.35321273426755984</v>
      </c>
      <c r="E178" s="28">
        <f>(C178-B178)/D178</f>
        <v>97.499999999999858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1182.3796279606565</v>
      </c>
      <c r="C179" s="17">
        <f>B179+(B179*0.03)</f>
        <v>1217.8510167994762</v>
      </c>
      <c r="D179" s="17">
        <f>B179/3250</f>
        <v>0.3638091162955866</v>
      </c>
      <c r="E179" s="28">
        <f>(C179-B179)/D179</f>
        <v>97.499999999999801</v>
      </c>
      <c r="F179" s="18"/>
      <c r="G179" s="18"/>
      <c r="H179" s="19">
        <f>D179*50/B179</f>
        <v>1.5384615384615384E-2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1217.8510167994762</v>
      </c>
      <c r="C180" s="17">
        <f>B180+(B180*0.03)</f>
        <v>1254.3865473034605</v>
      </c>
      <c r="D180" s="17">
        <f>B180/3250</f>
        <v>0.37472338978445419</v>
      </c>
      <c r="E180" s="28">
        <f>(C180-B180)/D180</f>
        <v>97.500000000000099</v>
      </c>
      <c r="F180" s="18"/>
      <c r="G180" s="18"/>
      <c r="H180" s="19">
        <f>D180*50/B180</f>
        <v>1.5384615384615385E-2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1254.3865473034605</v>
      </c>
      <c r="C181" s="17">
        <f>B181+(B181*0.03)</f>
        <v>1292.0181437225642</v>
      </c>
      <c r="D181" s="17">
        <f>B181/3250</f>
        <v>0.38596509147798785</v>
      </c>
      <c r="E181" s="28">
        <f>(C181-B181)/D181</f>
        <v>97.499999999999815</v>
      </c>
      <c r="F181" s="18"/>
      <c r="G181" s="18"/>
      <c r="H181" s="19">
        <f>D181*50/B181</f>
        <v>1.5384615384615385E-2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1292.0181437225642</v>
      </c>
      <c r="C183" s="17">
        <f>B183+(B183*0.03)</f>
        <v>1330.7786880342412</v>
      </c>
      <c r="D183" s="17">
        <f>B183/3250</f>
        <v>0.39754404422232748</v>
      </c>
      <c r="E183" s="28">
        <f>(C183-B183)/D183</f>
        <v>97.500000000000171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1330.7786880342412</v>
      </c>
      <c r="C184" s="17">
        <f>B184+(B184*0.03)</f>
        <v>1370.7020486752685</v>
      </c>
      <c r="D184" s="17">
        <f>B184/3250</f>
        <v>0.40947036554899729</v>
      </c>
      <c r="E184" s="28">
        <f>(C184-B184)/D184</f>
        <v>97.500000000000227</v>
      </c>
      <c r="F184" s="18"/>
      <c r="G184" s="18"/>
      <c r="H184" s="19">
        <f>D184*50/B184</f>
        <v>1.5384615384615385E-2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1370.7020486752685</v>
      </c>
      <c r="C185" s="17">
        <f>B185+(B185*0.03)</f>
        <v>1411.8231101355266</v>
      </c>
      <c r="D185" s="17">
        <f>B185/3250</f>
        <v>0.42175447651546727</v>
      </c>
      <c r="E185" s="28">
        <f>(C185-B185)/D185</f>
        <v>97.499999999999943</v>
      </c>
      <c r="F185" s="18"/>
      <c r="G185" s="18"/>
      <c r="H185" s="19">
        <f>D185*50/B185</f>
        <v>1.5384615384615385E-2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1411.8231101355266</v>
      </c>
      <c r="C186" s="17">
        <f>B186+(B186*0.03)</f>
        <v>1454.1778034395925</v>
      </c>
      <c r="D186" s="17">
        <f>B186/3250</f>
        <v>0.43440711081093125</v>
      </c>
      <c r="E186" s="28">
        <f>(C186-B186)/D186</f>
        <v>97.500000000000242</v>
      </c>
      <c r="F186" s="18"/>
      <c r="G186" s="18"/>
      <c r="H186" s="19">
        <f>D186*50/B186</f>
        <v>1.5384615384615385E-2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1454.1778034395925</v>
      </c>
      <c r="C188" s="17">
        <f>B188+(B188*0.03)</f>
        <v>1497.8031375427802</v>
      </c>
      <c r="D188" s="17">
        <f>B188/3250</f>
        <v>0.44743932413525922</v>
      </c>
      <c r="E188" s="28">
        <f>(C188-B188)/D188</f>
        <v>97.499999999999829</v>
      </c>
      <c r="F188" s="26"/>
      <c r="G188" s="18"/>
      <c r="H188" s="19">
        <f>D188*50/B188</f>
        <v>1.5384615384615385E-2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1497.8031375427802</v>
      </c>
      <c r="C189" s="17">
        <f>B189+(B189*0.03)</f>
        <v>1542.7372316690635</v>
      </c>
      <c r="D189" s="17">
        <f>B189/3250</f>
        <v>0.46086250385931699</v>
      </c>
      <c r="E189" s="28">
        <f>(C189-B189)/D189</f>
        <v>97.499999999999773</v>
      </c>
      <c r="F189" s="18"/>
      <c r="G189" s="18"/>
      <c r="H189" s="19">
        <f>D189*50/B189</f>
        <v>1.5384615384615385E-2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1542.7372316690635</v>
      </c>
      <c r="C190" s="17">
        <f>B190+(B190*0.03)</f>
        <v>1589.0193486191354</v>
      </c>
      <c r="D190" s="17">
        <f>B190/3250</f>
        <v>0.47468837897509647</v>
      </c>
      <c r="E190" s="28">
        <f>(C190-B190)/D190</f>
        <v>97.499999999999972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1589.0193486191354</v>
      </c>
      <c r="C191" s="17">
        <f>B191+(B191*0.03)</f>
        <v>1636.6899290777094</v>
      </c>
      <c r="D191" s="17">
        <f>B191/3250</f>
        <v>0.48892903034434937</v>
      </c>
      <c r="E191" s="28">
        <f>(C191-B191)/D191</f>
        <v>97.499999999999915</v>
      </c>
      <c r="F191" s="18"/>
      <c r="G191" s="18"/>
      <c r="H191" s="19">
        <f>D191*50/B191</f>
        <v>1.5384615384615385E-2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1636.6899290777094</v>
      </c>
      <c r="C193" s="17">
        <f>B193+(B193*0.03)</f>
        <v>1685.7906269500406</v>
      </c>
      <c r="D193" s="17">
        <f>B193/3250</f>
        <v>0.50359690125467982</v>
      </c>
      <c r="E193" s="28">
        <f>(C193-B193)/D193</f>
        <v>97.499999999999915</v>
      </c>
      <c r="F193" s="26"/>
      <c r="G193" s="18"/>
      <c r="H193" s="19">
        <f>D193*50/B193</f>
        <v>1.5384615384615385E-2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1685.7906269500406</v>
      </c>
      <c r="C194" s="17">
        <f>B194+(B194*0.03)</f>
        <v>1736.364345758542</v>
      </c>
      <c r="D194" s="17">
        <f>B194/3250</f>
        <v>0.51870480829232024</v>
      </c>
      <c r="E194" s="28">
        <f>(C194-B194)/D194</f>
        <v>97.500000000000199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1736.364345758542</v>
      </c>
      <c r="C195" s="17">
        <f>B195+(B195*0.03)</f>
        <v>1788.4552761312982</v>
      </c>
      <c r="D195" s="17">
        <f>B195/3250</f>
        <v>0.53426595254108988</v>
      </c>
      <c r="E195" s="28">
        <f>(C195-B195)/D195</f>
        <v>97.499999999999972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1788.4552761312982</v>
      </c>
      <c r="C196" s="17">
        <f>B196+(B196*0.03)</f>
        <v>1842.1089344152372</v>
      </c>
      <c r="D196" s="17">
        <f>B196/3250</f>
        <v>0.5502939311173225</v>
      </c>
      <c r="E196" s="28">
        <f>(C196-B196)/D196</f>
        <v>97.500000000000043</v>
      </c>
      <c r="F196" s="18"/>
      <c r="G196" s="18"/>
      <c r="H196" s="19">
        <f>D196*50/B196</f>
        <v>1.5384615384615384E-2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1842.1089344152372</v>
      </c>
      <c r="C198" s="17">
        <f>B198+(B198*0.03)</f>
        <v>1897.3722024476942</v>
      </c>
      <c r="D198" s="17">
        <f>B198/3250</f>
        <v>0.56680274905084216</v>
      </c>
      <c r="E198" s="28">
        <f>(C198-B198)/D198</f>
        <v>97.499999999999915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1897.3722024476942</v>
      </c>
      <c r="C199" s="17">
        <f>B199+(B199*0.03)</f>
        <v>1954.2933685211251</v>
      </c>
      <c r="D199" s="17">
        <f>B199/3250</f>
        <v>0.58380683152236745</v>
      </c>
      <c r="E199" s="28">
        <f>(C199-B199)/D199</f>
        <v>97.500000000000071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1954.2933685211251</v>
      </c>
      <c r="C200" s="17">
        <f>B200+(B200*0.03)</f>
        <v>2012.922169576759</v>
      </c>
      <c r="D200" s="17">
        <f>B200/3250</f>
        <v>0.60132103646803847</v>
      </c>
      <c r="E200" s="28">
        <f>(C200-B200)/D200</f>
        <v>97.500000000000171</v>
      </c>
      <c r="F200" s="18"/>
      <c r="G200" s="18"/>
      <c r="H200" s="19">
        <f>D200*50/B200</f>
        <v>1.5384615384615384E-2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2012.922169576759</v>
      </c>
      <c r="C201" s="17">
        <f>B201+(B201*0.03)</f>
        <v>2073.3098346640618</v>
      </c>
      <c r="D201" s="17">
        <f>B201/3250</f>
        <v>0.61936066756207964</v>
      </c>
      <c r="E201" s="28">
        <f>(C201-B201)/D201</f>
        <v>97.500000000000085</v>
      </c>
      <c r="F201" s="18"/>
      <c r="G201" s="18"/>
      <c r="H201" s="19">
        <f>D201*50/B201</f>
        <v>1.5384615384615384E-2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2073.3098346640618</v>
      </c>
      <c r="C203" s="17">
        <f>B203+(B203*0.03)</f>
        <v>2135.5091297039835</v>
      </c>
      <c r="D203" s="17">
        <f>B203/3250</f>
        <v>0.63794148758894209</v>
      </c>
      <c r="E203" s="28">
        <f>(C203-B203)/D203</f>
        <v>97.499999999999773</v>
      </c>
      <c r="F203" s="26"/>
      <c r="G203" s="6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2135.5091297039835</v>
      </c>
      <c r="C204" s="17">
        <f>B204+(B204*0.03)</f>
        <v>2199.5744035951029</v>
      </c>
      <c r="D204" s="17">
        <f>B204/3250</f>
        <v>0.65707973221661031</v>
      </c>
      <c r="E204" s="28">
        <f>(C204-B204)/D204</f>
        <v>97.499999999999886</v>
      </c>
      <c r="F204" s="26"/>
      <c r="G204" s="63"/>
      <c r="H204" s="19">
        <f>D204*50/B204</f>
        <v>1.5384615384615385E-2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2199.5744035951029</v>
      </c>
      <c r="C205" s="17">
        <f>B205+(B205*0.03)</f>
        <v>2265.5616357029562</v>
      </c>
      <c r="D205" s="17">
        <f>B205/3250</f>
        <v>0.67679212418310863</v>
      </c>
      <c r="E205" s="28">
        <f>(C205-B205)/D205</f>
        <v>97.500000000000284</v>
      </c>
      <c r="F205" s="26"/>
      <c r="G205" s="63"/>
      <c r="H205" s="19">
        <f>D205*50/B205</f>
        <v>1.5384615384615387E-2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2265.5616357029562</v>
      </c>
      <c r="C206" s="17">
        <f>B206+(B206*0.03)</f>
        <v>2333.528484774045</v>
      </c>
      <c r="D206" s="17">
        <f>B206/3250</f>
        <v>0.69709588790860189</v>
      </c>
      <c r="E206" s="28">
        <f>(C206-B206)/D206</f>
        <v>97.500000000000085</v>
      </c>
      <c r="F206" s="18"/>
      <c r="G206" s="18"/>
      <c r="H206" s="19">
        <f>D206*50/B206</f>
        <v>1.5384615384615385E-2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2333.528484774045</v>
      </c>
      <c r="C208" s="17">
        <f>B208+(B208*0.03)</f>
        <v>2403.5343393172661</v>
      </c>
      <c r="D208" s="17">
        <f>B208/3250</f>
        <v>0.71800876454585993</v>
      </c>
      <c r="E208" s="28">
        <f>(C208-B208)/D208</f>
        <v>97.499999999999773</v>
      </c>
      <c r="F208" s="26"/>
      <c r="G208" s="18"/>
      <c r="H208" s="19">
        <f>D208*50/B208</f>
        <v>1.5384615384615382E-2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2403.5343393172661</v>
      </c>
      <c r="C209" s="17">
        <f>B209+(B209*0.03)</f>
        <v>2475.6403694967839</v>
      </c>
      <c r="D209" s="17">
        <f>B209/3250</f>
        <v>0.73954902748223572</v>
      </c>
      <c r="E209" s="28">
        <f>(C209-B209)/D209</f>
        <v>97.499999999999758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2475.6403694967839</v>
      </c>
      <c r="C210" s="17">
        <f>B210+(B210*0.03)</f>
        <v>2549.9095805816874</v>
      </c>
      <c r="D210" s="17">
        <f>B210/3250</f>
        <v>0.76173549830670273</v>
      </c>
      <c r="E210" s="28">
        <f>(C210-B210)/D210</f>
        <v>97.499999999999872</v>
      </c>
      <c r="F210" s="18"/>
      <c r="G210" s="18"/>
      <c r="H210" s="19">
        <f>D210*50/B210</f>
        <v>1.5384615384615384E-2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2549.9095805816874</v>
      </c>
      <c r="C211" s="17">
        <f>B211+(B211*0.03)</f>
        <v>2626.4068679991378</v>
      </c>
      <c r="D211" s="17">
        <f>B211/3250</f>
        <v>0.78458756325590384</v>
      </c>
      <c r="E211" s="28">
        <f>(C211-B211)/D211</f>
        <v>97.499999999999815</v>
      </c>
      <c r="F211" s="18"/>
      <c r="G211" s="18"/>
      <c r="H211" s="19">
        <f>D211*50/B211</f>
        <v>1.5384615384615385E-2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2626.4068679991378</v>
      </c>
      <c r="C213" s="17">
        <f>B213+(B213*0.03)</f>
        <v>2705.199074039112</v>
      </c>
      <c r="D213" s="17">
        <f>B213/3250</f>
        <v>0.80812519015358086</v>
      </c>
      <c r="E213" s="28">
        <f>(C213-B213)/D213</f>
        <v>97.500000000000071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2705.199074039112</v>
      </c>
      <c r="C214" s="17">
        <f>B214+(B214*0.03)</f>
        <v>2786.3550462602852</v>
      </c>
      <c r="D214" s="17">
        <f>B214/3250</f>
        <v>0.83236894585818832</v>
      </c>
      <c r="E214" s="28">
        <f>(C214-B214)/D214</f>
        <v>97.499999999999829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2786.3550462602852</v>
      </c>
      <c r="C215" s="17">
        <f>B215+(B215*0.03)</f>
        <v>2869.9456976480938</v>
      </c>
      <c r="D215" s="17">
        <f>B215/3250</f>
        <v>0.85734001423393391</v>
      </c>
      <c r="E215" s="28">
        <f>(C215-B215)/D215</f>
        <v>97.499999999999957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2869.9456976480938</v>
      </c>
      <c r="C216" s="17">
        <f>B216+(B216*0.03)</f>
        <v>2956.0440685775366</v>
      </c>
      <c r="D216" s="17">
        <f>B216/3250</f>
        <v>0.88306021466095197</v>
      </c>
      <c r="E216" s="28">
        <f>(C216-B216)/D216</f>
        <v>97.499999999999986</v>
      </c>
      <c r="F216" s="18"/>
      <c r="G216" s="18"/>
      <c r="H216" s="19">
        <f>D216*50/B216</f>
        <v>1.5384615384615387E-2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2956.0440685775366</v>
      </c>
      <c r="C218" s="17">
        <f>B218+(B218*0.03)</f>
        <v>3044.7253906348628</v>
      </c>
      <c r="D218" s="17">
        <f>B218/3250</f>
        <v>0.90955202110078048</v>
      </c>
      <c r="E218" s="28">
        <f>(C218-B218)/D218</f>
        <v>97.500000000000185</v>
      </c>
      <c r="F218" s="26"/>
      <c r="G218" s="18"/>
      <c r="H218" s="19">
        <f>D218*50/B218</f>
        <v>1.5384615384615384E-2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3044.7253906348628</v>
      </c>
      <c r="C219" s="17">
        <f>B219+(B219*0.03)</f>
        <v>3136.0671523539086</v>
      </c>
      <c r="D219" s="17">
        <f>B219/3250</f>
        <v>0.93683858173380397</v>
      </c>
      <c r="E219" s="28">
        <f>(C219-B219)/D219</f>
        <v>97.499999999999844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3136.0671523539086</v>
      </c>
      <c r="C220" s="17">
        <f>B220+(B220*0.03)</f>
        <v>3230.1491669245256</v>
      </c>
      <c r="D220" s="17">
        <f>B220/3250</f>
        <v>0.96494373918581799</v>
      </c>
      <c r="E220" s="28">
        <f>(C220-B220)/D220</f>
        <v>97.499999999999787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3230.1491669245256</v>
      </c>
      <c r="C221" s="17">
        <f>B221+(B221*0.03)</f>
        <v>3327.0536419322616</v>
      </c>
      <c r="D221" s="17">
        <f>B221/3250</f>
        <v>0.99389205136139247</v>
      </c>
      <c r="E221" s="28">
        <f>(C221-B221)/D221</f>
        <v>97.500000000000213</v>
      </c>
      <c r="F221" s="18"/>
      <c r="G221" s="18"/>
      <c r="H221" s="19">
        <f>D221*50/B221</f>
        <v>1.5384615384615385E-2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3327.0536419322616</v>
      </c>
      <c r="C223" s="17">
        <f>B223+(B223*0.03)</f>
        <v>3426.8652511902296</v>
      </c>
      <c r="D223" s="17">
        <f>B223/3250</f>
        <v>1.0237088129022343</v>
      </c>
      <c r="E223" s="28">
        <f>(C223-B223)/D223</f>
        <v>97.500000000000185</v>
      </c>
      <c r="F223" s="26"/>
      <c r="G223" s="6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3426.8652511902296</v>
      </c>
      <c r="C224" s="17">
        <f>B224+(B224*0.03)</f>
        <v>3529.6712087259366</v>
      </c>
      <c r="D224" s="17">
        <f>B224/3250</f>
        <v>1.0544200772893013</v>
      </c>
      <c r="E224" s="28">
        <f>(C224-B224)/D224</f>
        <v>97.500000000000085</v>
      </c>
      <c r="F224" s="26"/>
      <c r="G224" s="63"/>
      <c r="H224" s="19">
        <f>D224*50/B224</f>
        <v>1.5384615384615384E-2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3529.6712087259366</v>
      </c>
      <c r="C225" s="17">
        <f>B225+(B225*0.03)</f>
        <v>3635.5613449877146</v>
      </c>
      <c r="D225" s="17">
        <f>B225/3250</f>
        <v>1.0860526796079806</v>
      </c>
      <c r="E225" s="28">
        <f>(C225-B225)/D225</f>
        <v>97.499999999999929</v>
      </c>
      <c r="F225" s="26"/>
      <c r="G225" s="6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3635.5613449877146</v>
      </c>
      <c r="C226" s="17">
        <f>B226+(B226*0.03)</f>
        <v>3744.6281853373462</v>
      </c>
      <c r="D226" s="17">
        <f>B226/3250</f>
        <v>1.1186342599962198</v>
      </c>
      <c r="E226" s="28">
        <f>(C226-B226)/D226</f>
        <v>97.500000000000099</v>
      </c>
      <c r="F226" s="26"/>
      <c r="G226" s="6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3744.6281853373462</v>
      </c>
      <c r="C227" s="17">
        <f>B227+(B227*0.03)</f>
        <v>3856.9670308974664</v>
      </c>
      <c r="D227" s="17">
        <f>B227/3250</f>
        <v>1.1521932877961065</v>
      </c>
      <c r="E227" s="28">
        <f>(C227-B227)/D227</f>
        <v>97.499999999999886</v>
      </c>
      <c r="F227" s="18"/>
      <c r="G227" s="18"/>
      <c r="H227" s="19">
        <f>D227*50/B227</f>
        <v>1.5384615384615384E-2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9"/>
  <sheetViews>
    <sheetView tabSelected="1" topLeftCell="A33" workbookViewId="0">
      <selection activeCell="C52" sqref="C52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08984375" customWidth="1"/>
    <col min="10" max="10" width="5.81640625" customWidth="1"/>
  </cols>
  <sheetData>
    <row r="1" spans="1:8" ht="16" thickBot="1">
      <c r="A1" s="115"/>
      <c r="B1" s="116"/>
      <c r="C1" s="116"/>
      <c r="D1" s="116"/>
      <c r="E1" s="116"/>
      <c r="F1" s="116"/>
      <c r="G1" s="116"/>
      <c r="H1" s="116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8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8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8">
      <c r="A5" s="15">
        <f>A4+7</f>
        <v>42890</v>
      </c>
      <c r="B5" s="20">
        <f>C4</f>
        <v>5486.3280000000004</v>
      </c>
      <c r="C5" s="21">
        <f>B5+(B5*0.1312)</f>
        <v>6206.1342336000007</v>
      </c>
      <c r="D5" s="17">
        <f>B5/3250</f>
        <v>1.6881009230769233</v>
      </c>
      <c r="E5" s="100">
        <f>(C5-B5)/D5</f>
        <v>426.40000000000009</v>
      </c>
      <c r="F5" s="18"/>
      <c r="G5" s="18"/>
      <c r="H5" s="19">
        <f>D5*50/B5</f>
        <v>1.5384615384615384E-2</v>
      </c>
    </row>
    <row r="6" spans="1:8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8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8" ht="13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8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8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8" s="1" customFormat="1" ht="13" thickBot="1">
      <c r="A12" s="15">
        <f>A11+7</f>
        <v>42932</v>
      </c>
      <c r="B12" s="20">
        <f>C11+F11-G11</f>
        <v>7281.8040329575633</v>
      </c>
      <c r="C12" s="98">
        <f>B12+(B12*-0.074)</f>
        <v>6742.9505345187035</v>
      </c>
      <c r="D12" s="17">
        <f>B12/3250</f>
        <v>2.2405550870638655</v>
      </c>
      <c r="E12" s="94">
        <f>(C12-B12)/D12</f>
        <v>-240.50000000000006</v>
      </c>
      <c r="F12" s="26"/>
      <c r="G12" s="18"/>
      <c r="H12" s="19">
        <f>D12*50/B12</f>
        <v>1.5384615384615384E-2</v>
      </c>
    </row>
    <row r="13" spans="1:8" ht="13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8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8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98">
        <f>B20+(B20*-0.0884)</f>
        <v>8716.3401677527945</v>
      </c>
      <c r="D20" s="17">
        <f>B20/3250</f>
        <v>2.9420259114162066</v>
      </c>
      <c r="E20" s="94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98">
        <f>B21+(B21*-0.0583)</f>
        <v>8208.1775359728072</v>
      </c>
      <c r="D21" s="17">
        <f>B21/5500</f>
        <v>1.584789121409599</v>
      </c>
      <c r="E21" s="94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21">
        <f>B22+(B22*0.1119)</f>
        <v>9126.6726022481635</v>
      </c>
      <c r="D22" s="17">
        <f>B22/5500</f>
        <v>1.4923959156314195</v>
      </c>
      <c r="E22" s="100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98">
        <f>B24+(B24*-0.073)</f>
        <v>8460.425502284048</v>
      </c>
      <c r="D24" s="17">
        <f>B24/5500</f>
        <v>1.6593950185905753</v>
      </c>
      <c r="E24" s="94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98">
        <f>B26+(B26*-0.0544)</f>
        <v>8674.2565179037101</v>
      </c>
      <c r="D26" s="17">
        <f>B26/5500</f>
        <v>1.667869658111004</v>
      </c>
      <c r="E26" s="94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21">
        <f>B29+(B29*0.0774)</f>
        <v>10174.806215388107</v>
      </c>
      <c r="D29" s="17">
        <f>B29/3000</f>
        <v>3.1479506885056949</v>
      </c>
      <c r="E29" s="100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21">
        <f>B30+(B30*0.0717)</f>
        <v>10904.339821031435</v>
      </c>
      <c r="D30" s="17">
        <f>B30/3000</f>
        <v>3.391602071796036</v>
      </c>
      <c r="E30" s="100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21">
        <f>B31+(B31*0.09)</f>
        <v>11885.730404924265</v>
      </c>
      <c r="D31" s="17">
        <f>B31/3000</f>
        <v>3.6347799403438117</v>
      </c>
      <c r="E31" s="100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98">
        <f>B34+(B34*-0.1562)</f>
        <v>10082.156215831765</v>
      </c>
      <c r="D34" s="17">
        <f>B34/3000</f>
        <v>3.9828380405434793</v>
      </c>
      <c r="E34" s="94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21">
        <f>B35+(B35*0.081)</f>
        <v>10898.810869314138</v>
      </c>
      <c r="D35" s="17">
        <f>B35/2500</f>
        <v>4.0328624863327063</v>
      </c>
      <c r="E35" s="100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21">
        <f>B37+(B37*0.10018)</f>
        <v>11579.374318844501</v>
      </c>
      <c r="D37" s="17">
        <f>B37/3250</f>
        <v>3.2384558943066657</v>
      </c>
      <c r="E37" s="100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17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13404.525708328139</v>
      </c>
      <c r="C45" s="98">
        <f>B45+(B45*-0.1565)</f>
        <v>11306.717434974786</v>
      </c>
      <c r="D45" s="17">
        <f>B45/3250</f>
        <v>4.1244694487163507</v>
      </c>
      <c r="E45" s="94">
        <f>(C45-B45)/D45</f>
        <v>-508.625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11306.717434974786</v>
      </c>
      <c r="C46" s="98">
        <f>B46+(B46*-0.2248)</f>
        <v>8764.9673555924528</v>
      </c>
      <c r="D46" s="17">
        <f>B46/3250</f>
        <v>3.4789899799922419</v>
      </c>
      <c r="E46" s="94">
        <f>(C46-B46)/D46</f>
        <v>-730.60000000000025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8764.9673555924528</v>
      </c>
      <c r="C47" s="98">
        <f>B47+(B47*-0.05845)</f>
        <v>8252.6550136580736</v>
      </c>
      <c r="D47" s="17">
        <f>B47/3250</f>
        <v>2.6969130324899853</v>
      </c>
      <c r="E47" s="37">
        <f>(C47-B47)/D47</f>
        <v>-189.96250000000015</v>
      </c>
      <c r="F47" s="26"/>
      <c r="G47" s="33"/>
      <c r="H47" s="19">
        <f>D47*50/B47</f>
        <v>1.5384615384615382E-2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8252.6550136580736</v>
      </c>
      <c r="C49" s="17">
        <f>B49+(B49*0)</f>
        <v>8252.6550136580736</v>
      </c>
      <c r="D49" s="17">
        <f>B49/3250</f>
        <v>2.5392784657409457</v>
      </c>
      <c r="E49" s="28">
        <f>(C49-B49)/D49</f>
        <v>0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8252.6550136580736</v>
      </c>
      <c r="C50" s="17">
        <f>B50+(B50*0.0028)</f>
        <v>8275.7624476963156</v>
      </c>
      <c r="D50" s="17">
        <f>B50/3250</f>
        <v>2.5392784657409457</v>
      </c>
      <c r="E50" s="34">
        <f>(C50-B50)/D50</f>
        <v>9.0999999999997581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8275.7624476963156</v>
      </c>
      <c r="C51" s="17">
        <f>B51+(B51*0.1878)</f>
        <v>9829.9506353736833</v>
      </c>
      <c r="D51" s="17">
        <f>B51/3250</f>
        <v>2.5463884454450203</v>
      </c>
      <c r="E51" s="100">
        <f>(C51-B51)/D51</f>
        <v>610.3499999999998</v>
      </c>
      <c r="F51" s="26"/>
      <c r="G51" s="33"/>
      <c r="H51" s="19">
        <f>D51*50/B51</f>
        <v>1.5384615384615385E-2</v>
      </c>
    </row>
    <row r="52" spans="1:8" s="1" customFormat="1" ht="13" thickBot="1">
      <c r="A52" s="15">
        <f>A51+7</f>
        <v>43156</v>
      </c>
      <c r="B52" s="20">
        <f>C51+F51-G51</f>
        <v>9829.9506353736833</v>
      </c>
      <c r="C52" s="98">
        <f>B52+(B52*-0.7842)</f>
        <v>2121.3033471136405</v>
      </c>
      <c r="D52" s="17">
        <f>B52/3250</f>
        <v>3.0246001954995947</v>
      </c>
      <c r="E52" s="94">
        <f>(C52-B52)/D52</f>
        <v>-2548.65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102">
        <f>C52+F52-G52</f>
        <v>2121.3033471136405</v>
      </c>
      <c r="C54" s="17">
        <f>B54+(B54*0.03)</f>
        <v>2184.9424475270498</v>
      </c>
      <c r="D54" s="17">
        <f>B54/3250</f>
        <v>0.65270872218881248</v>
      </c>
      <c r="E54" s="28">
        <f>(C54-B54)/D54</f>
        <v>97.500000000000156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2184.9424475270498</v>
      </c>
      <c r="C55" s="17">
        <f>B55+(B55*0.03)</f>
        <v>2250.4907209528615</v>
      </c>
      <c r="D55" s="17">
        <f>B55/3250</f>
        <v>0.67228998385447691</v>
      </c>
      <c r="E55" s="28">
        <f>(C55-B55)/D55</f>
        <v>97.500000000000242</v>
      </c>
      <c r="F55" s="26"/>
      <c r="G55" s="33"/>
      <c r="H55" s="19">
        <f>D55*50/B55</f>
        <v>1.5384615384615387E-2</v>
      </c>
    </row>
    <row r="56" spans="1:8" s="1" customFormat="1">
      <c r="A56" s="15">
        <f>A55+7</f>
        <v>43177</v>
      </c>
      <c r="B56" s="20">
        <f>C55+F55-G55</f>
        <v>2250.4907209528615</v>
      </c>
      <c r="C56" s="17">
        <f>B56+(B56*0.03)</f>
        <v>2318.0054425814474</v>
      </c>
      <c r="D56" s="17">
        <f>B56/3250</f>
        <v>0.69245868337011118</v>
      </c>
      <c r="E56" s="28">
        <f>(C56-B56)/D56</f>
        <v>97.500000000000085</v>
      </c>
      <c r="F56" s="26"/>
      <c r="G56" s="33"/>
      <c r="H56" s="19">
        <f>D56*50/B56</f>
        <v>1.5384615384615384E-2</v>
      </c>
    </row>
    <row r="57" spans="1:8" s="1" customFormat="1" ht="13" thickBot="1">
      <c r="A57" s="15">
        <f>A56+7</f>
        <v>43184</v>
      </c>
      <c r="B57" s="20">
        <f>C56+F56-G56</f>
        <v>2318.0054425814474</v>
      </c>
      <c r="C57" s="17">
        <f>B57+(B57*0.03)</f>
        <v>2387.5456058588907</v>
      </c>
      <c r="D57" s="17">
        <f>B57/3250</f>
        <v>0.71323244387121454</v>
      </c>
      <c r="E57" s="28">
        <f>(C57-B57)/D57</f>
        <v>97.499999999999829</v>
      </c>
      <c r="F57" s="26"/>
      <c r="G57" s="33"/>
      <c r="H57" s="19">
        <f>D57*50/B57</f>
        <v>1.5384615384615382E-2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2387.5456058588907</v>
      </c>
      <c r="C59" s="17">
        <f>B59+(B59*0.03)</f>
        <v>2459.1719740346575</v>
      </c>
      <c r="D59" s="17">
        <f>B59/3250</f>
        <v>0.73462941718735097</v>
      </c>
      <c r="E59" s="28">
        <f>(C59-B59)/D59</f>
        <v>97.500000000000185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2459.1719740346575</v>
      </c>
      <c r="C60" s="17">
        <f>B60+(B60*0.03)</f>
        <v>2532.9471332556973</v>
      </c>
      <c r="D60" s="17">
        <f>B60/3250</f>
        <v>0.75666829970297156</v>
      </c>
      <c r="E60" s="28">
        <f>(C60-B60)/D60</f>
        <v>97.500000000000043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2532.9471332556973</v>
      </c>
      <c r="C61" s="17">
        <f>B61+(B61*0.03)</f>
        <v>2608.935547253368</v>
      </c>
      <c r="D61" s="17">
        <f>B61/3250</f>
        <v>0.77936834869406069</v>
      </c>
      <c r="E61" s="28">
        <f>(C61-B61)/D61</f>
        <v>97.49999999999973</v>
      </c>
      <c r="F61" s="26"/>
      <c r="G61" s="33"/>
      <c r="H61" s="19">
        <f>D61*50/B61</f>
        <v>1.5384615384615384E-2</v>
      </c>
    </row>
    <row r="62" spans="1:8" s="1" customFormat="1" ht="13" thickBot="1">
      <c r="A62" s="15">
        <f>A61+7</f>
        <v>43212</v>
      </c>
      <c r="B62" s="20">
        <f>C61+F61-G61</f>
        <v>2608.935547253368</v>
      </c>
      <c r="C62" s="17">
        <f>B62+(B62*0.03)</f>
        <v>2687.2036136709689</v>
      </c>
      <c r="D62" s="17">
        <f>B62/3250</f>
        <v>0.80274939915488241</v>
      </c>
      <c r="E62" s="28">
        <f>(C62-B62)/D62</f>
        <v>97.499999999999886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2687.2036136709689</v>
      </c>
      <c r="C64" s="17">
        <f>B64+(B64*0.03)</f>
        <v>2767.819722081098</v>
      </c>
      <c r="D64" s="17">
        <f>B64/3250</f>
        <v>0.82683188112952888</v>
      </c>
      <c r="E64" s="28">
        <f>(C64-B64)/D64</f>
        <v>97.500000000000014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2767.819722081098</v>
      </c>
      <c r="C65" s="17">
        <f>B65+(B65*0.03)</f>
        <v>2850.8543137435308</v>
      </c>
      <c r="D65" s="17">
        <f>B65/3250</f>
        <v>0.85163683756341479</v>
      </c>
      <c r="E65" s="28">
        <f>(C65-B65)/D65</f>
        <v>97.499999999999872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2850.8543137435308</v>
      </c>
      <c r="C66" s="17">
        <f>B66+(B66*0.03)</f>
        <v>2936.3799431558368</v>
      </c>
      <c r="D66" s="17">
        <f>B66/3250</f>
        <v>0.87718594269031713</v>
      </c>
      <c r="E66" s="28">
        <f>(C66-B66)/D66</f>
        <v>97.500000000000071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2936.3799431558368</v>
      </c>
      <c r="C67" s="17">
        <f>B67+(B67*0.03)</f>
        <v>3024.4713414505118</v>
      </c>
      <c r="D67" s="17">
        <f>B67/3250</f>
        <v>0.90350152097102676</v>
      </c>
      <c r="E67" s="28">
        <f>(C67-B67)/D67</f>
        <v>97.499999999999815</v>
      </c>
      <c r="F67" s="26"/>
      <c r="G67" s="33"/>
      <c r="H67" s="19">
        <f>D67*50/B67</f>
        <v>1.5384615384615385E-2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3024.4713414505118</v>
      </c>
      <c r="C69" s="17">
        <f>B69+(B69*0.03)</f>
        <v>3115.2054816940272</v>
      </c>
      <c r="D69" s="17">
        <f>B69/3250</f>
        <v>0.9306065666001575</v>
      </c>
      <c r="E69" s="28">
        <f>(C69-B69)/D69</f>
        <v>97.500000000000057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3115.2054816940272</v>
      </c>
      <c r="C70" s="17">
        <f>B70+(B70*0.03)</f>
        <v>3208.661646144848</v>
      </c>
      <c r="D70" s="17">
        <f>B70/3250</f>
        <v>0.95852476359816219</v>
      </c>
      <c r="E70" s="28">
        <f>(C70-B70)/D70</f>
        <v>97.499999999999957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3208.661646144848</v>
      </c>
      <c r="C71" s="17">
        <f>B71+(B71*0.03)</f>
        <v>3304.9214955291932</v>
      </c>
      <c r="D71" s="17">
        <f>B71/3250</f>
        <v>0.9872805065061071</v>
      </c>
      <c r="E71" s="28">
        <f>(C71-B71)/D71</f>
        <v>97.499999999999773</v>
      </c>
      <c r="F71" s="26"/>
      <c r="G71" s="33"/>
      <c r="H71" s="19">
        <f>D71*50/B71</f>
        <v>1.5384615384615385E-2</v>
      </c>
    </row>
    <row r="72" spans="1:8" s="1" customFormat="1" ht="13" thickBot="1">
      <c r="A72" s="15">
        <f>A71+7</f>
        <v>43268</v>
      </c>
      <c r="B72" s="20">
        <f>C71+F71-G71</f>
        <v>3304.9214955291932</v>
      </c>
      <c r="C72" s="17">
        <f>B72+(B72*0.03)</f>
        <v>3404.0691403950691</v>
      </c>
      <c r="D72" s="17">
        <f>B72/3250</f>
        <v>1.0168989217012903</v>
      </c>
      <c r="E72" s="28">
        <f>(C72-B72)/D72</f>
        <v>97.500000000000114</v>
      </c>
      <c r="F72" s="26"/>
      <c r="G72" s="33"/>
      <c r="H72" s="19">
        <f>D72*50/B72</f>
        <v>1.5384615384615385E-2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3404.0691403950691</v>
      </c>
      <c r="C74" s="17">
        <f>B74+(B74*0.03)</f>
        <v>3506.1912146069212</v>
      </c>
      <c r="D74" s="17">
        <f>B74/3250</f>
        <v>1.047405889352329</v>
      </c>
      <c r="E74" s="28">
        <f>(C74-B74)/D74</f>
        <v>97.500000000000043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3506.1912146069212</v>
      </c>
      <c r="C75" s="17">
        <f>B75+(B75*0.03)</f>
        <v>3611.3769510451289</v>
      </c>
      <c r="D75" s="17">
        <f>B75/3250</f>
        <v>1.0788280660328988</v>
      </c>
      <c r="E75" s="28">
        <f>(C75-B75)/D75</f>
        <v>97.5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3611.3769510451289</v>
      </c>
      <c r="C76" s="17">
        <f>B76+(B76*0.03)</f>
        <v>3719.7182595764825</v>
      </c>
      <c r="D76" s="17">
        <f>B76/3250</f>
        <v>1.1111929080138858</v>
      </c>
      <c r="E76" s="28">
        <f>(C76-B76)/D76</f>
        <v>97.499999999999815</v>
      </c>
      <c r="F76" s="26"/>
      <c r="G76" s="33"/>
      <c r="H76" s="19">
        <f>D76*50/B76</f>
        <v>1.5384615384615385E-2</v>
      </c>
    </row>
    <row r="77" spans="1:8" s="1" customFormat="1" ht="13" thickBot="1">
      <c r="A77" s="15">
        <f>A76+7</f>
        <v>43296</v>
      </c>
      <c r="B77" s="20">
        <f>C76+F76-G76</f>
        <v>3719.7182595764825</v>
      </c>
      <c r="C77" s="17">
        <f>B77+(B77*0.03)</f>
        <v>3831.3098073637771</v>
      </c>
      <c r="D77" s="17">
        <f>B77/3250</f>
        <v>1.1445286952543023</v>
      </c>
      <c r="E77" s="28">
        <f>(C77-B77)/D77</f>
        <v>97.500000000000043</v>
      </c>
      <c r="F77" s="26"/>
      <c r="G77" s="33"/>
      <c r="H77" s="19">
        <f>D77*50/B77</f>
        <v>1.5384615384615384E-2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3831.3098073637771</v>
      </c>
      <c r="C79" s="17">
        <f>B79+(B79*0.03)</f>
        <v>3946.2491015846904</v>
      </c>
      <c r="D79" s="17">
        <f>B79/3250</f>
        <v>1.1788645561119313</v>
      </c>
      <c r="E79" s="28">
        <f>(C79-B79)/D79</f>
        <v>97.500000000000014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3946.2491015846904</v>
      </c>
      <c r="C80" s="17">
        <f>B80+(B80*0.03)</f>
        <v>4064.6365746322313</v>
      </c>
      <c r="D80" s="17">
        <f>B80/3250</f>
        <v>1.2142304927952894</v>
      </c>
      <c r="E80" s="28">
        <f>(C80-B80)/D80</f>
        <v>97.500000000000142</v>
      </c>
      <c r="F80" s="26"/>
      <c r="G80" s="63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4064.6365746322313</v>
      </c>
      <c r="C81" s="17">
        <f>B81+(B81*0.03)</f>
        <v>4186.5756718711982</v>
      </c>
      <c r="D81" s="17">
        <f>B81/3250</f>
        <v>1.2506574075791481</v>
      </c>
      <c r="E81" s="28">
        <f>(C81-B81)/D81</f>
        <v>97.500000000000014</v>
      </c>
      <c r="F81" s="26"/>
      <c r="G81" s="33"/>
      <c r="H81" s="19">
        <f>D81*50/B81</f>
        <v>1.5384615384615385E-2</v>
      </c>
    </row>
    <row r="82" spans="1:8" s="1" customFormat="1" ht="13" thickBot="1">
      <c r="A82" s="15">
        <f>A81+7</f>
        <v>43324</v>
      </c>
      <c r="B82" s="20">
        <f>C81+F81-G81</f>
        <v>4186.5756718711982</v>
      </c>
      <c r="C82" s="17">
        <f>B82+(B82*0.03)</f>
        <v>4312.1729420273341</v>
      </c>
      <c r="D82" s="17">
        <f>B82/3250</f>
        <v>1.2881771298065225</v>
      </c>
      <c r="E82" s="28">
        <f>(C82-B82)/D82</f>
        <v>97.499999999999957</v>
      </c>
      <c r="F82" s="26"/>
      <c r="G82" s="33"/>
      <c r="H82" s="19">
        <f>D82*50/B82</f>
        <v>1.5384615384615385E-2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4312.1729420273341</v>
      </c>
      <c r="C84" s="17">
        <f>B84+(B84*0.03)</f>
        <v>4441.5381302881542</v>
      </c>
      <c r="D84" s="17">
        <f>B84/3250</f>
        <v>1.3268224437007181</v>
      </c>
      <c r="E84" s="28">
        <f>(C84-B84)/D84</f>
        <v>97.500000000000071</v>
      </c>
      <c r="F84" s="26"/>
      <c r="G84" s="33"/>
      <c r="H84" s="19">
        <f>D84*50/B84</f>
        <v>1.5384615384615382E-2</v>
      </c>
    </row>
    <row r="85" spans="1:8" s="1" customFormat="1">
      <c r="A85" s="15">
        <f>A84+7</f>
        <v>43338</v>
      </c>
      <c r="B85" s="20">
        <f>C84+F84-G84</f>
        <v>4441.5381302881542</v>
      </c>
      <c r="C85" s="17">
        <f>B85+(B85*0.03)</f>
        <v>4574.7842741967988</v>
      </c>
      <c r="D85" s="17">
        <f>B85/3250</f>
        <v>1.3666271170117397</v>
      </c>
      <c r="E85" s="28">
        <f>(C85-B85)/D85</f>
        <v>97.5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4574.7842741967988</v>
      </c>
      <c r="C86" s="17">
        <f>B86+(B86*0.03)</f>
        <v>4712.0278024227027</v>
      </c>
      <c r="D86" s="17">
        <f>B86/3250</f>
        <v>1.407625930522092</v>
      </c>
      <c r="E86" s="28">
        <f>(C86-B86)/D86</f>
        <v>97.499999999999957</v>
      </c>
      <c r="F86" s="26"/>
      <c r="G86" s="33"/>
      <c r="H86" s="19">
        <f>D86*50/B86</f>
        <v>1.5384615384615384E-2</v>
      </c>
    </row>
    <row r="87" spans="1:8" s="1" customFormat="1" ht="13" thickBot="1">
      <c r="A87" s="15">
        <f>A86+7</f>
        <v>43352</v>
      </c>
      <c r="B87" s="20">
        <f>C86+F86-G86</f>
        <v>4712.0278024227027</v>
      </c>
      <c r="C87" s="17">
        <f>B87+(B87*0.03)</f>
        <v>4853.3886364953842</v>
      </c>
      <c r="D87" s="17">
        <f>B87/3250</f>
        <v>1.4498547084377547</v>
      </c>
      <c r="E87" s="28">
        <f>(C87-B87)/D87</f>
        <v>97.500000000000242</v>
      </c>
      <c r="F87" s="26"/>
      <c r="G87" s="33"/>
      <c r="H87" s="19">
        <f>D87*50/B87</f>
        <v>1.5384615384615384E-2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4853.3886364953842</v>
      </c>
      <c r="C89" s="17">
        <f>B89+(B89*0.03)</f>
        <v>4998.9902955902453</v>
      </c>
      <c r="D89" s="17">
        <f>B89/3250</f>
        <v>1.4933503496908875</v>
      </c>
      <c r="E89" s="28">
        <f>(C89-B89)/D89</f>
        <v>97.49999999999973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4998.9902955902453</v>
      </c>
      <c r="C90" s="17">
        <f>B90+(B90*0.03)</f>
        <v>5148.9600044579529</v>
      </c>
      <c r="D90" s="17">
        <f>B90/3250</f>
        <v>1.5381508601816138</v>
      </c>
      <c r="E90" s="28">
        <f>(C90-B90)/D90</f>
        <v>97.500000000000156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5148.9600044579529</v>
      </c>
      <c r="C91" s="17">
        <f>B91+(B91*0.03)</f>
        <v>5303.428804591691</v>
      </c>
      <c r="D91" s="17">
        <f>B91/3250</f>
        <v>1.5842953859870623</v>
      </c>
      <c r="E91" s="28">
        <f>(C91-B91)/D91</f>
        <v>97.499999999999702</v>
      </c>
      <c r="F91" s="26"/>
      <c r="G91" s="33"/>
      <c r="H91" s="19">
        <f>D91*50/B91</f>
        <v>1.5384615384615385E-2</v>
      </c>
    </row>
    <row r="92" spans="1:8" s="1" customFormat="1" ht="13" thickBot="1">
      <c r="A92" s="15">
        <f>A91+7</f>
        <v>43380</v>
      </c>
      <c r="B92" s="20">
        <f>C91+F91-G91</f>
        <v>5303.428804591691</v>
      </c>
      <c r="C92" s="17">
        <f>B92+(B92*0.03)</f>
        <v>5462.5316687294417</v>
      </c>
      <c r="D92" s="17">
        <f>B92/3250</f>
        <v>1.6318242475666742</v>
      </c>
      <c r="E92" s="28">
        <f>(C92-B92)/D92</f>
        <v>97.499999999999957</v>
      </c>
      <c r="F92" s="26"/>
      <c r="G92" s="33"/>
      <c r="H92" s="19">
        <f>D92*50/B92</f>
        <v>1.5384615384615385E-2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5462.5316687294417</v>
      </c>
      <c r="C94" s="17">
        <f>B94+(B94*0.03)</f>
        <v>5626.4076187913251</v>
      </c>
      <c r="D94" s="17">
        <f>B94/3250</f>
        <v>1.6807789749936743</v>
      </c>
      <c r="E94" s="28">
        <f>(C94-B94)/D94</f>
        <v>97.500000000000142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5626.4076187913251</v>
      </c>
      <c r="C95" s="17">
        <f>B95+(B95*0.03)</f>
        <v>5795.1998473550648</v>
      </c>
      <c r="D95" s="17">
        <f>B95/3250</f>
        <v>1.7312023442434847</v>
      </c>
      <c r="E95" s="28">
        <f>(C95-B95)/D95</f>
        <v>97.499999999999929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5795.1998473550648</v>
      </c>
      <c r="C96" s="17">
        <f>B96+(B96*0.03)</f>
        <v>5969.0558427757169</v>
      </c>
      <c r="D96" s="17">
        <f>B96/3250</f>
        <v>1.7831384145707891</v>
      </c>
      <c r="E96" s="28">
        <f>(C96-B96)/D96</f>
        <v>97.500000000000099</v>
      </c>
      <c r="F96" s="26"/>
      <c r="G96" s="33"/>
      <c r="H96" s="19">
        <f>D96*50/B96</f>
        <v>1.5384615384615385E-2</v>
      </c>
    </row>
    <row r="97" spans="1:8" s="1" customFormat="1" ht="13" thickBot="1">
      <c r="A97" s="15">
        <f>A96+7</f>
        <v>43408</v>
      </c>
      <c r="B97" s="20">
        <f>C96+F96-G96</f>
        <v>5969.0558427757169</v>
      </c>
      <c r="C97" s="17">
        <f>B97+(B97*0.03)</f>
        <v>6148.1275180589882</v>
      </c>
      <c r="D97" s="17">
        <f>B97/3250</f>
        <v>1.8366325670079129</v>
      </c>
      <c r="E97" s="28">
        <f>(C97-B97)/D97</f>
        <v>97.499999999999915</v>
      </c>
      <c r="F97" s="26"/>
      <c r="G97" s="33"/>
      <c r="H97" s="19">
        <f>D97*50/B97</f>
        <v>1.5384615384615385E-2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6148.1275180589882</v>
      </c>
      <c r="C99" s="17">
        <f>B99+(B99*0.03)</f>
        <v>6332.5713436007582</v>
      </c>
      <c r="D99" s="17">
        <f>B99/3250</f>
        <v>1.8917315440181501</v>
      </c>
      <c r="E99" s="28">
        <f>(C99-B99)/D99</f>
        <v>97.500000000000142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6332.5713436007582</v>
      </c>
      <c r="C100" s="17">
        <f>B100+(B100*0.03)</f>
        <v>6522.5484839087812</v>
      </c>
      <c r="D100" s="17">
        <f>B100/3250</f>
        <v>1.9484834903386947</v>
      </c>
      <c r="E100" s="28">
        <f>(C100-B100)/D100</f>
        <v>97.500000000000171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6522.5484839087812</v>
      </c>
      <c r="C101" s="17">
        <f>B101+(B101*0.03)</f>
        <v>6718.2249384260449</v>
      </c>
      <c r="D101" s="17">
        <f>B101/3250</f>
        <v>2.0069379950488559</v>
      </c>
      <c r="E101" s="28">
        <f>(C101-B101)/D101</f>
        <v>97.500000000000099</v>
      </c>
      <c r="F101" s="26"/>
      <c r="G101" s="33"/>
      <c r="H101" s="19">
        <f>D101*50/B101</f>
        <v>1.5384615384615385E-2</v>
      </c>
    </row>
    <row r="102" spans="1:8" s="1" customFormat="1" ht="13" thickBot="1">
      <c r="A102" s="15">
        <f>A101+7</f>
        <v>43436</v>
      </c>
      <c r="B102" s="20">
        <f>C101+F101-G101</f>
        <v>6718.2249384260449</v>
      </c>
      <c r="C102" s="17">
        <f>B102+(B102*0.03)</f>
        <v>6919.7716865788261</v>
      </c>
      <c r="D102" s="17">
        <f>B102/3250</f>
        <v>2.0671461349003213</v>
      </c>
      <c r="E102" s="28">
        <f>(C102-B102)/D102</f>
        <v>97.499999999999943</v>
      </c>
      <c r="F102" s="26"/>
      <c r="G102" s="33"/>
      <c r="H102" s="19">
        <f>D102*50/B102</f>
        <v>1.5384615384615382E-2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6919.7716865788261</v>
      </c>
      <c r="C104" s="17">
        <f>B104+(B104*0.03)</f>
        <v>7127.364837176191</v>
      </c>
      <c r="D104" s="17">
        <f>B104/3250</f>
        <v>2.129160518947331</v>
      </c>
      <c r="E104" s="28">
        <f>(C104-B104)/D104</f>
        <v>97.500000000000057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7127.364837176191</v>
      </c>
      <c r="C105" s="17">
        <f>B105+(B105*0.03)</f>
        <v>7341.1857822914772</v>
      </c>
      <c r="D105" s="17">
        <f>B105/3250</f>
        <v>2.1930353345157512</v>
      </c>
      <c r="E105" s="28">
        <f>(C105-B105)/D105</f>
        <v>97.500000000000171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7341.1857822914772</v>
      </c>
      <c r="C106" s="17">
        <f>B106+(B106*0.03)</f>
        <v>7561.4213557602216</v>
      </c>
      <c r="D106" s="17">
        <f>B106/3250</f>
        <v>2.2588263945512237</v>
      </c>
      <c r="E106" s="28">
        <f>(C106-B106)/D106</f>
        <v>97.500000000000043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7561.4213557602216</v>
      </c>
      <c r="C107" s="17">
        <f>B107+(B107*0.03)</f>
        <v>7788.2639964330283</v>
      </c>
      <c r="D107" s="17">
        <f>B107/3250</f>
        <v>2.3265911863877604</v>
      </c>
      <c r="E107" s="28">
        <f>(C107-B107)/D107</f>
        <v>97.500000000000043</v>
      </c>
      <c r="F107" s="26"/>
      <c r="G107" s="33"/>
      <c r="H107" s="19">
        <f>D107*50/B107</f>
        <v>1.5384615384615385E-2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7788.2639964330283</v>
      </c>
      <c r="C109" s="17">
        <f>B109+(B109*0.03)</f>
        <v>8021.9119163260193</v>
      </c>
      <c r="D109" s="17">
        <f>B109/3250</f>
        <v>2.3963889219793932</v>
      </c>
      <c r="E109" s="28">
        <f>(C109-B109)/D109</f>
        <v>97.500000000000071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8021.9119163260193</v>
      </c>
      <c r="C110" s="17">
        <f>B110+(B110*0.03)</f>
        <v>8262.5692738157995</v>
      </c>
      <c r="D110" s="17">
        <f>B110/3250</f>
        <v>2.4682805896387752</v>
      </c>
      <c r="E110" s="28">
        <f>(C110-B110)/D110</f>
        <v>97.499999999999858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8262.5692738157995</v>
      </c>
      <c r="C111" s="17">
        <f>B111+(B111*0.03)</f>
        <v>8510.4463520302743</v>
      </c>
      <c r="D111" s="17">
        <f>B111/3250</f>
        <v>2.5423290073279383</v>
      </c>
      <c r="E111" s="28">
        <f>(C111-B111)/D111</f>
        <v>97.500000000000298</v>
      </c>
      <c r="F111" s="26"/>
      <c r="G111" s="33"/>
      <c r="H111" s="19">
        <f>D111*50/B111</f>
        <v>1.5384615384615385E-2</v>
      </c>
    </row>
    <row r="112" spans="1:8" ht="13" thickBot="1">
      <c r="A112" s="15">
        <f>A111+7</f>
        <v>43492</v>
      </c>
      <c r="B112" s="20">
        <f>C111+F111-G111</f>
        <v>8510.4463520302743</v>
      </c>
      <c r="C112" s="17">
        <f>B112+(B112*0.03)</f>
        <v>8765.7597425911827</v>
      </c>
      <c r="D112" s="17">
        <f>B112/3250</f>
        <v>2.6185988775477766</v>
      </c>
      <c r="E112" s="28">
        <f>(C112-B112)/D112</f>
        <v>97.500000000000057</v>
      </c>
      <c r="F112" s="26"/>
      <c r="G112" s="33"/>
      <c r="H112" s="19">
        <f>D112*50/B112</f>
        <v>1.5384615384615385E-2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8765.7597425911827</v>
      </c>
      <c r="C114" s="17">
        <f>B114+(B114*0.03)</f>
        <v>9028.7325348689174</v>
      </c>
      <c r="D114" s="17">
        <f>B114/3250</f>
        <v>2.6971568438742102</v>
      </c>
      <c r="E114" s="28">
        <f>(C114-B114)/D114</f>
        <v>97.499999999999702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9028.7325348689174</v>
      </c>
      <c r="C115" s="17">
        <f>B115+(B115*0.03)</f>
        <v>9299.5945109149852</v>
      </c>
      <c r="D115" s="17">
        <f>B115/3250</f>
        <v>2.778071549190436</v>
      </c>
      <c r="E115" s="28">
        <f>(C115-B115)/D115</f>
        <v>97.500000000000128</v>
      </c>
      <c r="F115" s="26"/>
      <c r="G115" s="33"/>
      <c r="H115" s="19">
        <f>D115*50/B115</f>
        <v>1.5384615384615382E-2</v>
      </c>
    </row>
    <row r="116" spans="1:8">
      <c r="A116" s="15">
        <f>A115+7</f>
        <v>43513</v>
      </c>
      <c r="B116" s="20">
        <f>C115+F115-G115</f>
        <v>9299.5945109149852</v>
      </c>
      <c r="C116" s="17">
        <f>B116+(B116*0.03)</f>
        <v>9578.5823462424341</v>
      </c>
      <c r="D116" s="17">
        <f>B116/3250</f>
        <v>2.8614136956661493</v>
      </c>
      <c r="E116" s="28">
        <f>(C116-B116)/D116</f>
        <v>97.499999999999773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9578.5823462424341</v>
      </c>
      <c r="C117" s="17">
        <f>B117+(B117*0.03)</f>
        <v>9865.9398166297069</v>
      </c>
      <c r="D117" s="17">
        <f>B117/3250</f>
        <v>2.9472561065361336</v>
      </c>
      <c r="E117" s="28">
        <f>(C117-B117)/D117</f>
        <v>97.499999999999915</v>
      </c>
      <c r="F117" s="26"/>
      <c r="G117" s="33"/>
      <c r="H117" s="19">
        <f>D117*50/B117</f>
        <v>1.5384615384615384E-2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9865.9398166297069</v>
      </c>
      <c r="C119" s="17">
        <f>B119+(B119*0.03)</f>
        <v>10161.918011128599</v>
      </c>
      <c r="D119" s="17">
        <f>B119/3250</f>
        <v>3.0356737897322175</v>
      </c>
      <c r="E119" s="28">
        <f>(C119-B119)/D119</f>
        <v>97.500000000000185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10161.918011128599</v>
      </c>
      <c r="C120" s="17">
        <f>B120+(B120*0.03)</f>
        <v>10466.775551462457</v>
      </c>
      <c r="D120" s="17">
        <f>B120/3250</f>
        <v>3.126744003424184</v>
      </c>
      <c r="E120" s="28">
        <f>(C120-B120)/D120</f>
        <v>97.500000000000085</v>
      </c>
      <c r="F120" s="26"/>
      <c r="G120" s="33"/>
      <c r="H120" s="19">
        <f>D120*50/B120</f>
        <v>1.5384615384615382E-2</v>
      </c>
    </row>
    <row r="121" spans="1:8">
      <c r="A121" s="15">
        <f>A120+7</f>
        <v>43541</v>
      </c>
      <c r="B121" s="20">
        <f>C120+F120-G120</f>
        <v>10466.775551462457</v>
      </c>
      <c r="C121" s="17">
        <f>B121+(B121*0.03)</f>
        <v>10780.778818006331</v>
      </c>
      <c r="D121" s="17">
        <f>B121/3250</f>
        <v>3.2205463235269098</v>
      </c>
      <c r="E121" s="28">
        <f>(C121-B121)/D121</f>
        <v>97.500000000000057</v>
      </c>
      <c r="F121" s="26"/>
      <c r="G121" s="33"/>
      <c r="H121" s="19">
        <f>D121*50/B121</f>
        <v>1.5384615384615385E-2</v>
      </c>
    </row>
    <row r="122" spans="1:8" ht="13" thickBot="1">
      <c r="A122" s="15">
        <f>A121+7</f>
        <v>43548</v>
      </c>
      <c r="B122" s="20">
        <f>C121+F121-G121</f>
        <v>10780.778818006331</v>
      </c>
      <c r="C122" s="17">
        <f>B122+(B122*0.03)</f>
        <v>11104.20218254652</v>
      </c>
      <c r="D122" s="17">
        <f>B122/3250</f>
        <v>3.3171627132327171</v>
      </c>
      <c r="E122" s="28">
        <f>(C122-B122)/D122</f>
        <v>97.499999999999773</v>
      </c>
      <c r="F122" s="26"/>
      <c r="G122" s="33"/>
      <c r="H122" s="19">
        <f>D122*50/B122</f>
        <v>1.5384615384615384E-2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11104.20218254652</v>
      </c>
      <c r="C124" s="17">
        <f>B124+(B124*0.03)</f>
        <v>11437.328248022915</v>
      </c>
      <c r="D124" s="17">
        <f>B124/3250</f>
        <v>3.4166775946296983</v>
      </c>
      <c r="E124" s="28">
        <f>(C124-B124)/D124</f>
        <v>97.499999999999986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11437.328248022915</v>
      </c>
      <c r="C125" s="17">
        <f>B125+(B125*0.03)</f>
        <v>11780.448095463604</v>
      </c>
      <c r="D125" s="17">
        <f>B125/3250</f>
        <v>3.5191779224685895</v>
      </c>
      <c r="E125" s="28">
        <f>(C125-B125)/D125</f>
        <v>97.500000000000242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11780.448095463604</v>
      </c>
      <c r="C126" s="17">
        <f>B126+(B126*0.03)</f>
        <v>12133.861538327512</v>
      </c>
      <c r="D126" s="17">
        <f>B126/3250</f>
        <v>3.6247532601426471</v>
      </c>
      <c r="E126" s="28">
        <f>(C126-B126)/D126</f>
        <v>97.500000000000014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12133.861538327512</v>
      </c>
      <c r="C127" s="17">
        <f>B127+(B127*0.03)</f>
        <v>12497.877384477337</v>
      </c>
      <c r="D127" s="17">
        <f>B127/3250</f>
        <v>3.7334958579469268</v>
      </c>
      <c r="E127" s="28">
        <f>(C127-B127)/D127</f>
        <v>97.499999999999886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12497.877384477337</v>
      </c>
      <c r="C129" s="17">
        <f>B129+(B129*0.03)</f>
        <v>12872.813706011657</v>
      </c>
      <c r="D129" s="17">
        <f>B129/3250</f>
        <v>3.8455007336853346</v>
      </c>
      <c r="E129" s="28">
        <f>(C129-B129)/D129</f>
        <v>97.499999999999986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12872.813706011657</v>
      </c>
      <c r="C130" s="17">
        <f>B130+(B130*0.03)</f>
        <v>13258.998117192006</v>
      </c>
      <c r="D130" s="17">
        <f>B130/3250</f>
        <v>3.9608657556958944</v>
      </c>
      <c r="E130" s="28">
        <f>(C130-B130)/D130</f>
        <v>97.499999999999915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13258.998117192006</v>
      </c>
      <c r="C131" s="17">
        <f>B131+(B131*0.03)</f>
        <v>13656.768060707767</v>
      </c>
      <c r="D131" s="17">
        <f>B131/3250</f>
        <v>4.0796917283667709</v>
      </c>
      <c r="E131" s="28">
        <f>(C131-B131)/D131</f>
        <v>97.500000000000213</v>
      </c>
      <c r="F131" s="26"/>
      <c r="G131" s="33"/>
      <c r="H131" s="19">
        <f>D131*50/B131</f>
        <v>1.5384615384615384E-2</v>
      </c>
    </row>
    <row r="132" spans="1:8" ht="13" thickBot="1">
      <c r="A132" s="15">
        <f>A131+7</f>
        <v>43604</v>
      </c>
      <c r="B132" s="20">
        <f>C131+F131-G131</f>
        <v>13656.768060707767</v>
      </c>
      <c r="C132" s="17">
        <f>B132+(B132*0.03)</f>
        <v>14066.471102529</v>
      </c>
      <c r="D132" s="17">
        <f>B132/3250</f>
        <v>4.2020824802177748</v>
      </c>
      <c r="E132" s="28">
        <f>(C132-B132)/D132</f>
        <v>97.499999999999886</v>
      </c>
      <c r="F132" s="26"/>
      <c r="G132" s="33"/>
      <c r="H132" s="19">
        <f>D132*50/B132</f>
        <v>1.5384615384615385E-2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14066.471102529</v>
      </c>
      <c r="C134" s="17">
        <f>B134+(B134*0.03)</f>
        <v>14488.46523560487</v>
      </c>
      <c r="D134" s="17">
        <f>B134/3250</f>
        <v>4.3281449546243076</v>
      </c>
      <c r="E134" s="28">
        <f>(C134-B134)/D134</f>
        <v>97.500000000000043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14488.46523560487</v>
      </c>
      <c r="C135" s="17">
        <f>B135+(B135*0.03)</f>
        <v>14923.119192673015</v>
      </c>
      <c r="D135" s="17">
        <f>B135/3250</f>
        <v>4.4579893032630373</v>
      </c>
      <c r="E135" s="28">
        <f>(C135-B135)/D135</f>
        <v>97.499999999999801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14923.119192673015</v>
      </c>
      <c r="C136" s="17">
        <f>B136+(B136*0.03)</f>
        <v>15370.812768453206</v>
      </c>
      <c r="D136" s="17">
        <f>B136/3250</f>
        <v>4.5917289823609275</v>
      </c>
      <c r="E136" s="28">
        <f>(C136-B136)/D136</f>
        <v>97.500000000000156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15370.812768453206</v>
      </c>
      <c r="C137" s="17">
        <f>B137+(B137*0.03)</f>
        <v>15831.937151506803</v>
      </c>
      <c r="D137" s="17">
        <f>B137/3250</f>
        <v>4.7294808518317559</v>
      </c>
      <c r="E137" s="28">
        <f>(C137-B137)/D137</f>
        <v>97.500000000000128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15831.937151506803</v>
      </c>
      <c r="C138" s="17">
        <f>B138+(B138*0.03)</f>
        <v>16306.895266052008</v>
      </c>
      <c r="D138" s="17">
        <f>B138/3250</f>
        <v>4.8713652773867091</v>
      </c>
      <c r="E138" s="28">
        <f>(C138-B138)/D138</f>
        <v>97.500000000000142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" sqref="K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89"/>
    </row>
    <row r="5" spans="1:10">
      <c r="A5" s="105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6"/>
    </row>
    <row r="6" spans="1:10">
      <c r="A6" s="105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6"/>
    </row>
    <row r="7" spans="1:10" ht="13" thickBot="1">
      <c r="A7" s="106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6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4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6"/>
    </row>
    <row r="10" spans="1:10">
      <c r="A10" s="105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6"/>
    </row>
    <row r="11" spans="1:10">
      <c r="A11" s="105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6"/>
    </row>
    <row r="12" spans="1:10" ht="13" thickBot="1">
      <c r="A12" s="106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4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6"/>
    </row>
    <row r="15" spans="1:10">
      <c r="A15" s="105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6"/>
    </row>
    <row r="16" spans="1:10">
      <c r="A16" s="105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6"/>
    </row>
    <row r="17" spans="1:11" ht="13.5" thickBot="1">
      <c r="A17" s="106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4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6"/>
    </row>
    <row r="20" spans="1:11">
      <c r="A20" s="105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6"/>
    </row>
    <row r="21" spans="1:11">
      <c r="A21" s="105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6"/>
    </row>
    <row r="22" spans="1:11" ht="13" thickBot="1">
      <c r="A22" s="106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4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6"/>
    </row>
    <row r="25" spans="1:11">
      <c r="A25" s="105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6"/>
    </row>
    <row r="26" spans="1:11">
      <c r="A26" s="105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6"/>
    </row>
    <row r="27" spans="1:11" ht="13" thickBot="1">
      <c r="A27" s="106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4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6"/>
    </row>
    <row r="30" spans="1:11">
      <c r="A30" s="105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6"/>
    </row>
    <row r="31" spans="1:11">
      <c r="A31" s="105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6"/>
    </row>
    <row r="32" spans="1:11" ht="13.5" thickBot="1">
      <c r="A32" s="106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4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89"/>
    </row>
    <row r="35" spans="1:11">
      <c r="A35" s="105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6"/>
    </row>
    <row r="36" spans="1:11">
      <c r="A36" s="105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6"/>
    </row>
    <row r="37" spans="1:11" ht="13" thickBot="1">
      <c r="A37" s="106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4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6"/>
    </row>
    <row r="40" spans="1:11">
      <c r="A40" s="105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6"/>
    </row>
    <row r="41" spans="1:11">
      <c r="A41" s="105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6"/>
    </row>
    <row r="42" spans="1:11" ht="13" thickBot="1">
      <c r="A42" s="106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4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4"/>
    </row>
    <row r="45" spans="1:11">
      <c r="A45" s="105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4"/>
    </row>
    <row r="46" spans="1:11">
      <c r="A46" s="105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4"/>
    </row>
    <row r="47" spans="1:11" ht="13.5" thickBot="1">
      <c r="A47" s="106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4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4"/>
    </row>
    <row r="50" spans="1:11">
      <c r="A50" s="105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4"/>
    </row>
    <row r="51" spans="1:11">
      <c r="A51" s="105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4"/>
    </row>
    <row r="52" spans="1:11" ht="13" thickBot="1">
      <c r="A52" s="106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4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4"/>
    </row>
    <row r="55" spans="1:11">
      <c r="A55" s="105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4"/>
    </row>
    <row r="56" spans="1:11">
      <c r="A56" s="105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4"/>
    </row>
    <row r="57" spans="1:11" ht="13" thickBot="1">
      <c r="A57" s="106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4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4"/>
    </row>
    <row r="60" spans="1:11">
      <c r="A60" s="105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4"/>
    </row>
    <row r="61" spans="1:11">
      <c r="A61" s="105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4"/>
    </row>
    <row r="62" spans="1:11" ht="13.5" thickBot="1">
      <c r="A62" s="106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4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4"/>
    </row>
    <row r="65" spans="1:11">
      <c r="A65" s="105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4"/>
    </row>
    <row r="66" spans="1:11">
      <c r="A66" s="105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4"/>
    </row>
    <row r="67" spans="1:11" ht="13" thickBot="1">
      <c r="A67" s="106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4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4"/>
    </row>
    <row r="70" spans="1:11">
      <c r="A70" s="105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4"/>
    </row>
    <row r="71" spans="1:11">
      <c r="A71" s="105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4"/>
    </row>
    <row r="72" spans="1:11" ht="13" thickBot="1">
      <c r="A72" s="106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4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4"/>
    </row>
    <row r="75" spans="1:11">
      <c r="A75" s="105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4"/>
    </row>
    <row r="76" spans="1:11">
      <c r="A76" s="105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4"/>
    </row>
    <row r="77" spans="1:11" ht="13.5" thickBot="1">
      <c r="A77" s="106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4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4"/>
    </row>
    <row r="80" spans="1:11">
      <c r="A80" s="105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4"/>
    </row>
    <row r="81" spans="1:11">
      <c r="A81" s="105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4"/>
    </row>
    <row r="82" spans="1:11" ht="13" thickBot="1">
      <c r="A82" s="106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4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4"/>
    </row>
    <row r="85" spans="1:11">
      <c r="A85" s="105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4"/>
    </row>
    <row r="86" spans="1:11">
      <c r="A86" s="105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4"/>
    </row>
    <row r="87" spans="1:11" ht="13" thickBot="1">
      <c r="A87" s="106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4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4"/>
    </row>
    <row r="90" spans="1:11">
      <c r="A90" s="105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4"/>
    </row>
    <row r="91" spans="1:11">
      <c r="A91" s="105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4"/>
    </row>
    <row r="92" spans="1:11" ht="13.5" thickBot="1">
      <c r="A92" s="106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4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4"/>
    </row>
    <row r="95" spans="1:11">
      <c r="A95" s="105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4"/>
    </row>
    <row r="96" spans="1:11">
      <c r="A96" s="105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4"/>
    </row>
    <row r="97" spans="1:11" ht="13" thickBot="1">
      <c r="A97" s="106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4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4"/>
    </row>
    <row r="100" spans="1:11">
      <c r="A100" s="105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4"/>
    </row>
    <row r="101" spans="1:11">
      <c r="A101" s="105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6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4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4"/>
    </row>
    <row r="105" spans="1:11">
      <c r="A105" s="105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4"/>
    </row>
    <row r="106" spans="1:11">
      <c r="A106" s="105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6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4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4"/>
    </row>
    <row r="110" spans="1:11">
      <c r="A110" s="105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4"/>
    </row>
    <row r="111" spans="1:11">
      <c r="A111" s="105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6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4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4"/>
    </row>
    <row r="115" spans="1:11">
      <c r="A115" s="105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4"/>
    </row>
    <row r="116" spans="1:11">
      <c r="A116" s="105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6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4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4"/>
    </row>
    <row r="120" spans="1:11">
      <c r="A120" s="105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4"/>
    </row>
    <row r="121" spans="1:11">
      <c r="A121" s="105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6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4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4"/>
    </row>
    <row r="125" spans="1:11">
      <c r="A125" s="105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4"/>
    </row>
    <row r="126" spans="1:11">
      <c r="A126" s="105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6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4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4"/>
    </row>
    <row r="130" spans="1:11">
      <c r="A130" s="105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4"/>
    </row>
    <row r="131" spans="1:11">
      <c r="A131" s="105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6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4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4"/>
    </row>
    <row r="135" spans="1:11">
      <c r="A135" s="105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4"/>
    </row>
    <row r="136" spans="1:11">
      <c r="A136" s="105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6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4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4"/>
    </row>
    <row r="140" spans="1:11">
      <c r="A140" s="105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4"/>
    </row>
    <row r="141" spans="1:11">
      <c r="A141" s="105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6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4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4"/>
    </row>
    <row r="145" spans="1:11">
      <c r="A145" s="105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4"/>
    </row>
    <row r="146" spans="1:11">
      <c r="A146" s="105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6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4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4"/>
    </row>
    <row r="150" spans="1:11">
      <c r="A150" s="105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4"/>
    </row>
    <row r="151" spans="1:11">
      <c r="A151" s="105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6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4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4"/>
    </row>
    <row r="155" spans="1:11">
      <c r="A155" s="105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4"/>
    </row>
    <row r="156" spans="1:11">
      <c r="A156" s="105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4"/>
    </row>
    <row r="157" spans="1:11" ht="13" thickBot="1">
      <c r="A157" s="106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4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4"/>
    </row>
    <row r="160" spans="1:11">
      <c r="A160" s="105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4"/>
    </row>
    <row r="161" spans="1:11">
      <c r="A161" s="105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6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4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4"/>
    </row>
    <row r="165" spans="1:11">
      <c r="A165" s="105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4"/>
    </row>
    <row r="166" spans="1:11">
      <c r="A166" s="105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6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4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4"/>
    </row>
    <row r="170" spans="1:11">
      <c r="A170" s="105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4"/>
    </row>
    <row r="171" spans="1:11">
      <c r="A171" s="105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6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4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4"/>
    </row>
    <row r="175" spans="1:11">
      <c r="A175" s="105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4"/>
    </row>
    <row r="176" spans="1:11">
      <c r="A176" s="105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6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74:A177"/>
    <mergeCell ref="A119:A122"/>
    <mergeCell ref="A124:A127"/>
    <mergeCell ref="A129:A132"/>
    <mergeCell ref="A134:A137"/>
    <mergeCell ref="A139:A142"/>
    <mergeCell ref="A144:A147"/>
    <mergeCell ref="A149:A152"/>
    <mergeCell ref="A154:A157"/>
    <mergeCell ref="A159:A162"/>
    <mergeCell ref="A164:A167"/>
    <mergeCell ref="A169:A172"/>
    <mergeCell ref="A114:A11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54:A57"/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sqref="A1:J1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2" width="3.54296875" customWidth="1"/>
  </cols>
  <sheetData>
    <row r="1" spans="1:10" ht="16" thickBot="1">
      <c r="A1" s="117" t="s">
        <v>46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3">
        <f>(D4-C4)/E4</f>
        <v>97.5</v>
      </c>
      <c r="G4" s="26"/>
      <c r="H4" s="18"/>
      <c r="I4" s="19">
        <f>E4*50/C4</f>
        <v>1.5384615384615385E-2</v>
      </c>
      <c r="J4" s="84">
        <f>(D4-C4)/C4</f>
        <v>0.03</v>
      </c>
    </row>
    <row r="5" spans="1:10">
      <c r="A5" s="105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3">
        <f>(D5-C5)/E5</f>
        <v>97.500000000000284</v>
      </c>
      <c r="G5" s="18"/>
      <c r="H5" s="18"/>
      <c r="I5" s="19">
        <f>E5*50/C5</f>
        <v>1.5384615384615385E-2</v>
      </c>
      <c r="J5" s="84">
        <f>(D5-$C4)/$C4</f>
        <v>6.0900000000000093E-2</v>
      </c>
    </row>
    <row r="6" spans="1:10">
      <c r="A6" s="105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3">
        <f>(D6-C6)/E6</f>
        <v>97.499999999999986</v>
      </c>
      <c r="G6" s="18"/>
      <c r="H6" s="18"/>
      <c r="I6" s="19">
        <f>E6*50/C6</f>
        <v>1.5384615384615384E-2</v>
      </c>
      <c r="J6" s="84">
        <f>(D6-$C4)/$C4</f>
        <v>9.2727000000000087E-2</v>
      </c>
    </row>
    <row r="7" spans="1:10" ht="13" thickBot="1">
      <c r="A7" s="106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3">
        <f>(D7-C7)/E7</f>
        <v>97.499999999999844</v>
      </c>
      <c r="G7" s="26"/>
      <c r="H7" s="18"/>
      <c r="I7" s="19">
        <f>E7*50/C7</f>
        <v>1.5384615384615384E-2</v>
      </c>
      <c r="J7" s="84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5"/>
    </row>
    <row r="9" spans="1:10">
      <c r="A9" s="104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4">
        <f>(D9-$C4)/$C4</f>
        <v>0.15927407429999993</v>
      </c>
    </row>
    <row r="10" spans="1:10" s="1" customFormat="1">
      <c r="A10" s="105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4">
        <f>(D10-$C4)/$C4</f>
        <v>0.19405229652899994</v>
      </c>
    </row>
    <row r="11" spans="1:10" s="1" customFormat="1">
      <c r="A11" s="105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4">
        <f>(D11-$C4)/$C4</f>
        <v>0.22987386542487001</v>
      </c>
    </row>
    <row r="12" spans="1:10" s="1" customFormat="1" ht="13" thickBot="1">
      <c r="A12" s="106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4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5"/>
    </row>
    <row r="14" spans="1:10" s="1" customFormat="1">
      <c r="A14" s="104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4">
        <f>(D14-$C4)/$C4</f>
        <v>0.30477318382924456</v>
      </c>
    </row>
    <row r="15" spans="1:10" s="1" customFormat="1">
      <c r="A15" s="105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4">
        <f>(D15-$C4)/$C4</f>
        <v>0.34391637934412189</v>
      </c>
    </row>
    <row r="16" spans="1:10" s="1" customFormat="1">
      <c r="A16" s="105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4">
        <f>(D16-$C4)/$C4</f>
        <v>0.38423387072444554</v>
      </c>
    </row>
    <row r="17" spans="1:10" s="1" customFormat="1" ht="13" thickBot="1">
      <c r="A17" s="106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4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5"/>
    </row>
    <row r="19" spans="1:10" s="1" customFormat="1">
      <c r="A19" s="104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4">
        <f>(D19-$C4)/$C4</f>
        <v>0.46853371345156414</v>
      </c>
    </row>
    <row r="20" spans="1:10" s="1" customFormat="1">
      <c r="A20" s="105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4">
        <f>(D20-$C4)/$C4</f>
        <v>0.51258972485511112</v>
      </c>
    </row>
    <row r="21" spans="1:10" s="1" customFormat="1">
      <c r="A21" s="105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4">
        <f>(D21-$C4)/$C4</f>
        <v>0.55796741660076443</v>
      </c>
    </row>
    <row r="22" spans="1:10" s="1" customFormat="1" ht="13" thickBot="1">
      <c r="A22" s="106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4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5"/>
    </row>
    <row r="24" spans="1:10" s="1" customFormat="1">
      <c r="A24" s="104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4">
        <f>(D24-$C4)/$C4</f>
        <v>0.6528476322717508</v>
      </c>
    </row>
    <row r="25" spans="1:10" s="1" customFormat="1">
      <c r="A25" s="105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4">
        <f>(D25-$C4)/$C4</f>
        <v>0.70243306123990323</v>
      </c>
    </row>
    <row r="26" spans="1:10" s="1" customFormat="1">
      <c r="A26" s="105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4">
        <f>(D26-$C4)/$C4</f>
        <v>0.75350605307710039</v>
      </c>
    </row>
    <row r="27" spans="1:10" s="1" customFormat="1" ht="13" thickBot="1">
      <c r="A27" s="106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4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5"/>
    </row>
    <row r="29" spans="1:10" s="1" customFormat="1">
      <c r="A29" s="104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4">
        <f>(D29-$C4)/$C4</f>
        <v>0.86029457170949608</v>
      </c>
    </row>
    <row r="30" spans="1:10" s="1" customFormat="1">
      <c r="A30" s="105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4">
        <f>(D30-$C4)/$C4</f>
        <v>0.91610340886078101</v>
      </c>
    </row>
    <row r="31" spans="1:10" s="1" customFormat="1">
      <c r="A31" s="105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4">
        <f>(D31-$C4)/$C4</f>
        <v>0.97358651112660433</v>
      </c>
    </row>
    <row r="32" spans="1:10" s="1" customFormat="1" ht="13" thickBot="1">
      <c r="A32" s="106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4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5"/>
    </row>
    <row r="34" spans="1:10" s="1" customFormat="1">
      <c r="A34" s="104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4">
        <f>(D34-$C4)/$C4</f>
        <v>1.0937779296542145</v>
      </c>
    </row>
    <row r="35" spans="1:10" s="1" customFormat="1">
      <c r="A35" s="105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4">
        <f>(D35-$C4)/$C4</f>
        <v>1.1565912675438408</v>
      </c>
    </row>
    <row r="36" spans="1:10" s="1" customFormat="1">
      <c r="A36" s="105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4">
        <f>(D36-$C4)/$C4</f>
        <v>1.221289005570156</v>
      </c>
    </row>
    <row r="37" spans="1:10" s="1" customFormat="1" ht="13" thickBot="1">
      <c r="A37" s="106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4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5"/>
    </row>
    <row r="39" spans="1:10" s="1" customFormat="1">
      <c r="A39" s="104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4">
        <f>(D39-$C4)/$C4</f>
        <v>1.3565655060093782</v>
      </c>
    </row>
    <row r="40" spans="1:10" s="1" customFormat="1">
      <c r="A40" s="105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4">
        <f>(D40-$C4)/$C4</f>
        <v>1.4272624711896598</v>
      </c>
    </row>
    <row r="41" spans="1:10" s="1" customFormat="1">
      <c r="A41" s="105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4">
        <f>(D41-$C4)/$C4</f>
        <v>1.5000803453253493</v>
      </c>
    </row>
    <row r="42" spans="1:10" s="1" customFormat="1" ht="13" thickBot="1">
      <c r="A42" s="106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4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5"/>
    </row>
    <row r="44" spans="1:10" s="1" customFormat="1">
      <c r="A44" s="104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4">
        <f>(D44-$C4)/$C4</f>
        <v>1.6523352383556635</v>
      </c>
    </row>
    <row r="45" spans="1:10" s="1" customFormat="1">
      <c r="A45" s="105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4">
        <f>(D45-$C4)/$C4</f>
        <v>1.7319052955063334</v>
      </c>
    </row>
    <row r="46" spans="1:10" s="1" customFormat="1">
      <c r="A46" s="105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4">
        <f>(D46-$C4)/$C4</f>
        <v>1.8138624543715236</v>
      </c>
    </row>
    <row r="47" spans="1:10" s="1" customFormat="1" ht="13" thickBot="1">
      <c r="A47" s="106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4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5"/>
    </row>
    <row r="49" spans="1:10" s="1" customFormat="1">
      <c r="A49" s="104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4">
        <f>(D49-$C4)/$C4</f>
        <v>1.9852266778427492</v>
      </c>
    </row>
    <row r="50" spans="1:10" s="1" customFormat="1">
      <c r="A50" s="105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4">
        <f>(D50-$C4)/$C4</f>
        <v>2.0747834781780314</v>
      </c>
    </row>
    <row r="51" spans="1:10" s="1" customFormat="1">
      <c r="A51" s="105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4">
        <f>(D51-$C4)/$C4</f>
        <v>2.1670269825233728</v>
      </c>
    </row>
    <row r="52" spans="1:10" s="1" customFormat="1" ht="13" thickBot="1">
      <c r="A52" s="106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4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5"/>
    </row>
    <row r="54" spans="1:10" s="1" customFormat="1">
      <c r="A54" s="104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4">
        <f>(D54-$C4)/$C4</f>
        <v>2.3598989257590461</v>
      </c>
    </row>
    <row r="55" spans="1:10" s="1" customFormat="1">
      <c r="A55" s="105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4">
        <f>(D55-$C4)/$C4</f>
        <v>2.4606958935318177</v>
      </c>
    </row>
    <row r="56" spans="1:10" s="1" customFormat="1">
      <c r="A56" s="105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4">
        <f>(D56-$C4)/$C4</f>
        <v>2.564516770337772</v>
      </c>
    </row>
    <row r="57" spans="1:10" s="1" customFormat="1" ht="13" thickBot="1">
      <c r="A57" s="106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4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5"/>
    </row>
    <row r="59" spans="1:10" s="1" customFormat="1">
      <c r="A59" s="104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4">
        <f>(D59-$C4)/$C4</f>
        <v>2.7815958416513422</v>
      </c>
    </row>
    <row r="60" spans="1:10" s="1" customFormat="1">
      <c r="A60" s="105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4">
        <f>(D60-$C4)/$C4</f>
        <v>2.8950437169008825</v>
      </c>
    </row>
    <row r="61" spans="1:10" s="1" customFormat="1">
      <c r="A61" s="105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4">
        <f>(D61-$C4)/$C4</f>
        <v>3.0118950284079089</v>
      </c>
    </row>
    <row r="62" spans="1:10" s="1" customFormat="1" ht="13" thickBot="1">
      <c r="A62" s="106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4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5"/>
    </row>
    <row r="64" spans="1:10" s="1" customFormat="1">
      <c r="A64" s="104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4">
        <f>(D64-$C4)/$C4</f>
        <v>3.2562194356379504</v>
      </c>
    </row>
    <row r="65" spans="1:10" s="1" customFormat="1">
      <c r="A65" s="105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4">
        <f>(D65-$C4)/$C4</f>
        <v>3.3839060187070888</v>
      </c>
    </row>
    <row r="66" spans="1:10" s="1" customFormat="1">
      <c r="A66" s="105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4">
        <f>(D66-$C4)/$C4</f>
        <v>3.5154231992683016</v>
      </c>
    </row>
    <row r="67" spans="1:10" s="1" customFormat="1" ht="13" thickBot="1">
      <c r="A67" s="106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4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5"/>
    </row>
    <row r="69" spans="1:10" s="1" customFormat="1">
      <c r="A69" s="104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4">
        <f>(D69-$C4)/$C4</f>
        <v>3.7904124721037413</v>
      </c>
    </row>
    <row r="70" spans="1:10" s="1" customFormat="1">
      <c r="A70" s="105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4">
        <f>(D70-$C4)/$C4</f>
        <v>3.9341248462668537</v>
      </c>
    </row>
    <row r="71" spans="1:10" s="1" customFormat="1">
      <c r="A71" s="105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4">
        <f>(D71-$C4)/$C4</f>
        <v>4.0821485916548594</v>
      </c>
    </row>
    <row r="72" spans="1:10" s="1" customFormat="1" ht="13" thickBot="1">
      <c r="A72" s="106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4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5"/>
    </row>
    <row r="74" spans="1:10" s="1" customFormat="1">
      <c r="A74" s="104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4">
        <f>(D74-$C4)/$C4</f>
        <v>4.3916514408866396</v>
      </c>
    </row>
    <row r="75" spans="1:10" s="1" customFormat="1">
      <c r="A75" s="105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4">
        <f>(D75-$C4)/$C4</f>
        <v>4.5534009841132397</v>
      </c>
    </row>
    <row r="76" spans="1:10" s="1" customFormat="1">
      <c r="A76" s="105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4">
        <f>(D76-$C4)/$C4</f>
        <v>4.7200030136366369</v>
      </c>
    </row>
    <row r="77" spans="1:10" s="1" customFormat="1" ht="13" thickBot="1">
      <c r="A77" s="106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4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5"/>
    </row>
    <row r="79" spans="1:10" s="1" customFormat="1">
      <c r="A79" s="104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4">
        <f>(D79-$C4)/$C4</f>
        <v>5.0683511971671074</v>
      </c>
    </row>
    <row r="80" spans="1:10" s="1" customFormat="1">
      <c r="A80" s="105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4">
        <f>(D80-$C4)/$C4</f>
        <v>5.2504017330821204</v>
      </c>
    </row>
    <row r="81" spans="1:10" s="1" customFormat="1">
      <c r="A81" s="105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4">
        <f>(D81-$C4)/$C4</f>
        <v>5.4379137850745849</v>
      </c>
    </row>
    <row r="82" spans="1:10" s="1" customFormat="1" ht="13" thickBot="1">
      <c r="A82" s="106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4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5"/>
    </row>
    <row r="84" spans="1:10" s="1" customFormat="1">
      <c r="A84" s="104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4">
        <f>(D84-$C4)/$C4</f>
        <v>5.8299827345856263</v>
      </c>
    </row>
    <row r="85" spans="1:10" s="1" customFormat="1">
      <c r="A85" s="105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4">
        <f>(D85-$C4)/$C4</f>
        <v>6.0348822166231955</v>
      </c>
    </row>
    <row r="86" spans="1:10" s="1" customFormat="1">
      <c r="A86" s="105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4">
        <f>(D86-$C4)/$C4</f>
        <v>6.2459286831218916</v>
      </c>
    </row>
    <row r="87" spans="1:10" s="1" customFormat="1" ht="13" thickBot="1">
      <c r="A87" s="106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4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5"/>
    </row>
    <row r="89" spans="1:10" s="1" customFormat="1">
      <c r="A89" s="104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4">
        <f>(D89-$C4)/$C4</f>
        <v>6.687205739924015</v>
      </c>
    </row>
    <row r="90" spans="1:10" s="1" customFormat="1">
      <c r="A90" s="105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4">
        <f>(D90-$C4)/$C4</f>
        <v>6.9178219121217355</v>
      </c>
    </row>
    <row r="91" spans="1:10" s="1" customFormat="1">
      <c r="A91" s="105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4">
        <f>(D91-$C4)/$C4</f>
        <v>7.155356569485388</v>
      </c>
    </row>
    <row r="92" spans="1:10" s="1" customFormat="1" ht="13" thickBot="1">
      <c r="A92" s="106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4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5"/>
    </row>
    <row r="94" spans="1:10" s="1" customFormat="1">
      <c r="A94" s="104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4">
        <f>(D94-$C4)/$C4</f>
        <v>7.6520177845670476</v>
      </c>
    </row>
    <row r="95" spans="1:10" s="1" customFormat="1">
      <c r="A95" s="105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4">
        <f>(D95-$C4)/$C4</f>
        <v>7.9115783181040591</v>
      </c>
    </row>
    <row r="96" spans="1:10" s="1" customFormat="1">
      <c r="A96" s="105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4">
        <f>(D96-$C4)/$C4</f>
        <v>8.1789256676471815</v>
      </c>
    </row>
    <row r="97" spans="1:10" s="1" customFormat="1" ht="13" thickBot="1">
      <c r="A97" s="106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4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5"/>
    </row>
    <row r="99" spans="1:10" s="1" customFormat="1">
      <c r="A99" s="104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4">
        <f>(D99-$C4)/$C4</f>
        <v>8.7379222408068937</v>
      </c>
    </row>
    <row r="100" spans="1:10" s="1" customFormat="1">
      <c r="A100" s="105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4">
        <f>(D100-$C4)/$C4</f>
        <v>9.0300599080311024</v>
      </c>
    </row>
    <row r="101" spans="1:10" s="1" customFormat="1">
      <c r="A101" s="105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4">
        <f>(D101-$C4)/$C4</f>
        <v>9.3309617052720348</v>
      </c>
    </row>
    <row r="102" spans="1:10" s="1" customFormat="1" ht="13" thickBot="1">
      <c r="A102" s="106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4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5"/>
    </row>
    <row r="104" spans="1:10" s="1" customFormat="1">
      <c r="A104" s="104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4">
        <f>(D104-$C4)/$C4</f>
        <v>9.9601172731231014</v>
      </c>
    </row>
    <row r="105" spans="1:10" s="1" customFormat="1">
      <c r="A105" s="105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4">
        <f>(D105-$C4)/$C4</f>
        <v>10.288920791316796</v>
      </c>
    </row>
    <row r="106" spans="1:10" s="1" customFormat="1">
      <c r="A106" s="105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4">
        <f>(D106-$C4)/$C4</f>
        <v>10.6275884150563</v>
      </c>
    </row>
    <row r="107" spans="1:10" s="1" customFormat="1" ht="13" thickBot="1">
      <c r="A107" s="106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4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5"/>
    </row>
    <row r="109" spans="1:10" s="1" customFormat="1">
      <c r="A109" s="104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4">
        <f>(D109-$C4)/$C4</f>
        <v>11.335708549533228</v>
      </c>
    </row>
    <row r="110" spans="1:10">
      <c r="A110" s="105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4">
        <f>(D110-$C4)/$C4</f>
        <v>11.705779806019226</v>
      </c>
    </row>
    <row r="111" spans="1:10">
      <c r="A111" s="105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4">
        <f>(D111-$C4)/$C4</f>
        <v>12.086953200199801</v>
      </c>
    </row>
    <row r="112" spans="1:10" ht="13" thickBot="1">
      <c r="A112" s="106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4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5"/>
    </row>
    <row r="114" spans="1:10">
      <c r="A114" s="104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4">
        <f>(D114-$C4)/$C4</f>
        <v>12.883948650091968</v>
      </c>
    </row>
    <row r="115" spans="1:10">
      <c r="A115" s="105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4">
        <f>(D115-$C4)/$C4</f>
        <v>13.300467109594727</v>
      </c>
    </row>
    <row r="116" spans="1:10">
      <c r="A116" s="105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4">
        <f>(D116-$C4)/$C4</f>
        <v>13.72948112288257</v>
      </c>
    </row>
    <row r="117" spans="1:10" ht="13" thickBot="1">
      <c r="A117" s="106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4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5"/>
    </row>
    <row r="119" spans="1:10">
      <c r="A119" s="104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4">
        <f>(D119-$C4)/$C4</f>
        <v>14.626506523266118</v>
      </c>
    </row>
    <row r="120" spans="1:10">
      <c r="A120" s="105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4">
        <f>(D120-$C4)/$C4</f>
        <v>15.095301718964102</v>
      </c>
    </row>
    <row r="121" spans="1:10">
      <c r="A121" s="105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4">
        <f>(D121-$C4)/$C4</f>
        <v>15.578160770533025</v>
      </c>
    </row>
    <row r="122" spans="1:10" ht="13" thickBot="1">
      <c r="A122" s="106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4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5"/>
    </row>
    <row r="124" spans="1:10">
      <c r="A124" s="104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4">
        <f>(D124-$C4)/$C4</f>
        <v>16.587770761458483</v>
      </c>
    </row>
    <row r="125" spans="1:10">
      <c r="A125" s="105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4">
        <f>(D125-$C4)/$C4</f>
        <v>17.115403884302239</v>
      </c>
    </row>
    <row r="126" spans="1:10">
      <c r="A126" s="105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4">
        <f>(D126-$C4)/$C4</f>
        <v>17.658866000831306</v>
      </c>
    </row>
    <row r="127" spans="1:10" ht="13" thickBot="1">
      <c r="A127" s="106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4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5"/>
    </row>
    <row r="129" spans="1:10">
      <c r="A129" s="104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4">
        <f>(D129-$C4)/$C4</f>
        <v>18.795190940281934</v>
      </c>
    </row>
    <row r="130" spans="1:10">
      <c r="A130" s="105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4">
        <f>(D130-$C4)/$C4</f>
        <v>19.389046668490391</v>
      </c>
    </row>
    <row r="131" spans="1:10">
      <c r="A131" s="105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4">
        <f>(D131-$C4)/$C4</f>
        <v>20.000718068545101</v>
      </c>
    </row>
    <row r="132" spans="1:10" ht="13" thickBot="1">
      <c r="A132" s="106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4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5"/>
    </row>
    <row r="134" spans="1:10">
      <c r="A134" s="104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4">
        <f>(D134-$C4)/$C4</f>
        <v>21.279661798919498</v>
      </c>
    </row>
    <row r="135" spans="1:10">
      <c r="A135" s="105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4">
        <f>(D135-$C4)/$C4</f>
        <v>21.948051652887088</v>
      </c>
    </row>
    <row r="136" spans="1:10">
      <c r="A136" s="105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4">
        <f>(D136-$C4)/$C4</f>
        <v>22.636493202473698</v>
      </c>
    </row>
    <row r="137" spans="1:10">
      <c r="A137" s="105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4">
        <f>(D137-$C4)/$C4</f>
        <v>23.345587998547913</v>
      </c>
    </row>
    <row r="138" spans="1:10" ht="14.25" customHeight="1" thickBot="1">
      <c r="A138" s="82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4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5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Template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2018-02-28T18:25:44Z</dcterms:modified>
</cp:coreProperties>
</file>