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 firstSheet="4" activeTab="8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Template" sheetId="287" r:id="rId10"/>
    <sheet name="Projections" sheetId="279" r:id="rId11"/>
  </sheets>
  <calcPr calcId="124519"/>
</workbook>
</file>

<file path=xl/calcChain.xml><?xml version="1.0" encoding="utf-8"?>
<calcChain xmlns="http://schemas.openxmlformats.org/spreadsheetml/2006/main">
  <c r="J44" i="280"/>
  <c r="J36" i="281"/>
  <c r="J34" i="282"/>
  <c r="J6" i="285"/>
  <c r="D6"/>
  <c r="J19" i="283"/>
  <c r="D19"/>
  <c r="D34" i="282"/>
  <c r="D36" i="281"/>
  <c r="D44" i="280"/>
  <c r="J47" i="277"/>
  <c r="F47"/>
  <c r="D47"/>
  <c r="J47" i="273"/>
  <c r="D47"/>
  <c r="C136" i="262"/>
  <c r="C47" i="276"/>
  <c r="F135" i="262"/>
  <c r="D5" i="285"/>
  <c r="J5" s="1"/>
  <c r="J17" i="283"/>
  <c r="D17"/>
  <c r="J32" i="282"/>
  <c r="D32"/>
  <c r="J42" i="280"/>
  <c r="J35" i="281"/>
  <c r="D35"/>
  <c r="J46" i="273"/>
  <c r="D42" i="280"/>
  <c r="D46" i="273"/>
  <c r="C46" i="276"/>
  <c r="D4" i="287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E4"/>
  <c r="D4" i="285"/>
  <c r="J4" s="1"/>
  <c r="J4" i="283"/>
  <c r="J16"/>
  <c r="D16"/>
  <c r="J31" i="282"/>
  <c r="C32"/>
  <c r="D31"/>
  <c r="J34" i="281"/>
  <c r="E4" i="285"/>
  <c r="F4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F39" i="276"/>
  <c r="D10" i="283"/>
  <c r="D25" i="282"/>
  <c r="D9" i="283"/>
  <c r="D24" i="282"/>
  <c r="J37" i="273"/>
  <c r="D37"/>
  <c r="D7" i="283"/>
  <c r="D22" i="282"/>
  <c r="D36" i="273"/>
  <c r="J7" i="283"/>
  <c r="E22" i="282"/>
  <c r="J36" i="273"/>
  <c r="F4" i="287" l="1"/>
  <c r="C5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35" i="273"/>
  <c r="D35"/>
  <c r="J20" i="282"/>
  <c r="D20"/>
  <c r="J34" i="273"/>
  <c r="D34"/>
  <c r="D4" i="279"/>
  <c r="J4" i="282"/>
  <c r="D4" i="283"/>
  <c r="C5" s="1"/>
  <c r="D5" s="1"/>
  <c r="J5" s="1"/>
  <c r="J15" i="282"/>
  <c r="J17"/>
  <c r="J16"/>
  <c r="J19"/>
  <c r="D19"/>
  <c r="J32" i="273"/>
  <c r="D32"/>
  <c r="D17" i="282"/>
  <c r="D31" i="273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30" i="273"/>
  <c r="J30" s="1"/>
  <c r="J29"/>
  <c r="E5" i="287" l="1"/>
  <c r="I5" s="1"/>
  <c r="D5"/>
  <c r="E5" i="285"/>
  <c r="I5" s="1"/>
  <c r="E5" i="283"/>
  <c r="F4"/>
  <c r="I5"/>
  <c r="C6"/>
  <c r="D6" s="1"/>
  <c r="J6" s="1"/>
  <c r="D15" i="282"/>
  <c r="D29" i="273"/>
  <c r="F110" i="262"/>
  <c r="J14" i="282"/>
  <c r="D14"/>
  <c r="J27" i="273"/>
  <c r="D27"/>
  <c r="E14" i="282"/>
  <c r="E27" i="273"/>
  <c r="F5" i="287" l="1"/>
  <c r="C6"/>
  <c r="F5" i="285"/>
  <c r="C6"/>
  <c r="E6" i="283"/>
  <c r="I6" s="1"/>
  <c r="F5"/>
  <c r="J12" i="282"/>
  <c r="D12"/>
  <c r="J26" i="273"/>
  <c r="D26"/>
  <c r="J11" i="282"/>
  <c r="D11"/>
  <c r="J25" i="273"/>
  <c r="D25"/>
  <c r="J10" i="282"/>
  <c r="D10"/>
  <c r="J24" i="273"/>
  <c r="J19" i="280"/>
  <c r="D24" i="273"/>
  <c r="J9" i="282"/>
  <c r="D9"/>
  <c r="D19" i="280"/>
  <c r="J22" i="273"/>
  <c r="D22"/>
  <c r="D6" i="287" l="1"/>
  <c r="E6"/>
  <c r="I6" s="1"/>
  <c r="E6" i="285"/>
  <c r="I6" s="1"/>
  <c r="C7" i="283"/>
  <c r="F6"/>
  <c r="J21" i="273"/>
  <c r="J20"/>
  <c r="J7" i="282"/>
  <c r="D7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7" i="287" l="1"/>
  <c r="F6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7" i="287" l="1"/>
  <c r="E7"/>
  <c r="I7" s="1"/>
  <c r="D7" i="285"/>
  <c r="E7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7" i="285" l="1"/>
  <c r="F7" i="287"/>
  <c r="C9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9" i="287" l="1"/>
  <c r="E9"/>
  <c r="I9" s="1"/>
  <c r="D9" i="285"/>
  <c r="E9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0" i="287" l="1"/>
  <c r="F9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E10" i="287" l="1"/>
  <c r="I10" s="1"/>
  <c r="D10"/>
  <c r="E10" i="285"/>
  <c r="I10" s="1"/>
  <c r="D10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0" i="287" l="1"/>
  <c r="C11"/>
  <c r="F10" i="285"/>
  <c r="C11"/>
  <c r="I11" i="283"/>
  <c r="F6" i="279"/>
  <c r="J6"/>
  <c r="C7"/>
  <c r="E7" s="1"/>
  <c r="I9" i="282"/>
  <c r="C9" i="281"/>
  <c r="D9" s="1"/>
  <c r="F7"/>
  <c r="F6" i="280"/>
  <c r="D11" i="287" l="1"/>
  <c r="E11"/>
  <c r="I11" s="1"/>
  <c r="D11" i="285"/>
  <c r="E11"/>
  <c r="I11" s="1"/>
  <c r="I7" i="279"/>
  <c r="D7"/>
  <c r="F11" i="283"/>
  <c r="C12"/>
  <c r="E12" s="1"/>
  <c r="F9" i="282"/>
  <c r="C10"/>
  <c r="E10" s="1"/>
  <c r="E9" i="281"/>
  <c r="I9" s="1"/>
  <c r="E7" i="280"/>
  <c r="I7" s="1"/>
  <c r="F11" i="287" l="1"/>
  <c r="C12"/>
  <c r="F11" i="285"/>
  <c r="C12"/>
  <c r="I12" i="283"/>
  <c r="J7" i="279"/>
  <c r="C9"/>
  <c r="E9" s="1"/>
  <c r="F7"/>
  <c r="I10" i="282"/>
  <c r="C10" i="281"/>
  <c r="F9"/>
  <c r="C9" i="280"/>
  <c r="D9" s="1"/>
  <c r="J9" s="1"/>
  <c r="F7"/>
  <c r="E12" i="287" l="1"/>
  <c r="I12" s="1"/>
  <c r="D12"/>
  <c r="E10" i="281"/>
  <c r="D10"/>
  <c r="J10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2" i="287" l="1"/>
  <c r="C14"/>
  <c r="F12" i="285"/>
  <c r="C14"/>
  <c r="I14" i="283"/>
  <c r="J9" i="279"/>
  <c r="C10"/>
  <c r="E10" s="1"/>
  <c r="F9"/>
  <c r="I11" i="282"/>
  <c r="C11" i="281"/>
  <c r="F10"/>
  <c r="C10" i="280"/>
  <c r="D10" s="1"/>
  <c r="J10" s="1"/>
  <c r="F9"/>
  <c r="D14" i="287" l="1"/>
  <c r="E14"/>
  <c r="I14" s="1"/>
  <c r="E11" i="281"/>
  <c r="D11"/>
  <c r="J11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5" i="287" l="1"/>
  <c r="F14"/>
  <c r="F14" i="285"/>
  <c r="C15"/>
  <c r="I15" i="283"/>
  <c r="J10" i="279"/>
  <c r="C11"/>
  <c r="E11" s="1"/>
  <c r="F10"/>
  <c r="I12" i="282"/>
  <c r="C12" i="281"/>
  <c r="F11"/>
  <c r="C11" i="280"/>
  <c r="D11" s="1"/>
  <c r="J11" s="1"/>
  <c r="F10"/>
  <c r="D15" i="287" l="1"/>
  <c r="E15"/>
  <c r="I15" s="1"/>
  <c r="E12" i="281"/>
  <c r="D12"/>
  <c r="J12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16" i="287" l="1"/>
  <c r="F15"/>
  <c r="F15" i="285"/>
  <c r="C16"/>
  <c r="C17" i="283"/>
  <c r="E17" s="1"/>
  <c r="I16"/>
  <c r="J11" i="279"/>
  <c r="C12"/>
  <c r="E12" s="1"/>
  <c r="F11"/>
  <c r="C5" i="277"/>
  <c r="D5" s="1"/>
  <c r="J5" s="1"/>
  <c r="I14" i="282"/>
  <c r="B5" i="276"/>
  <c r="F12" i="281"/>
  <c r="C14"/>
  <c r="C12" i="280"/>
  <c r="D12" s="1"/>
  <c r="J12" s="1"/>
  <c r="F11"/>
  <c r="F4" i="277"/>
  <c r="E5" l="1"/>
  <c r="I5" s="1"/>
  <c r="D16" i="287"/>
  <c r="E16"/>
  <c r="I16" s="1"/>
  <c r="E14" i="281"/>
  <c r="I14" s="1"/>
  <c r="D14"/>
  <c r="J14" s="1"/>
  <c r="D16" i="285"/>
  <c r="E16"/>
  <c r="I16" s="1"/>
  <c r="I12" i="279"/>
  <c r="D12"/>
  <c r="F16" i="283"/>
  <c r="F14" i="282"/>
  <c r="C15"/>
  <c r="E15" s="1"/>
  <c r="E12" i="280"/>
  <c r="I12" s="1"/>
  <c r="C6" i="277"/>
  <c r="D6" s="1"/>
  <c r="J6" s="1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F5" i="277" l="1"/>
  <c r="C17" i="287"/>
  <c r="F16"/>
  <c r="F16" i="285"/>
  <c r="C17"/>
  <c r="J12" i="279"/>
  <c r="F12"/>
  <c r="C14"/>
  <c r="E14" s="1"/>
  <c r="I17" i="283"/>
  <c r="E4" i="262"/>
  <c r="I15" i="282"/>
  <c r="D5" i="262"/>
  <c r="H5" s="1"/>
  <c r="C5"/>
  <c r="C15" i="281"/>
  <c r="F14"/>
  <c r="C14" i="280"/>
  <c r="D14" s="1"/>
  <c r="J14" s="1"/>
  <c r="F12"/>
  <c r="E6" i="277"/>
  <c r="I6" s="1"/>
  <c r="E5" i="273"/>
  <c r="I5" s="1"/>
  <c r="F4"/>
  <c r="I4"/>
  <c r="E17" i="287" l="1"/>
  <c r="I17" s="1"/>
  <c r="D17"/>
  <c r="E15" i="281"/>
  <c r="I15" s="1"/>
  <c r="D15"/>
  <c r="J15" s="1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C5" i="276"/>
  <c r="E14" i="280"/>
  <c r="I14" s="1"/>
  <c r="C7" i="277"/>
  <c r="D7" s="1"/>
  <c r="J7" s="1"/>
  <c r="F6"/>
  <c r="F5" i="273"/>
  <c r="C6"/>
  <c r="D6" s="1"/>
  <c r="J6" s="1"/>
  <c r="F17" i="287" l="1"/>
  <c r="H17"/>
  <c r="C19" s="1"/>
  <c r="F17" i="285"/>
  <c r="H17"/>
  <c r="C19" s="1"/>
  <c r="I19" i="283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E19" i="287" l="1"/>
  <c r="I19" s="1"/>
  <c r="D19"/>
  <c r="D16" i="281"/>
  <c r="J16" s="1"/>
  <c r="E16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F19" i="287" l="1"/>
  <c r="C20"/>
  <c r="F19" i="285"/>
  <c r="C20"/>
  <c r="D20" i="283"/>
  <c r="I20"/>
  <c r="J15" i="279"/>
  <c r="C16"/>
  <c r="E16" s="1"/>
  <c r="F15"/>
  <c r="I17" i="282"/>
  <c r="D7" i="262"/>
  <c r="H7" s="1"/>
  <c r="C7"/>
  <c r="C17" i="281"/>
  <c r="F16"/>
  <c r="C16" i="280"/>
  <c r="F15"/>
  <c r="E9" i="277"/>
  <c r="I9" s="1"/>
  <c r="E7" i="273"/>
  <c r="I7" s="1"/>
  <c r="D20" i="287" l="1"/>
  <c r="E20"/>
  <c r="I20" s="1"/>
  <c r="E17" i="281"/>
  <c r="D17"/>
  <c r="H17" s="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1" i="287" l="1"/>
  <c r="F20"/>
  <c r="F20" i="285"/>
  <c r="C21"/>
  <c r="D21" i="283"/>
  <c r="I21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1" i="287" l="1"/>
  <c r="E21"/>
  <c r="I21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2" i="287" l="1"/>
  <c r="F21"/>
  <c r="D19" i="281"/>
  <c r="J19" s="1"/>
  <c r="J17"/>
  <c r="F21" i="285"/>
  <c r="C22"/>
  <c r="D22" i="283"/>
  <c r="J17" i="279"/>
  <c r="F17"/>
  <c r="C19"/>
  <c r="E19" s="1"/>
  <c r="I22" i="283"/>
  <c r="E19" i="281"/>
  <c r="I19" s="1"/>
  <c r="I20" i="282"/>
  <c r="D10" i="262"/>
  <c r="H10" s="1"/>
  <c r="C10"/>
  <c r="F17" i="280"/>
  <c r="H17"/>
  <c r="C19" s="1"/>
  <c r="E19" s="1"/>
  <c r="E11" i="277"/>
  <c r="I11" s="1"/>
  <c r="E10" i="273"/>
  <c r="I10" s="1"/>
  <c r="D22" i="287" l="1"/>
  <c r="E22"/>
  <c r="I22" s="1"/>
  <c r="C20" i="281"/>
  <c r="D20" s="1"/>
  <c r="J20" s="1"/>
  <c r="E22" i="285"/>
  <c r="I22" s="1"/>
  <c r="D22"/>
  <c r="I19" i="279"/>
  <c r="D19"/>
  <c r="C24" i="283"/>
  <c r="E24" s="1"/>
  <c r="F22"/>
  <c r="F19" i="281"/>
  <c r="C21" i="282"/>
  <c r="F20"/>
  <c r="B11" i="262"/>
  <c r="E10"/>
  <c r="I19" i="280"/>
  <c r="C12" i="277"/>
  <c r="D12" s="1"/>
  <c r="J12" s="1"/>
  <c r="F11"/>
  <c r="C11" i="273"/>
  <c r="D11" s="1"/>
  <c r="J11" s="1"/>
  <c r="F10"/>
  <c r="C24" i="287" l="1"/>
  <c r="F22"/>
  <c r="E20" i="281"/>
  <c r="I20" s="1"/>
  <c r="F22" i="285"/>
  <c r="C24"/>
  <c r="E21" i="282"/>
  <c r="I21" s="1"/>
  <c r="I24" i="283"/>
  <c r="D24"/>
  <c r="J19" i="279"/>
  <c r="C20"/>
  <c r="E20" s="1"/>
  <c r="F19"/>
  <c r="D11" i="262"/>
  <c r="H11" s="1"/>
  <c r="C11"/>
  <c r="C21" i="281"/>
  <c r="D21" s="1"/>
  <c r="J21" s="1"/>
  <c r="C20" i="280"/>
  <c r="F19"/>
  <c r="E12" i="277"/>
  <c r="I12" s="1"/>
  <c r="E11" i="273"/>
  <c r="I11" s="1"/>
  <c r="D24" i="287" l="1"/>
  <c r="E24"/>
  <c r="I24" s="1"/>
  <c r="F20" i="281"/>
  <c r="E20" i="280"/>
  <c r="D20"/>
  <c r="J20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F24" i="287" l="1"/>
  <c r="C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D22" s="1"/>
  <c r="J22" s="1"/>
  <c r="F20" i="280"/>
  <c r="C21"/>
  <c r="E14" i="277"/>
  <c r="I14" s="1"/>
  <c r="E12" i="273"/>
  <c r="I12" s="1"/>
  <c r="D25" i="287" l="1"/>
  <c r="E25"/>
  <c r="I25" s="1"/>
  <c r="E21" i="280"/>
  <c r="D21"/>
  <c r="J21" s="1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6" i="287" l="1"/>
  <c r="F25"/>
  <c r="F25" i="285"/>
  <c r="C26"/>
  <c r="I24" i="282"/>
  <c r="D26" i="283"/>
  <c r="I26"/>
  <c r="J21" i="279"/>
  <c r="F21"/>
  <c r="C22"/>
  <c r="E22" s="1"/>
  <c r="D14" i="262"/>
  <c r="H14" s="1"/>
  <c r="C14"/>
  <c r="C24" i="281"/>
  <c r="D24" s="1"/>
  <c r="J24" s="1"/>
  <c r="F22"/>
  <c r="C22" i="280"/>
  <c r="F21"/>
  <c r="E15" i="277"/>
  <c r="I15" s="1"/>
  <c r="E14" i="273"/>
  <c r="I14" s="1"/>
  <c r="E26" i="287" l="1"/>
  <c r="I26" s="1"/>
  <c r="D26"/>
  <c r="E22" i="280"/>
  <c r="D22"/>
  <c r="J22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F26" i="287" l="1"/>
  <c r="C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D25" s="1"/>
  <c r="J25" s="1"/>
  <c r="F24"/>
  <c r="C24" i="280"/>
  <c r="F22"/>
  <c r="E16" i="277"/>
  <c r="I16" s="1"/>
  <c r="E15" i="273"/>
  <c r="I15" s="1"/>
  <c r="D27" i="287" l="1"/>
  <c r="E27"/>
  <c r="I27" s="1"/>
  <c r="E24" i="280"/>
  <c r="D24"/>
  <c r="J24" s="1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29" i="287" l="1"/>
  <c r="F27"/>
  <c r="H17" i="277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F24"/>
  <c r="E17" i="277"/>
  <c r="I17" s="1"/>
  <c r="E16" i="273"/>
  <c r="I16" s="1"/>
  <c r="D29" i="287" l="1"/>
  <c r="E29"/>
  <c r="I29" s="1"/>
  <c r="E26" i="281"/>
  <c r="I26" s="1"/>
  <c r="D26"/>
  <c r="J26" s="1"/>
  <c r="E25" i="280"/>
  <c r="D25"/>
  <c r="J25" s="1"/>
  <c r="D29" i="285"/>
  <c r="E29"/>
  <c r="I29" s="1"/>
  <c r="D25" i="279"/>
  <c r="I25"/>
  <c r="C30" i="283"/>
  <c r="E30" s="1"/>
  <c r="F29"/>
  <c r="C27" i="282"/>
  <c r="E27" s="1"/>
  <c r="F26"/>
  <c r="E16" i="262"/>
  <c r="B17"/>
  <c r="I25" i="280"/>
  <c r="F17" i="277"/>
  <c r="C19"/>
  <c r="F16" i="273"/>
  <c r="C17"/>
  <c r="D17" s="1"/>
  <c r="F29" i="287" l="1"/>
  <c r="C30"/>
  <c r="D19" i="277"/>
  <c r="J19" s="1"/>
  <c r="J17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F26"/>
  <c r="C26" i="280"/>
  <c r="F25"/>
  <c r="E19" i="277"/>
  <c r="I19" s="1"/>
  <c r="E17" i="273"/>
  <c r="I17" s="1"/>
  <c r="D30" i="287" l="1"/>
  <c r="E30"/>
  <c r="I30" s="1"/>
  <c r="E27" i="281"/>
  <c r="I27" s="1"/>
  <c r="D27"/>
  <c r="J27" s="1"/>
  <c r="E26" i="280"/>
  <c r="D26"/>
  <c r="J26" s="1"/>
  <c r="E30" i="285"/>
  <c r="I30" s="1"/>
  <c r="D30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1" i="287" l="1"/>
  <c r="F30"/>
  <c r="F30" i="285"/>
  <c r="C31"/>
  <c r="D31" i="283"/>
  <c r="I31"/>
  <c r="I29" i="282"/>
  <c r="J26" i="279"/>
  <c r="C27"/>
  <c r="E27" s="1"/>
  <c r="F26"/>
  <c r="C19" i="262"/>
  <c r="D19"/>
  <c r="H19" s="1"/>
  <c r="C29" i="281"/>
  <c r="F27"/>
  <c r="C27" i="280"/>
  <c r="F26"/>
  <c r="E20" i="277"/>
  <c r="I20" s="1"/>
  <c r="E19" i="273"/>
  <c r="I19" s="1"/>
  <c r="E31" i="287" l="1"/>
  <c r="I31" s="1"/>
  <c r="D31"/>
  <c r="E29" i="281"/>
  <c r="I29" s="1"/>
  <c r="D29"/>
  <c r="J29" s="1"/>
  <c r="E27" i="280"/>
  <c r="D27"/>
  <c r="J27" s="1"/>
  <c r="D31" i="285"/>
  <c r="E31"/>
  <c r="I31" s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F31" i="287" l="1"/>
  <c r="C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F29"/>
  <c r="C29" i="280"/>
  <c r="F27"/>
  <c r="I21" i="277"/>
  <c r="E20" i="273"/>
  <c r="I20" s="1"/>
  <c r="D32" i="287" l="1"/>
  <c r="E32"/>
  <c r="I32" s="1"/>
  <c r="E30" i="281"/>
  <c r="I30" s="1"/>
  <c r="D30"/>
  <c r="J30" s="1"/>
  <c r="E29" i="280"/>
  <c r="I29" s="1"/>
  <c r="D29"/>
  <c r="J29" s="1"/>
  <c r="D32" i="285"/>
  <c r="E32"/>
  <c r="I32" s="1"/>
  <c r="I29" i="279"/>
  <c r="D29"/>
  <c r="F32" i="283"/>
  <c r="H32"/>
  <c r="C34" s="1"/>
  <c r="E34" s="1"/>
  <c r="C31" i="282"/>
  <c r="E31" s="1"/>
  <c r="F30"/>
  <c r="E20" i="262"/>
  <c r="B21"/>
  <c r="C22" i="277"/>
  <c r="F21"/>
  <c r="F20" i="273"/>
  <c r="C21"/>
  <c r="F32" i="287" l="1"/>
  <c r="H32"/>
  <c r="C34" s="1"/>
  <c r="F32" i="285"/>
  <c r="H32"/>
  <c r="C34" s="1"/>
  <c r="I34" i="283"/>
  <c r="D34"/>
  <c r="I31" i="282"/>
  <c r="J29" i="279"/>
  <c r="C30"/>
  <c r="E30" s="1"/>
  <c r="F29"/>
  <c r="E22" i="277"/>
  <c r="I22" s="1"/>
  <c r="D22"/>
  <c r="J22" s="1"/>
  <c r="E21" i="273"/>
  <c r="F21" s="1"/>
  <c r="C21" i="262"/>
  <c r="D21"/>
  <c r="H21" s="1"/>
  <c r="C31" i="281"/>
  <c r="F30"/>
  <c r="C30" i="280"/>
  <c r="F29"/>
  <c r="E34" i="287" l="1"/>
  <c r="I34" s="1"/>
  <c r="D34"/>
  <c r="E31" i="281"/>
  <c r="I31" s="1"/>
  <c r="D31"/>
  <c r="J31" s="1"/>
  <c r="E30" i="280"/>
  <c r="I30" s="1"/>
  <c r="D30"/>
  <c r="J30" s="1"/>
  <c r="D34" i="285"/>
  <c r="E34"/>
  <c r="I34" s="1"/>
  <c r="D30" i="279"/>
  <c r="I30"/>
  <c r="C35" i="283"/>
  <c r="E35" s="1"/>
  <c r="F34"/>
  <c r="I21" i="273"/>
  <c r="E32" i="282"/>
  <c r="F31"/>
  <c r="E21" i="262"/>
  <c r="B22"/>
  <c r="C24" i="277"/>
  <c r="F22"/>
  <c r="C22" i="273"/>
  <c r="E22" s="1"/>
  <c r="C35" i="287" l="1"/>
  <c r="F34"/>
  <c r="E24" i="277"/>
  <c r="D24"/>
  <c r="J24" s="1"/>
  <c r="F34" i="285"/>
  <c r="C35"/>
  <c r="D35" i="283"/>
  <c r="I35"/>
  <c r="I32" i="282"/>
  <c r="J30" i="279"/>
  <c r="C31"/>
  <c r="E31" s="1"/>
  <c r="F30"/>
  <c r="D22" i="262"/>
  <c r="H22" s="1"/>
  <c r="C22"/>
  <c r="C32" i="281"/>
  <c r="F31"/>
  <c r="C31" i="280"/>
  <c r="D31" s="1"/>
  <c r="J31" s="1"/>
  <c r="F30"/>
  <c r="I24" i="277"/>
  <c r="I22" i="273"/>
  <c r="D35" i="287" l="1"/>
  <c r="E35"/>
  <c r="I35" s="1"/>
  <c r="E32" i="281"/>
  <c r="I32" s="1"/>
  <c r="D32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C25" i="277"/>
  <c r="F24"/>
  <c r="F22" i="273"/>
  <c r="C24"/>
  <c r="E24" s="1"/>
  <c r="C36" i="287" l="1"/>
  <c r="F35"/>
  <c r="H32" i="281"/>
  <c r="F133" i="262" s="1"/>
  <c r="J32" i="281"/>
  <c r="E25" i="277"/>
  <c r="D25"/>
  <c r="J25" s="1"/>
  <c r="F35" i="285"/>
  <c r="C36"/>
  <c r="D36" i="283"/>
  <c r="I36"/>
  <c r="I34" i="282"/>
  <c r="J31" i="279"/>
  <c r="C32"/>
  <c r="E32" s="1"/>
  <c r="F31"/>
  <c r="D24" i="262"/>
  <c r="H24" s="1"/>
  <c r="C24"/>
  <c r="F32" i="281"/>
  <c r="C32" i="280"/>
  <c r="F31"/>
  <c r="I25" i="277"/>
  <c r="I24" i="273"/>
  <c r="E36" i="287" l="1"/>
  <c r="I36" s="1"/>
  <c r="D36"/>
  <c r="C34" i="281"/>
  <c r="E32" i="280"/>
  <c r="I32" s="1"/>
  <c r="D32"/>
  <c r="D36" i="285"/>
  <c r="E36"/>
  <c r="I36" s="1"/>
  <c r="D32" i="279"/>
  <c r="I32"/>
  <c r="C37" i="283"/>
  <c r="E37" s="1"/>
  <c r="F36"/>
  <c r="F34" i="282"/>
  <c r="C35"/>
  <c r="E35" s="1"/>
  <c r="E24" i="262"/>
  <c r="B25"/>
  <c r="C26" i="277"/>
  <c r="F25"/>
  <c r="F24" i="273"/>
  <c r="C25"/>
  <c r="E25" s="1"/>
  <c r="C37" i="287" l="1"/>
  <c r="F36"/>
  <c r="E34" i="281"/>
  <c r="I34" s="1"/>
  <c r="D34"/>
  <c r="E26" i="277"/>
  <c r="D26"/>
  <c r="J26" s="1"/>
  <c r="F36" i="285"/>
  <c r="C37"/>
  <c r="D37" i="283"/>
  <c r="I37"/>
  <c r="D35" i="282"/>
  <c r="I35"/>
  <c r="J32" i="279"/>
  <c r="C34"/>
  <c r="E34" s="1"/>
  <c r="F32"/>
  <c r="D25" i="262"/>
  <c r="H25" s="1"/>
  <c r="C25"/>
  <c r="F32" i="280"/>
  <c r="H32"/>
  <c r="I26" i="277"/>
  <c r="I25" i="273"/>
  <c r="D37" i="287" l="1"/>
  <c r="E37"/>
  <c r="I37" s="1"/>
  <c r="C35" i="281"/>
  <c r="E35" s="1"/>
  <c r="I35" s="1"/>
  <c r="F34"/>
  <c r="D37" i="285"/>
  <c r="E37"/>
  <c r="I37" s="1"/>
  <c r="C34" i="280"/>
  <c r="D34" s="1"/>
  <c r="J34" s="1"/>
  <c r="F125" i="262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F37" i="287" l="1"/>
  <c r="C39"/>
  <c r="F35" i="281"/>
  <c r="D27" i="277"/>
  <c r="J27" s="1"/>
  <c r="E27"/>
  <c r="I27" s="1"/>
  <c r="F37" i="285"/>
  <c r="C39"/>
  <c r="E34" i="280"/>
  <c r="I34" s="1"/>
  <c r="J32"/>
  <c r="I39" i="283"/>
  <c r="D39"/>
  <c r="D36" i="282"/>
  <c r="I36"/>
  <c r="J34" i="279"/>
  <c r="C35"/>
  <c r="E35" s="1"/>
  <c r="F34"/>
  <c r="D26" i="262"/>
  <c r="H26" s="1"/>
  <c r="C26"/>
  <c r="C35" i="280"/>
  <c r="I26" i="273"/>
  <c r="E39" i="287" l="1"/>
  <c r="I39" s="1"/>
  <c r="D39"/>
  <c r="C36" i="281"/>
  <c r="E36" s="1"/>
  <c r="I36" s="1"/>
  <c r="E35" i="280"/>
  <c r="D35"/>
  <c r="J35" s="1"/>
  <c r="D39" i="285"/>
  <c r="E39"/>
  <c r="I39" s="1"/>
  <c r="F34" i="280"/>
  <c r="I35"/>
  <c r="D35" i="279"/>
  <c r="I35"/>
  <c r="C40" i="283"/>
  <c r="E40" s="1"/>
  <c r="F39"/>
  <c r="F36" i="282"/>
  <c r="C37"/>
  <c r="E37" s="1"/>
  <c r="B27" i="262"/>
  <c r="E26"/>
  <c r="C29" i="277"/>
  <c r="F27"/>
  <c r="F26" i="273"/>
  <c r="C27"/>
  <c r="F36" i="281" l="1"/>
  <c r="C40" i="287"/>
  <c r="F39"/>
  <c r="E29" i="277"/>
  <c r="D29"/>
  <c r="J29" s="1"/>
  <c r="F39" i="285"/>
  <c r="C40"/>
  <c r="D40" i="283"/>
  <c r="I40"/>
  <c r="D37" i="282"/>
  <c r="I37"/>
  <c r="J35" i="279"/>
  <c r="C36"/>
  <c r="E36" s="1"/>
  <c r="F35"/>
  <c r="D27" i="262"/>
  <c r="H27" s="1"/>
  <c r="C27"/>
  <c r="C37" i="281"/>
  <c r="E37" s="1"/>
  <c r="C36" i="280"/>
  <c r="F35"/>
  <c r="I29" i="277"/>
  <c r="I27" i="273"/>
  <c r="D40" i="287" l="1"/>
  <c r="E40"/>
  <c r="I40" s="1"/>
  <c r="E36" i="280"/>
  <c r="D36"/>
  <c r="J36" s="1"/>
  <c r="E40" i="285"/>
  <c r="I40" s="1"/>
  <c r="D40"/>
  <c r="I37" i="281"/>
  <c r="D37"/>
  <c r="I36" i="280"/>
  <c r="I36" i="279"/>
  <c r="D36"/>
  <c r="F40" i="283"/>
  <c r="C41"/>
  <c r="E41" s="1"/>
  <c r="F37" i="282"/>
  <c r="C39"/>
  <c r="E39" s="1"/>
  <c r="B29" i="262"/>
  <c r="E27"/>
  <c r="C30" i="277"/>
  <c r="F29"/>
  <c r="C29" i="273"/>
  <c r="E29" s="1"/>
  <c r="F27"/>
  <c r="F40" i="287" l="1"/>
  <c r="C41"/>
  <c r="E30" i="277"/>
  <c r="I30" s="1"/>
  <c r="D30"/>
  <c r="J30" s="1"/>
  <c r="F40" i="285"/>
  <c r="C41"/>
  <c r="D41" i="283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F36"/>
  <c r="I29" i="273"/>
  <c r="E41" i="287" l="1"/>
  <c r="I41" s="1"/>
  <c r="D41"/>
  <c r="E37" i="280"/>
  <c r="D37"/>
  <c r="J37" s="1"/>
  <c r="D41" i="285"/>
  <c r="E41"/>
  <c r="I41" s="1"/>
  <c r="D39" i="281"/>
  <c r="I39"/>
  <c r="I37" i="280"/>
  <c r="D37" i="279"/>
  <c r="I37"/>
  <c r="C42" i="283"/>
  <c r="E42" s="1"/>
  <c r="F41"/>
  <c r="F39" i="282"/>
  <c r="C40"/>
  <c r="E40" s="1"/>
  <c r="B30" i="262"/>
  <c r="E29"/>
  <c r="C31" i="277"/>
  <c r="F30"/>
  <c r="F29" i="273"/>
  <c r="C30"/>
  <c r="E30" s="1"/>
  <c r="C42" i="287" l="1"/>
  <c r="F41"/>
  <c r="E31" i="277"/>
  <c r="I31" s="1"/>
  <c r="D31"/>
  <c r="J31" s="1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F37"/>
  <c r="I30" i="273"/>
  <c r="D42" i="287" l="1"/>
  <c r="E42"/>
  <c r="I42" s="1"/>
  <c r="E39" i="280"/>
  <c r="D39"/>
  <c r="J39" s="1"/>
  <c r="E42" i="285"/>
  <c r="I42" s="1"/>
  <c r="D42"/>
  <c r="D40" i="281"/>
  <c r="I40"/>
  <c r="I39" i="280"/>
  <c r="D39" i="279"/>
  <c r="I39"/>
  <c r="F42" i="283"/>
  <c r="C44"/>
  <c r="E44" s="1"/>
  <c r="F40" i="282"/>
  <c r="C41"/>
  <c r="E41" s="1"/>
  <c r="B31" i="262"/>
  <c r="E30"/>
  <c r="C32" i="277"/>
  <c r="F31"/>
  <c r="F30" i="273"/>
  <c r="C31"/>
  <c r="E31" s="1"/>
  <c r="F42" i="287" l="1"/>
  <c r="C44"/>
  <c r="E32" i="277"/>
  <c r="D32"/>
  <c r="J32" s="1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F39"/>
  <c r="I32" i="277"/>
  <c r="I31" i="273"/>
  <c r="E44" i="287" l="1"/>
  <c r="I44" s="1"/>
  <c r="D44"/>
  <c r="E40" i="280"/>
  <c r="I40" s="1"/>
  <c r="D40"/>
  <c r="J40" s="1"/>
  <c r="D44" i="285"/>
  <c r="E44"/>
  <c r="D41" i="281"/>
  <c r="I41"/>
  <c r="D40" i="279"/>
  <c r="I40"/>
  <c r="C45" i="283"/>
  <c r="E45" s="1"/>
  <c r="F44"/>
  <c r="F41" i="282"/>
  <c r="C42"/>
  <c r="E42" s="1"/>
  <c r="B32" i="262"/>
  <c r="E31"/>
  <c r="H32" i="277"/>
  <c r="F32"/>
  <c r="F31" i="273"/>
  <c r="C32"/>
  <c r="E32" s="1"/>
  <c r="C45" i="287" l="1"/>
  <c r="F44"/>
  <c r="C34" i="277"/>
  <c r="F121" i="262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F40"/>
  <c r="H32" i="273"/>
  <c r="I32"/>
  <c r="D45" i="287" l="1"/>
  <c r="E45"/>
  <c r="I45" s="1"/>
  <c r="E41" i="280"/>
  <c r="D41"/>
  <c r="J41" s="1"/>
  <c r="E34" i="277"/>
  <c r="I34" s="1"/>
  <c r="D34"/>
  <c r="J34" s="1"/>
  <c r="E45" i="285"/>
  <c r="I45" s="1"/>
  <c r="D45"/>
  <c r="D42" i="281"/>
  <c r="I42"/>
  <c r="I41" i="280"/>
  <c r="D41" i="279"/>
  <c r="I41"/>
  <c r="F45" i="283"/>
  <c r="C46"/>
  <c r="E46" s="1"/>
  <c r="F42" i="282"/>
  <c r="C44"/>
  <c r="E44" s="1"/>
  <c r="E32" i="262"/>
  <c r="B34"/>
  <c r="C35" i="277"/>
  <c r="D35" s="1"/>
  <c r="F32" i="273"/>
  <c r="C34"/>
  <c r="E34" s="1"/>
  <c r="C46" i="287" l="1"/>
  <c r="F45"/>
  <c r="F34" i="277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6" i="287" l="1"/>
  <c r="E46"/>
  <c r="I46" s="1"/>
  <c r="D46" i="285"/>
  <c r="E46"/>
  <c r="I46" s="1"/>
  <c r="D44" i="281"/>
  <c r="I44"/>
  <c r="I42" i="280"/>
  <c r="D42" i="279"/>
  <c r="I42"/>
  <c r="C47" i="283"/>
  <c r="E47" s="1"/>
  <c r="F46"/>
  <c r="F44" i="282"/>
  <c r="C45"/>
  <c r="E45" s="1"/>
  <c r="B35" i="262"/>
  <c r="E34"/>
  <c r="C36" i="277"/>
  <c r="D36" s="1"/>
  <c r="J36" s="1"/>
  <c r="F35"/>
  <c r="F34" i="273"/>
  <c r="C35"/>
  <c r="C47" i="287" l="1"/>
  <c r="F46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7" i="287" l="1"/>
  <c r="E47"/>
  <c r="I47" s="1"/>
  <c r="D47" i="285"/>
  <c r="E47"/>
  <c r="I47" s="1"/>
  <c r="I45" i="281"/>
  <c r="D45"/>
  <c r="I44" i="280"/>
  <c r="D44" i="279"/>
  <c r="I44"/>
  <c r="F47" i="283"/>
  <c r="H47"/>
  <c r="C49" s="1"/>
  <c r="E49" s="1"/>
  <c r="F45" i="282"/>
  <c r="C46"/>
  <c r="E46" s="1"/>
  <c r="E35" i="262"/>
  <c r="B36"/>
  <c r="C37" i="277"/>
  <c r="F36"/>
  <c r="F35" i="273"/>
  <c r="C36"/>
  <c r="H47" i="287" l="1"/>
  <c r="C49" s="1"/>
  <c r="F47"/>
  <c r="E37" i="277"/>
  <c r="I37" s="1"/>
  <c r="D37"/>
  <c r="J37" s="1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D49" i="287" l="1"/>
  <c r="E49"/>
  <c r="I49" s="1"/>
  <c r="D49" i="285"/>
  <c r="E49"/>
  <c r="I49" s="1"/>
  <c r="D46" i="28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F37"/>
  <c r="F36" i="273"/>
  <c r="C37"/>
  <c r="E37" s="1"/>
  <c r="C50" i="287" l="1"/>
  <c r="F49"/>
  <c r="E39" i="277"/>
  <c r="D39"/>
  <c r="J39" s="1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E50" i="287" l="1"/>
  <c r="I50" s="1"/>
  <c r="D50"/>
  <c r="E50" i="285"/>
  <c r="I50" s="1"/>
  <c r="D50"/>
  <c r="D47" i="281"/>
  <c r="H47" s="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F39"/>
  <c r="C39" i="273"/>
  <c r="F37"/>
  <c r="C51" i="287" l="1"/>
  <c r="F50"/>
  <c r="E40" i="277"/>
  <c r="I40" s="1"/>
  <c r="D40"/>
  <c r="J40" s="1"/>
  <c r="E39" i="273"/>
  <c r="I39" s="1"/>
  <c r="D39"/>
  <c r="J39" s="1"/>
  <c r="F50" i="285"/>
  <c r="C51"/>
  <c r="D51" i="283"/>
  <c r="I51"/>
  <c r="D49" i="282"/>
  <c r="I49"/>
  <c r="J46" i="279"/>
  <c r="C47"/>
  <c r="E47" s="1"/>
  <c r="F46"/>
  <c r="D39" i="262"/>
  <c r="H39" s="1"/>
  <c r="C39"/>
  <c r="F47" i="281"/>
  <c r="C49"/>
  <c r="E49" s="1"/>
  <c r="C47" i="280"/>
  <c r="E47" s="1"/>
  <c r="F46"/>
  <c r="D51" i="287" l="1"/>
  <c r="E51"/>
  <c r="I51" s="1"/>
  <c r="D51" i="285"/>
  <c r="E51"/>
  <c r="I51" s="1"/>
  <c r="D49" i="281"/>
  <c r="D47" i="280"/>
  <c r="H47" s="1"/>
  <c r="I47"/>
  <c r="I47" i="279"/>
  <c r="D47"/>
  <c r="C52" i="283"/>
  <c r="E52" s="1"/>
  <c r="F51"/>
  <c r="C50" i="282"/>
  <c r="E50" s="1"/>
  <c r="F49"/>
  <c r="E39" i="262"/>
  <c r="B40"/>
  <c r="I49" i="281"/>
  <c r="C41" i="277"/>
  <c r="F40"/>
  <c r="F39" i="273"/>
  <c r="C40"/>
  <c r="C52" i="287" l="1"/>
  <c r="F51"/>
  <c r="E41" i="277"/>
  <c r="D41"/>
  <c r="J41" s="1"/>
  <c r="E40" i="273"/>
  <c r="D40"/>
  <c r="J40" s="1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C49" i="280"/>
  <c r="E49" s="1"/>
  <c r="F47"/>
  <c r="E52" i="287" l="1"/>
  <c r="I52" s="1"/>
  <c r="D52"/>
  <c r="E52" i="285"/>
  <c r="I52" s="1"/>
  <c r="D52"/>
  <c r="I50" i="28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C54" i="287" l="1"/>
  <c r="F52"/>
  <c r="E41" i="273"/>
  <c r="D41"/>
  <c r="J41" s="1"/>
  <c r="F52" i="285"/>
  <c r="C54"/>
  <c r="E42" i="277"/>
  <c r="I42" s="1"/>
  <c r="D42"/>
  <c r="J42" s="1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4" i="287" l="1"/>
  <c r="E54"/>
  <c r="I54" s="1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F42"/>
  <c r="F41" i="273"/>
  <c r="C42"/>
  <c r="C55" i="287" l="1"/>
  <c r="F54"/>
  <c r="E44" i="277"/>
  <c r="I44" s="1"/>
  <c r="D44"/>
  <c r="J44" s="1"/>
  <c r="E42" i="273"/>
  <c r="I42" s="1"/>
  <c r="D42"/>
  <c r="J42" s="1"/>
  <c r="F54" i="285"/>
  <c r="I54"/>
  <c r="C55"/>
  <c r="D55" i="283"/>
  <c r="I55"/>
  <c r="D52" i="282"/>
  <c r="I52"/>
  <c r="J50" i="279"/>
  <c r="F50"/>
  <c r="C51"/>
  <c r="E51" s="1"/>
  <c r="D42" i="262"/>
  <c r="H42" s="1"/>
  <c r="C42"/>
  <c r="C52" i="281"/>
  <c r="E52" s="1"/>
  <c r="F51"/>
  <c r="C51" i="280"/>
  <c r="E51" s="1"/>
  <c r="F50"/>
  <c r="E55" i="287" l="1"/>
  <c r="I55" s="1"/>
  <c r="D55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F44"/>
  <c r="F42" i="273"/>
  <c r="C44"/>
  <c r="C56" i="287" l="1"/>
  <c r="F55"/>
  <c r="E45" i="277"/>
  <c r="I45" s="1"/>
  <c r="D45"/>
  <c r="J45" s="1"/>
  <c r="E44" i="273"/>
  <c r="I44" s="1"/>
  <c r="D44"/>
  <c r="J44" s="1"/>
  <c r="F55" i="285"/>
  <c r="C56"/>
  <c r="D56" i="283"/>
  <c r="I56"/>
  <c r="D54" i="282"/>
  <c r="I54"/>
  <c r="J51" i="279"/>
  <c r="C52"/>
  <c r="E52" s="1"/>
  <c r="F51"/>
  <c r="D44" i="262"/>
  <c r="H44" s="1"/>
  <c r="C44"/>
  <c r="C54" i="281"/>
  <c r="E54" s="1"/>
  <c r="F52"/>
  <c r="C52" i="280"/>
  <c r="E52" s="1"/>
  <c r="F51"/>
  <c r="D56" i="287" l="1"/>
  <c r="E56"/>
  <c r="I56" s="1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F45"/>
  <c r="F44" i="273"/>
  <c r="C45"/>
  <c r="E46" i="277" l="1"/>
  <c r="D46"/>
  <c r="J46" s="1"/>
  <c r="C57" i="287"/>
  <c r="F56"/>
  <c r="E45" i="273"/>
  <c r="D45"/>
  <c r="J45" s="1"/>
  <c r="F56" i="285"/>
  <c r="C57"/>
  <c r="D57" i="283"/>
  <c r="I57"/>
  <c r="D55" i="282"/>
  <c r="I55"/>
  <c r="I46" i="277"/>
  <c r="I45" i="273"/>
  <c r="J52" i="279"/>
  <c r="C54"/>
  <c r="E54" s="1"/>
  <c r="F52"/>
  <c r="D45" i="262"/>
  <c r="H45" s="1"/>
  <c r="C45"/>
  <c r="C55" i="281"/>
  <c r="E55" s="1"/>
  <c r="F54"/>
  <c r="C54" i="280"/>
  <c r="E54" s="1"/>
  <c r="F52"/>
  <c r="E57" i="287" l="1"/>
  <c r="I57" s="1"/>
  <c r="D57"/>
  <c r="D57" i="285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F57" i="285" l="1"/>
  <c r="C59" i="287"/>
  <c r="F57"/>
  <c r="C59" i="285"/>
  <c r="I59" i="283"/>
  <c r="D59"/>
  <c r="D56" i="282"/>
  <c r="I56"/>
  <c r="H47" i="277"/>
  <c r="F136" i="262" s="1"/>
  <c r="I47" i="277"/>
  <c r="I46" i="273"/>
  <c r="J54" i="279"/>
  <c r="F54"/>
  <c r="C55"/>
  <c r="E55" s="1"/>
  <c r="D46" i="262"/>
  <c r="H46" s="1"/>
  <c r="C46"/>
  <c r="C56" i="281"/>
  <c r="E56" s="1"/>
  <c r="F55"/>
  <c r="C55" i="280"/>
  <c r="E55" s="1"/>
  <c r="F54"/>
  <c r="D59" i="287" l="1"/>
  <c r="E59"/>
  <c r="I59" s="1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C49" i="277"/>
  <c r="E49" s="1"/>
  <c r="F46" i="273"/>
  <c r="C47"/>
  <c r="E47" s="1"/>
  <c r="C60" i="287" l="1"/>
  <c r="F59"/>
  <c r="F59" i="285"/>
  <c r="C60"/>
  <c r="D60" i="283"/>
  <c r="I60"/>
  <c r="D57" i="282"/>
  <c r="I57"/>
  <c r="D49" i="277"/>
  <c r="H47" i="273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E60" i="287" l="1"/>
  <c r="I60" s="1"/>
  <c r="D60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1" i="287" l="1"/>
  <c r="F60"/>
  <c r="F60" i="285"/>
  <c r="C61"/>
  <c r="D61" i="283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61" i="287" l="1"/>
  <c r="E61"/>
  <c r="I61" s="1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2" i="287" l="1"/>
  <c r="F61"/>
  <c r="F61" i="285"/>
  <c r="C62"/>
  <c r="D62" i="283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E62" i="287" l="1"/>
  <c r="I62" s="1"/>
  <c r="D62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2" i="287" l="1"/>
  <c r="H62"/>
  <c r="C64" s="1"/>
  <c r="F62" i="285"/>
  <c r="H62"/>
  <c r="C64" s="1"/>
  <c r="I64" i="283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4" i="287" l="1"/>
  <c r="E64"/>
  <c r="I64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F64" i="287" l="1"/>
  <c r="C65"/>
  <c r="F64" i="285"/>
  <c r="C65"/>
  <c r="D65" i="283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5" i="287" l="1"/>
  <c r="E65"/>
  <c r="I65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C66" i="287" l="1"/>
  <c r="F65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6" i="287" l="1"/>
  <c r="E66"/>
  <c r="I66" s="1"/>
  <c r="D66" i="285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F66" i="285" l="1"/>
  <c r="F66" i="287"/>
  <c r="C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7" i="287" l="1"/>
  <c r="E67"/>
  <c r="I67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C69" i="287" l="1"/>
  <c r="F67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9" i="287" l="1"/>
  <c r="E69"/>
  <c r="I69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F69" i="287" l="1"/>
  <c r="C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0" i="287" l="1"/>
  <c r="E70"/>
  <c r="I70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C71" i="287" l="1"/>
  <c r="F70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1" i="287" l="1"/>
  <c r="E71"/>
  <c r="I71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F71" i="287" l="1"/>
  <c r="C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2" i="287" l="1"/>
  <c r="E72"/>
  <c r="I72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C74" i="287" l="1"/>
  <c r="F72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4" i="287" l="1"/>
  <c r="E74"/>
  <c r="I74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F74" i="287" l="1"/>
  <c r="C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5" i="287" l="1"/>
  <c r="E75"/>
  <c r="I75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C76" i="287" l="1"/>
  <c r="F75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6" i="287" l="1"/>
  <c r="E76"/>
  <c r="I76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F76" i="287" l="1"/>
  <c r="C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D77" i="287" l="1"/>
  <c r="E77"/>
  <c r="I77" s="1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F77" i="287" l="1"/>
  <c r="H77"/>
  <c r="C79" s="1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E79" i="287" l="1"/>
  <c r="I79" s="1"/>
  <c r="D79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0" i="287" l="1"/>
  <c r="F79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80" i="287" l="1"/>
  <c r="E80"/>
  <c r="I80" s="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1" i="287" l="1"/>
  <c r="F80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E81" i="287" l="1"/>
  <c r="I81" s="1"/>
  <c r="D8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2" i="287" l="1"/>
  <c r="F81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D82" i="287" l="1"/>
  <c r="E82"/>
  <c r="I82" s="1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4" i="287" l="1"/>
  <c r="F82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E84" i="287" l="1"/>
  <c r="I84" s="1"/>
  <c r="D84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5" i="287" l="1"/>
  <c r="F84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5" i="287" l="1"/>
  <c r="E85"/>
  <c r="I85" s="1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6" i="287" l="1"/>
  <c r="F85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E86" i="287" l="1"/>
  <c r="I86" s="1"/>
  <c r="D86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7" i="287" l="1"/>
  <c r="F86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D87" i="287" l="1"/>
  <c r="E87"/>
  <c r="I87" s="1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89" i="287" l="1"/>
  <c r="F87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E89" i="287" l="1"/>
  <c r="I89" s="1"/>
  <c r="D89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0" i="287" l="1"/>
  <c r="F89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90" i="287" l="1"/>
  <c r="E90"/>
  <c r="I90" s="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1" i="287" l="1"/>
  <c r="F90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E91" i="287" l="1"/>
  <c r="I91" s="1"/>
  <c r="D9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C92" i="287" l="1"/>
  <c r="F91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2" i="287" l="1"/>
  <c r="E92"/>
  <c r="I92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H92" i="287" l="1"/>
  <c r="C94" s="1"/>
  <c r="F92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4" i="287" l="1"/>
  <c r="E94"/>
  <c r="I94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C95" i="287" l="1"/>
  <c r="F94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5" i="287" l="1"/>
  <c r="E95"/>
  <c r="I95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F95" i="287" l="1"/>
  <c r="C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6" i="287" l="1"/>
  <c r="E96"/>
  <c r="I96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C97" i="287" l="1"/>
  <c r="F96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7" i="287" l="1"/>
  <c r="E97"/>
  <c r="I97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F97" i="287" l="1"/>
  <c r="C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9" i="287" l="1"/>
  <c r="E99"/>
  <c r="I99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C100" i="287" l="1"/>
  <c r="F99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0" i="287" l="1"/>
  <c r="E100"/>
  <c r="I100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F100" i="287" l="1"/>
  <c r="C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1" i="287" l="1"/>
  <c r="E101"/>
  <c r="I101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C102" i="287" l="1"/>
  <c r="F101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2" i="287" l="1"/>
  <c r="E102"/>
  <c r="I102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F102" i="287" l="1"/>
  <c r="C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4" i="287" l="1"/>
  <c r="E104"/>
  <c r="I104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C105" i="287" l="1"/>
  <c r="F104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5" i="287" l="1"/>
  <c r="E105"/>
  <c r="I105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F105" i="287" l="1"/>
  <c r="C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6" i="287" l="1"/>
  <c r="E106"/>
  <c r="I106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7" i="287" l="1"/>
  <c r="F106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7" i="287" l="1"/>
  <c r="E107"/>
  <c r="I107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F107" i="287" l="1"/>
  <c r="H107"/>
  <c r="C109" s="1"/>
  <c r="F107" i="285"/>
  <c r="H107"/>
  <c r="C109" s="1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9" i="287" l="1"/>
  <c r="E109"/>
  <c r="I109" s="1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0" i="287" l="1"/>
  <c r="F109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E110" i="287" l="1"/>
  <c r="I110" s="1"/>
  <c r="D110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1" i="287" l="1"/>
  <c r="F110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11" i="287" l="1"/>
  <c r="E111"/>
  <c r="I111" s="1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2" i="287" l="1"/>
  <c r="F111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E112" i="287" l="1"/>
  <c r="I112" s="1"/>
  <c r="D112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4" i="287" l="1"/>
  <c r="F112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4" i="287" l="1"/>
  <c r="E114"/>
  <c r="I114" s="1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5" i="287" l="1"/>
  <c r="F114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E115" i="287" l="1"/>
  <c r="I115" s="1"/>
  <c r="D115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6" i="287" l="1"/>
  <c r="F115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6" i="287" l="1"/>
  <c r="E116"/>
  <c r="I116" s="1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7" i="287" l="1"/>
  <c r="F116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E117" i="287" l="1"/>
  <c r="I117" s="1"/>
  <c r="D117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19" i="287" l="1"/>
  <c r="F117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9" i="287" l="1"/>
  <c r="E119"/>
  <c r="I119" s="1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0" i="287" l="1"/>
  <c r="F119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E120" i="287" l="1"/>
  <c r="I120" s="1"/>
  <c r="D120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1" i="287" l="1"/>
  <c r="F120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21" i="287" l="1"/>
  <c r="E121"/>
  <c r="I121" s="1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2" i="287" l="1"/>
  <c r="F121"/>
  <c r="C122" i="285"/>
  <c r="F121"/>
  <c r="D21" i="276"/>
  <c r="H21" s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H110" s="1"/>
  <c r="C110"/>
  <c r="C120" i="281"/>
  <c r="E120" s="1"/>
  <c r="F119"/>
  <c r="C119" i="280"/>
  <c r="E119" s="1"/>
  <c r="F117"/>
  <c r="E122" i="287" l="1"/>
  <c r="I122" s="1"/>
  <c r="D122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2" i="287" l="1"/>
  <c r="H122"/>
  <c r="C124" s="1"/>
  <c r="F122" i="285"/>
  <c r="H122"/>
  <c r="C124" s="1"/>
  <c r="C22" i="276"/>
  <c r="D22"/>
  <c r="H22" s="1"/>
  <c r="I124" i="283"/>
  <c r="D124"/>
  <c r="D121" i="282"/>
  <c r="I121"/>
  <c r="D112" i="277"/>
  <c r="I112"/>
  <c r="D111" i="273"/>
  <c r="I111"/>
  <c r="J119" i="279"/>
  <c r="C120"/>
  <c r="E120" s="1"/>
  <c r="F119"/>
  <c r="D111" i="262"/>
  <c r="H111" s="1"/>
  <c r="C111"/>
  <c r="C121" i="281"/>
  <c r="E121" s="1"/>
  <c r="F120"/>
  <c r="C120" i="280"/>
  <c r="E120" s="1"/>
  <c r="F119"/>
  <c r="D124" i="287" l="1"/>
  <c r="E124"/>
  <c r="I124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F124" i="287" l="1"/>
  <c r="C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H113" s="1"/>
  <c r="C113"/>
  <c r="C122" i="281"/>
  <c r="E122" s="1"/>
  <c r="F121"/>
  <c r="C121" i="280"/>
  <c r="E121" s="1"/>
  <c r="F120"/>
  <c r="H24" i="276"/>
  <c r="D125" i="287" l="1"/>
  <c r="E125"/>
  <c r="I125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C126" i="287" l="1"/>
  <c r="F125"/>
  <c r="C126" i="285"/>
  <c r="F125"/>
  <c r="D25" i="276"/>
  <c r="H25" s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H114" s="1"/>
  <c r="C114"/>
  <c r="F122" i="281"/>
  <c r="H122"/>
  <c r="C124" s="1"/>
  <c r="E124" s="1"/>
  <c r="C122" i="280"/>
  <c r="E122" s="1"/>
  <c r="F121"/>
  <c r="D126" i="287" l="1"/>
  <c r="E126"/>
  <c r="I126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F126" i="287" l="1"/>
  <c r="C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7" i="287" l="1"/>
  <c r="E127"/>
  <c r="I127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C129" i="287" l="1"/>
  <c r="F127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9" i="287" l="1"/>
  <c r="E129"/>
  <c r="I129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F129" i="287" l="1"/>
  <c r="C130"/>
  <c r="F129" i="285"/>
  <c r="C130"/>
  <c r="D29" i="276"/>
  <c r="H29" s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D130" i="287" l="1"/>
  <c r="E130"/>
  <c r="I130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C131" i="287" l="1"/>
  <c r="F130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1" i="287" l="1"/>
  <c r="E131"/>
  <c r="I131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I129" i="281"/>
  <c r="I127" i="280"/>
  <c r="C121" i="277"/>
  <c r="E121" s="1"/>
  <c r="F120"/>
  <c r="B31" i="276"/>
  <c r="E30"/>
  <c r="F119" i="273"/>
  <c r="C120"/>
  <c r="E120" s="1"/>
  <c r="F131" i="287" l="1"/>
  <c r="C132"/>
  <c r="D120" i="262"/>
  <c r="H120" s="1"/>
  <c r="C120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C130" i="281"/>
  <c r="E130" s="1"/>
  <c r="F129"/>
  <c r="C129" i="280"/>
  <c r="E129" s="1"/>
  <c r="F127"/>
  <c r="I120" i="273"/>
  <c r="D132" i="287" l="1"/>
  <c r="E132"/>
  <c r="I132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C122" i="277"/>
  <c r="E122" s="1"/>
  <c r="F121"/>
  <c r="B32" i="276"/>
  <c r="E31"/>
  <c r="F120" i="273"/>
  <c r="C121"/>
  <c r="E121" s="1"/>
  <c r="C134" i="287" l="1"/>
  <c r="F132"/>
  <c r="D121" i="262"/>
  <c r="H121" s="1"/>
  <c r="C121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C131" i="281"/>
  <c r="E131" s="1"/>
  <c r="F130"/>
  <c r="C130" i="280"/>
  <c r="E130" s="1"/>
  <c r="F129"/>
  <c r="D134" i="287" l="1"/>
  <c r="E134"/>
  <c r="I134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E121"/>
  <c r="I130" i="280"/>
  <c r="F122" i="277"/>
  <c r="H122"/>
  <c r="C124" s="1"/>
  <c r="E124" s="1"/>
  <c r="D34" i="276"/>
  <c r="E32"/>
  <c r="F121" i="273"/>
  <c r="C122"/>
  <c r="E122" s="1"/>
  <c r="F134" i="287" l="1"/>
  <c r="C135"/>
  <c r="D123" i="262"/>
  <c r="H123" s="1"/>
  <c r="C123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C132" i="281"/>
  <c r="E132" s="1"/>
  <c r="F131"/>
  <c r="C131" i="280"/>
  <c r="E131" s="1"/>
  <c r="F130"/>
  <c r="H34" i="276"/>
  <c r="D135" i="287" l="1"/>
  <c r="E135"/>
  <c r="I135" s="1"/>
  <c r="B124" i="262"/>
  <c r="E123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C136" i="287" l="1"/>
  <c r="F135"/>
  <c r="C124" i="262"/>
  <c r="D124"/>
  <c r="H124" s="1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C134" i="281"/>
  <c r="E134" s="1"/>
  <c r="F132"/>
  <c r="C132" i="280"/>
  <c r="E132" s="1"/>
  <c r="F131"/>
  <c r="I125" i="277"/>
  <c r="D136" i="287" l="1"/>
  <c r="E136"/>
  <c r="I136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C125" s="1"/>
  <c r="E124"/>
  <c r="I134" i="281"/>
  <c r="I132" i="280"/>
  <c r="C126" i="277"/>
  <c r="E126" s="1"/>
  <c r="F125"/>
  <c r="B36" i="276"/>
  <c r="C36" s="1"/>
  <c r="E35"/>
  <c r="F124" i="273"/>
  <c r="C125"/>
  <c r="E125" s="1"/>
  <c r="F136" i="287" l="1"/>
  <c r="C137"/>
  <c r="F136" i="285"/>
  <c r="C137"/>
  <c r="D36" i="276"/>
  <c r="H36" s="1"/>
  <c r="D137" i="283"/>
  <c r="H137" s="1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D137" i="287" l="1"/>
  <c r="E137"/>
  <c r="I137" s="1"/>
  <c r="D137" i="285"/>
  <c r="E137"/>
  <c r="I137" s="1"/>
  <c r="I135" i="281"/>
  <c r="D135"/>
  <c r="D134" i="280"/>
  <c r="D134" i="279"/>
  <c r="I134"/>
  <c r="F137" i="283"/>
  <c r="C139"/>
  <c r="F135" i="282"/>
  <c r="C136"/>
  <c r="E136" s="1"/>
  <c r="E125" i="262"/>
  <c r="B126"/>
  <c r="I134" i="280"/>
  <c r="C127" i="277"/>
  <c r="E127" s="1"/>
  <c r="F126"/>
  <c r="B37" i="276"/>
  <c r="C37" s="1"/>
  <c r="E36"/>
  <c r="C126" i="273"/>
  <c r="E126" s="1"/>
  <c r="F125"/>
  <c r="F137" i="287" l="1"/>
  <c r="H137"/>
  <c r="C139" s="1"/>
  <c r="D126" i="262"/>
  <c r="H126" s="1"/>
  <c r="C126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J134" i="279"/>
  <c r="C135"/>
  <c r="E135" s="1"/>
  <c r="F134"/>
  <c r="C136" i="281"/>
  <c r="E136" s="1"/>
  <c r="F135"/>
  <c r="C135" i="280"/>
  <c r="E135" s="1"/>
  <c r="F134"/>
  <c r="E139" i="287" l="1"/>
  <c r="I139" s="1"/>
  <c r="D139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I136" i="281"/>
  <c r="I135" i="280"/>
  <c r="C129" i="277"/>
  <c r="E129" s="1"/>
  <c r="F127"/>
  <c r="B39" i="276"/>
  <c r="E37"/>
  <c r="C127" i="273"/>
  <c r="E127" s="1"/>
  <c r="F126"/>
  <c r="D39" i="276" l="1"/>
  <c r="H39" s="1"/>
  <c r="C39"/>
  <c r="C140" i="287"/>
  <c r="F139"/>
  <c r="D128" i="262"/>
  <c r="H128" s="1"/>
  <c r="C128"/>
  <c r="C140" i="285"/>
  <c r="F139"/>
  <c r="D140" i="283"/>
  <c r="E140"/>
  <c r="I140" s="1"/>
  <c r="D137" i="282"/>
  <c r="D129" i="277"/>
  <c r="I129"/>
  <c r="I127" i="273"/>
  <c r="D127"/>
  <c r="J135" i="279"/>
  <c r="C136"/>
  <c r="E136" s="1"/>
  <c r="F135"/>
  <c r="I137" i="282"/>
  <c r="C137" i="281"/>
  <c r="E137" s="1"/>
  <c r="F136"/>
  <c r="C136" i="280"/>
  <c r="E136" s="1"/>
  <c r="F135"/>
  <c r="D140" i="287" l="1"/>
  <c r="E140"/>
  <c r="I140" s="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I137" i="281"/>
  <c r="C130" i="277"/>
  <c r="E130" s="1"/>
  <c r="F129"/>
  <c r="B40" i="276"/>
  <c r="E39"/>
  <c r="F127" i="273"/>
  <c r="C129"/>
  <c r="E129" s="1"/>
  <c r="D40" i="276" l="1"/>
  <c r="C40"/>
  <c r="C141" i="287"/>
  <c r="F140"/>
  <c r="D129" i="262"/>
  <c r="H129" s="1"/>
  <c r="C129"/>
  <c r="C141" i="285"/>
  <c r="F140"/>
  <c r="D141" i="283"/>
  <c r="E141"/>
  <c r="I141" s="1"/>
  <c r="D139" i="282"/>
  <c r="I139"/>
  <c r="D130" i="277"/>
  <c r="I130"/>
  <c r="D129" i="273"/>
  <c r="I129"/>
  <c r="J136" i="279"/>
  <c r="C137"/>
  <c r="E137" s="1"/>
  <c r="F136"/>
  <c r="H137" i="281"/>
  <c r="C139" s="1"/>
  <c r="E139" s="1"/>
  <c r="F137"/>
  <c r="C137" i="280"/>
  <c r="E137" s="1"/>
  <c r="F136"/>
  <c r="E141" i="287" l="1"/>
  <c r="I141" s="1"/>
  <c r="D14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I139" i="281"/>
  <c r="C131" i="277"/>
  <c r="E131" s="1"/>
  <c r="F130"/>
  <c r="B41" i="276"/>
  <c r="C41" s="1"/>
  <c r="C130" i="273"/>
  <c r="E130" s="1"/>
  <c r="F129"/>
  <c r="C142" i="287" l="1"/>
  <c r="F141"/>
  <c r="D130" i="262"/>
  <c r="H130" s="1"/>
  <c r="C130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J137" i="279"/>
  <c r="C138"/>
  <c r="F137"/>
  <c r="I140" i="282"/>
  <c r="C140" i="281"/>
  <c r="E140" s="1"/>
  <c r="F139"/>
  <c r="H137" i="280"/>
  <c r="C139" s="1"/>
  <c r="E139" s="1"/>
  <c r="F137"/>
  <c r="D142" i="287" l="1"/>
  <c r="E142"/>
  <c r="I142" s="1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C132" i="277"/>
  <c r="E132" s="1"/>
  <c r="F131"/>
  <c r="B42" i="276"/>
  <c r="C42" s="1"/>
  <c r="E41"/>
  <c r="C131" i="273"/>
  <c r="E131" s="1"/>
  <c r="F130"/>
  <c r="C144" i="287" l="1"/>
  <c r="F142"/>
  <c r="D131" i="262"/>
  <c r="H131" s="1"/>
  <c r="C131"/>
  <c r="C144" i="285"/>
  <c r="F142"/>
  <c r="D42" i="276"/>
  <c r="H42" s="1"/>
  <c r="C145" i="283"/>
  <c r="F144"/>
  <c r="D141" i="282"/>
  <c r="I141"/>
  <c r="D132" i="277"/>
  <c r="I132"/>
  <c r="D131" i="273"/>
  <c r="I131"/>
  <c r="J138" i="279"/>
  <c r="F138"/>
  <c r="C141" i="281"/>
  <c r="E141" s="1"/>
  <c r="F140"/>
  <c r="C140" i="280"/>
  <c r="E140" s="1"/>
  <c r="F139"/>
  <c r="E144" i="287" l="1"/>
  <c r="I144" s="1"/>
  <c r="D144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C134" i="277"/>
  <c r="E134" s="1"/>
  <c r="F132"/>
  <c r="B44" i="276"/>
  <c r="E42"/>
  <c r="C132" i="273"/>
  <c r="E132" s="1"/>
  <c r="F131"/>
  <c r="D44" i="276" l="1"/>
  <c r="H44" s="1"/>
  <c r="C44"/>
  <c r="C145" i="287"/>
  <c r="F144"/>
  <c r="D133" i="262"/>
  <c r="H133" s="1"/>
  <c r="C133"/>
  <c r="C145" i="285"/>
  <c r="F144"/>
  <c r="F145" i="283"/>
  <c r="C146"/>
  <c r="D142" i="282"/>
  <c r="I142"/>
  <c r="D134" i="277"/>
  <c r="I134"/>
  <c r="I132" i="273"/>
  <c r="D132"/>
  <c r="C142" i="281"/>
  <c r="E142" s="1"/>
  <c r="F141"/>
  <c r="C141" i="280"/>
  <c r="E141" s="1"/>
  <c r="F140"/>
  <c r="D145" i="287" l="1"/>
  <c r="E145"/>
  <c r="I145" s="1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C135" i="277"/>
  <c r="E135" s="1"/>
  <c r="F134"/>
  <c r="B45" i="276"/>
  <c r="E44"/>
  <c r="F132" i="273"/>
  <c r="C134"/>
  <c r="E134" s="1"/>
  <c r="D45" i="276" l="1"/>
  <c r="H45" s="1"/>
  <c r="C45"/>
  <c r="C146" i="287"/>
  <c r="F145"/>
  <c r="D134" i="262"/>
  <c r="H134" s="1"/>
  <c r="C134"/>
  <c r="C146" i="285"/>
  <c r="F145"/>
  <c r="C147" i="283"/>
  <c r="F146"/>
  <c r="D134" i="273"/>
  <c r="D144" i="282"/>
  <c r="I144"/>
  <c r="D135" i="277"/>
  <c r="I135"/>
  <c r="C144" i="281"/>
  <c r="E144" s="1"/>
  <c r="F142"/>
  <c r="C142" i="280"/>
  <c r="E142" s="1"/>
  <c r="F141"/>
  <c r="I134" i="273"/>
  <c r="E146" i="287" l="1"/>
  <c r="I146" s="1"/>
  <c r="D146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C136" i="277"/>
  <c r="E136" s="1"/>
  <c r="F135"/>
  <c r="B46" i="276"/>
  <c r="D46" s="1"/>
  <c r="E45"/>
  <c r="C135" i="273"/>
  <c r="E135" s="1"/>
  <c r="F134"/>
  <c r="D135" i="262" l="1"/>
  <c r="H135" s="1"/>
  <c r="C135"/>
  <c r="C147" i="287"/>
  <c r="F146"/>
  <c r="C147" i="285"/>
  <c r="F146"/>
  <c r="F147" i="283"/>
  <c r="C149"/>
  <c r="D145" i="282"/>
  <c r="D136" i="277"/>
  <c r="I136"/>
  <c r="I135" i="273"/>
  <c r="D135"/>
  <c r="H46" i="276"/>
  <c r="I145" i="282"/>
  <c r="C145" i="281"/>
  <c r="E145" s="1"/>
  <c r="F144"/>
  <c r="C144" i="280"/>
  <c r="E144" s="1"/>
  <c r="F142"/>
  <c r="D147" i="287" l="1"/>
  <c r="E147"/>
  <c r="I147" s="1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49" i="287" l="1"/>
  <c r="F147"/>
  <c r="C149" i="285"/>
  <c r="F147"/>
  <c r="C150" i="283"/>
  <c r="F149"/>
  <c r="D146" i="282"/>
  <c r="D137" i="277"/>
  <c r="D136" i="273"/>
  <c r="I136"/>
  <c r="H136" i="262"/>
  <c r="H47" i="276"/>
  <c r="I146" i="282"/>
  <c r="C146" i="281"/>
  <c r="E146" s="1"/>
  <c r="F145"/>
  <c r="C145" i="280"/>
  <c r="E145" s="1"/>
  <c r="F144"/>
  <c r="I137" i="277"/>
  <c r="E149" i="287" l="1"/>
  <c r="I149" s="1"/>
  <c r="D149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0" i="287" l="1"/>
  <c r="F149"/>
  <c r="C150" i="285"/>
  <c r="F149"/>
  <c r="F150" i="283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D150" i="287" l="1"/>
  <c r="E150"/>
  <c r="I150" s="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1" i="287" l="1"/>
  <c r="F150"/>
  <c r="C151" i="285"/>
  <c r="F150"/>
  <c r="C152" i="283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E151" i="287" l="1"/>
  <c r="I151" s="1"/>
  <c r="D151"/>
  <c r="E151" i="285"/>
  <c r="I151" s="1"/>
  <c r="D151"/>
  <c r="E152" i="283"/>
  <c r="I152" s="1"/>
  <c r="D152"/>
  <c r="H152" s="1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C152" i="287" l="1"/>
  <c r="F151"/>
  <c r="C152" i="285"/>
  <c r="F151"/>
  <c r="C154" i="283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D152" i="287" l="1"/>
  <c r="E152"/>
  <c r="I152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H152" i="287" l="1"/>
  <c r="C154" s="1"/>
  <c r="F152"/>
  <c r="H152" i="285"/>
  <c r="C154" s="1"/>
  <c r="F152"/>
  <c r="F154" i="283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D154" i="287" l="1"/>
  <c r="E154"/>
  <c r="I154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C155" i="287" l="1"/>
  <c r="F154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5" i="287" l="1"/>
  <c r="E155"/>
  <c r="I155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F155" i="287" l="1"/>
  <c r="C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6" i="287" l="1"/>
  <c r="E156"/>
  <c r="I156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C157" i="287" l="1"/>
  <c r="F156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7" i="287" l="1"/>
  <c r="E157"/>
  <c r="I157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7" i="287" l="1"/>
  <c r="C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59" i="287" l="1"/>
  <c r="E159"/>
  <c r="I159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C160" i="287" l="1"/>
  <c r="F159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0" i="287" l="1"/>
  <c r="E160"/>
  <c r="I160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0" i="287" l="1"/>
  <c r="C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1" i="287" l="1"/>
  <c r="E161"/>
  <c r="I161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C162" i="287" l="1"/>
  <c r="F161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2" i="287" l="1"/>
  <c r="E162"/>
  <c r="I162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2" i="287" l="1"/>
  <c r="C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4" i="287" l="1"/>
  <c r="E164"/>
  <c r="I164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C165" i="287" l="1"/>
  <c r="F164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5" i="287" l="1"/>
  <c r="E165"/>
  <c r="I165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5" i="287" l="1"/>
  <c r="C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6" i="287" l="1"/>
  <c r="E166"/>
  <c r="I166" s="1"/>
  <c r="D166" i="285"/>
  <c r="E166"/>
  <c r="I166" s="1"/>
  <c r="D167" i="283"/>
  <c r="H167" s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7" i="287" l="1"/>
  <c r="F166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7" i="287" l="1"/>
  <c r="E167"/>
  <c r="I167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69" i="287" l="1"/>
  <c r="F167"/>
  <c r="H167"/>
  <c r="F167" i="285"/>
  <c r="H167"/>
  <c r="C169" s="1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D169" i="287" l="1"/>
  <c r="E169"/>
  <c r="I169" s="1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0" i="287" l="1"/>
  <c r="F169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0" i="287" l="1"/>
  <c r="I170" s="1"/>
  <c r="D170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1" i="287" l="1"/>
  <c r="F170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1" i="287" l="1"/>
  <c r="E171"/>
  <c r="I171" s="1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2" i="287" l="1"/>
  <c r="F171"/>
  <c r="C172" i="285"/>
  <c r="F171"/>
  <c r="C174" i="283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2" i="287" l="1"/>
  <c r="I172" s="1"/>
  <c r="D172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4" i="287" l="1"/>
  <c r="F172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D174" i="287" l="1"/>
  <c r="E174"/>
  <c r="I174" s="1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5" i="287" l="1"/>
  <c r="F174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5" i="287" l="1"/>
  <c r="I175" s="1"/>
  <c r="D175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6" i="287" l="1"/>
  <c r="F175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D176" i="287" l="1"/>
  <c r="E176"/>
  <c r="I176" s="1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C177" i="287" l="1"/>
  <c r="F176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7" l="1"/>
  <c r="I177" s="1"/>
  <c r="D177"/>
  <c r="E177" i="285"/>
  <c r="I177" s="1"/>
  <c r="D177"/>
  <c r="H177" s="1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7" l="1"/>
  <c r="H177"/>
  <c r="F177" i="285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H177" s="1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H177" s="1"/>
  <c r="D176" i="280"/>
  <c r="F177" i="282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C177" i="280"/>
  <c r="E177" s="1"/>
  <c r="F176"/>
  <c r="E182" i="283" l="1"/>
  <c r="I182" s="1"/>
  <c r="D182"/>
  <c r="H182" s="1"/>
  <c r="D177" i="280"/>
  <c r="H177" s="1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H177" s="1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H192" s="1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  <comment ref="F135" authorId="2">
      <text>
        <r>
          <rPr>
            <b/>
            <sz val="9"/>
            <color indexed="81"/>
            <rFont val="Tahoma"/>
            <family val="2"/>
          </rPr>
          <t>Sharon's and Rich's Deduction based on Alligator Fund Management's share</t>
        </r>
      </text>
    </comment>
    <comment ref="F136" authorId="2">
      <text>
        <r>
          <rPr>
            <b/>
            <sz val="9"/>
            <color indexed="81"/>
            <rFont val="Tahoma"/>
            <family val="2"/>
          </rPr>
          <t>Dam's and Rud's Deduction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49" authorId="1">
      <text>
        <r>
          <rPr>
            <b/>
            <sz val="9"/>
            <color indexed="81"/>
            <rFont val="Tahoma"/>
            <family val="2"/>
          </rPr>
          <t>Combined</t>
        </r>
      </text>
    </comment>
  </commentList>
</comments>
</file>

<file path=xl/sharedStrings.xml><?xml version="1.0" encoding="utf-8"?>
<sst xmlns="http://schemas.openxmlformats.org/spreadsheetml/2006/main" count="361" uniqueCount="50">
  <si>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</si>
  <si>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</si>
  <si>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</si>
  <si>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</si>
  <si>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</si>
  <si>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</si>
  <si>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</si>
  <si>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</si>
  <si>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</si>
  <si>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</si>
  <si>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</si>
  <si>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</si>
  <si>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</si>
  <si>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</si>
  <si>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</si>
  <si>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</si>
  <si>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</si>
  <si>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</si>
  <si>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</si>
  <si>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</si>
  <si>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</si>
  <si>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</si>
  <si>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</si>
  <si>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</si>
  <si>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</si>
  <si>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</si>
  <si>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</si>
  <si>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</si>
  <si>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</si>
  <si>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</si>
  <si>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</si>
  <si>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</si>
  <si>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</si>
  <si>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</si>
  <si>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</si>
  <si>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</si>
  <si>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</si>
  <si>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</si>
  <si>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</si>
  <si>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</si>
  <si>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</si>
  <si>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</si>
  <si>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</si>
  <si>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</si>
  <si>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</si>
  <si>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</si>
  <si>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</si>
  <si>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</si>
  <si>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30% of losses or winnings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</si>
  <si>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35% of losses or winnings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</si>
</sst>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8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0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8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5" fontId="33" fillId="0" borderId="3" xfId="3" applyNumberFormat="1" applyFont="1" applyFill="1" applyBorder="1" applyAlignment="1">
      <alignment horizontal="center"/>
    </xf>
    <xf numFmtId="165" fontId="18" fillId="0" borderId="1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0" fontId="1" fillId="5" borderId="0" xfId="3" applyFont="1" applyFill="1"/>
    <xf numFmtId="165" fontId="18" fillId="5" borderId="5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C7" sqref="C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43114</v>
      </c>
      <c r="C4" s="20">
        <v>1500</v>
      </c>
      <c r="D4" s="98">
        <f>C4+(C4*-0.1565)</f>
        <v>1265.25</v>
      </c>
      <c r="E4" s="17">
        <f>C4/3250</f>
        <v>0.46153846153846156</v>
      </c>
      <c r="F4" s="95">
        <f>(D4-C4)/E4</f>
        <v>-508.625</v>
      </c>
      <c r="G4" s="18"/>
      <c r="H4" s="18"/>
      <c r="I4" s="19">
        <f>E4*50/C4</f>
        <v>1.5384615384615384E-2</v>
      </c>
      <c r="J4" s="89">
        <f>(D4-C4)/C4</f>
        <v>-0.1565</v>
      </c>
    </row>
    <row r="5" spans="1:10">
      <c r="A5" s="104"/>
      <c r="B5" s="81">
        <f>B4+7</f>
        <v>43121</v>
      </c>
      <c r="C5" s="17">
        <f>D4+G4-H4</f>
        <v>1265.25</v>
      </c>
      <c r="D5" s="98">
        <f>C5+(C5*-0.2248)</f>
        <v>980.82179999999994</v>
      </c>
      <c r="E5" s="17">
        <f>C5/3250</f>
        <v>0.3893076923076923</v>
      </c>
      <c r="F5" s="95">
        <f>(D5-C5)/E5</f>
        <v>-730.60000000000014</v>
      </c>
      <c r="G5" s="18"/>
      <c r="H5" s="18"/>
      <c r="I5" s="19">
        <f>E5*50/C5</f>
        <v>1.5384615384615384E-2</v>
      </c>
      <c r="J5" s="89">
        <f>(D5-C4)/C4</f>
        <v>-0.34611880000000006</v>
      </c>
    </row>
    <row r="6" spans="1:10">
      <c r="A6" s="104"/>
      <c r="B6" s="81">
        <f>B5+7</f>
        <v>43128</v>
      </c>
      <c r="C6" s="17">
        <f>D5+G5-H5</f>
        <v>980.82179999999994</v>
      </c>
      <c r="D6" s="98">
        <f>C6+(C6*-0.05845)</f>
        <v>923.49276578999991</v>
      </c>
      <c r="E6" s="17">
        <f>C6/3250</f>
        <v>0.30179132307692308</v>
      </c>
      <c r="F6" s="28">
        <f>(D6-C6)/E6</f>
        <v>-189.96250000000009</v>
      </c>
      <c r="G6" s="18"/>
      <c r="H6" s="18"/>
      <c r="I6" s="19">
        <f>E6*50/C6</f>
        <v>1.5384615384615385E-2</v>
      </c>
      <c r="J6" s="92">
        <f>(D6-C4)/C4</f>
        <v>-0.38433815614000005</v>
      </c>
    </row>
    <row r="7" spans="1:10" ht="15" thickBot="1">
      <c r="A7" s="105"/>
      <c r="B7" s="81">
        <f>B6+7</f>
        <v>43135</v>
      </c>
      <c r="C7" s="32">
        <f>D6+G6-H6</f>
        <v>923.49276578999991</v>
      </c>
      <c r="D7" s="17">
        <f>C7+(C7*0.03)</f>
        <v>951.19754876369996</v>
      </c>
      <c r="E7" s="17">
        <f>C7/3250</f>
        <v>0.28415162024307689</v>
      </c>
      <c r="F7" s="28">
        <f>(D7-C7)/E7</f>
        <v>97.500000000000185</v>
      </c>
      <c r="G7" s="18"/>
      <c r="H7" s="18"/>
      <c r="I7" s="19">
        <f>E7*50/C7</f>
        <v>1.5384615384615384E-2</v>
      </c>
      <c r="J7" s="86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43142</v>
      </c>
      <c r="C9" s="20">
        <f>D7+G7-H7</f>
        <v>951.19754876369996</v>
      </c>
      <c r="D9" s="17">
        <f>C9+(C9*0.03)</f>
        <v>979.73347522661095</v>
      </c>
      <c r="E9" s="17">
        <f>C9/3250</f>
        <v>0.29267616885036923</v>
      </c>
      <c r="F9" s="28">
        <f>(D9-C9)/E9</f>
        <v>97.499999999999972</v>
      </c>
      <c r="G9" s="18"/>
      <c r="H9" s="18"/>
      <c r="I9" s="19">
        <f>E9*50/C9</f>
        <v>1.5384615384615385E-2</v>
      </c>
      <c r="J9" s="86"/>
    </row>
    <row r="10" spans="1:10">
      <c r="A10" s="104"/>
      <c r="B10" s="81">
        <f>B9+7</f>
        <v>43149</v>
      </c>
      <c r="C10" s="20">
        <f>D9+G9-H9</f>
        <v>979.73347522661095</v>
      </c>
      <c r="D10" s="17">
        <f>C10+(C10*0.03)</f>
        <v>1009.1254794834093</v>
      </c>
      <c r="E10" s="17">
        <f>C10/3250</f>
        <v>0.30145645391588027</v>
      </c>
      <c r="F10" s="28">
        <f>(D10-C10)/E10</f>
        <v>97.500000000000156</v>
      </c>
      <c r="G10" s="18"/>
      <c r="H10" s="18"/>
      <c r="I10" s="19">
        <f>E10*50/C10</f>
        <v>1.5384615384615384E-2</v>
      </c>
      <c r="J10" s="86"/>
    </row>
    <row r="11" spans="1:10">
      <c r="A11" s="104"/>
      <c r="B11" s="81">
        <f>B10+7</f>
        <v>43156</v>
      </c>
      <c r="C11" s="20">
        <f>D10+G10-H10</f>
        <v>1009.1254794834093</v>
      </c>
      <c r="D11" s="17">
        <f>C11+(C11*0.03)</f>
        <v>1039.3992438679115</v>
      </c>
      <c r="E11" s="17">
        <f>C11/3250</f>
        <v>0.3105001475333567</v>
      </c>
      <c r="F11" s="28">
        <f>(D11-C11)/E11</f>
        <v>97.499999999999801</v>
      </c>
      <c r="G11" s="18"/>
      <c r="H11" s="18"/>
      <c r="I11" s="19">
        <f>E11*50/C11</f>
        <v>1.5384615384615384E-2</v>
      </c>
      <c r="J11" s="86"/>
    </row>
    <row r="12" spans="1:10" ht="13" thickBot="1">
      <c r="A12" s="105"/>
      <c r="B12" s="81">
        <f>B11+7</f>
        <v>43163</v>
      </c>
      <c r="C12" s="20">
        <f>D11+G11-H11</f>
        <v>1039.3992438679115</v>
      </c>
      <c r="D12" s="17">
        <f>C12+(C12*0.03)</f>
        <v>1070.5812211839489</v>
      </c>
      <c r="E12" s="17">
        <f>C12/3250</f>
        <v>0.31981515195935739</v>
      </c>
      <c r="F12" s="28">
        <f>(D12-C12)/E12</f>
        <v>97.499999999999915</v>
      </c>
      <c r="G12" s="18"/>
      <c r="H12" s="18"/>
      <c r="I12" s="19">
        <f>E12*50/C12</f>
        <v>1.5384615384615384E-2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43170</v>
      </c>
      <c r="C14" s="20">
        <f>D12+G12-H12</f>
        <v>1070.5812211839489</v>
      </c>
      <c r="D14" s="17">
        <f>C14+(C14*0.03)</f>
        <v>1102.6986578194674</v>
      </c>
      <c r="E14" s="17">
        <f>C14/3250</f>
        <v>0.32940960651813811</v>
      </c>
      <c r="F14" s="28">
        <f>(D14-C14)/E14</f>
        <v>97.500000000000156</v>
      </c>
      <c r="G14" s="18"/>
      <c r="H14" s="18"/>
      <c r="I14" s="19">
        <f>E14*50/C14</f>
        <v>1.5384615384615384E-2</v>
      </c>
      <c r="J14" s="86"/>
    </row>
    <row r="15" spans="1:10">
      <c r="A15" s="104"/>
      <c r="B15" s="81">
        <f>B14+7</f>
        <v>43177</v>
      </c>
      <c r="C15" s="20">
        <f>D14+G14-H14</f>
        <v>1102.6986578194674</v>
      </c>
      <c r="D15" s="17">
        <f>C15+(C15*0.03)</f>
        <v>1135.7796175540514</v>
      </c>
      <c r="E15" s="17">
        <f>C15/3250</f>
        <v>0.33929189471368226</v>
      </c>
      <c r="F15" s="28">
        <f>(D15-C15)/E15</f>
        <v>97.499999999999901</v>
      </c>
      <c r="G15" s="18"/>
      <c r="H15" s="18"/>
      <c r="I15" s="19">
        <f>E15*50/C15</f>
        <v>1.5384615384615384E-2</v>
      </c>
      <c r="J15" s="86"/>
    </row>
    <row r="16" spans="1:10">
      <c r="A16" s="104"/>
      <c r="B16" s="81">
        <f>B15+7</f>
        <v>43184</v>
      </c>
      <c r="C16" s="20">
        <f>D15+G15-H15</f>
        <v>1135.7796175540514</v>
      </c>
      <c r="D16" s="17">
        <f>C16+(C16*0.03)</f>
        <v>1169.8530060806729</v>
      </c>
      <c r="E16" s="17">
        <f>C16/3250</f>
        <v>0.34947065155509272</v>
      </c>
      <c r="F16" s="28">
        <f>(D16-C16)/E16</f>
        <v>97.500000000000043</v>
      </c>
      <c r="G16" s="18"/>
      <c r="H16" s="18"/>
      <c r="I16" s="19">
        <f>E16*50/C16</f>
        <v>1.5384615384615384E-2</v>
      </c>
      <c r="J16" s="86"/>
    </row>
    <row r="17" spans="1:11" ht="13.5" thickBot="1">
      <c r="A17" s="105"/>
      <c r="B17" s="81">
        <f>B16+7</f>
        <v>43191</v>
      </c>
      <c r="C17" s="20">
        <f>D16+G16-H16</f>
        <v>1169.8530060806729</v>
      </c>
      <c r="D17" s="17">
        <f>C17+(C17*0.03)</f>
        <v>1204.9485962630931</v>
      </c>
      <c r="E17" s="17">
        <f>C17/3250</f>
        <v>0.35995477110174551</v>
      </c>
      <c r="F17" s="28">
        <f>(D17-C17)/E17</f>
        <v>97.500000000000071</v>
      </c>
      <c r="G17" s="18"/>
      <c r="H17" s="80">
        <f>(D17-C4)*0.3</f>
        <v>-88.515421121072066</v>
      </c>
      <c r="I17" s="19">
        <f>E17*50/C17</f>
        <v>1.5384615384615384E-2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43198</v>
      </c>
      <c r="C19" s="20">
        <f>D17+G17-H17</f>
        <v>1293.4640173841651</v>
      </c>
      <c r="D19" s="17">
        <f>C19+(C19*0.03)</f>
        <v>1332.2679379056901</v>
      </c>
      <c r="E19" s="17">
        <f>C19/3250</f>
        <v>0.39798892842589695</v>
      </c>
      <c r="F19" s="28">
        <f>(D19-C19)/E19</f>
        <v>97.500000000000156</v>
      </c>
      <c r="G19" s="18"/>
      <c r="H19" s="18"/>
      <c r="I19" s="19">
        <f>E19*50/C19</f>
        <v>1.5384615384615384E-2</v>
      </c>
      <c r="J19" s="86"/>
    </row>
    <row r="20" spans="1:11">
      <c r="A20" s="104"/>
      <c r="B20" s="81">
        <f>B19+7</f>
        <v>43205</v>
      </c>
      <c r="C20" s="20">
        <f>D19+G19-H19</f>
        <v>1332.2679379056901</v>
      </c>
      <c r="D20" s="17">
        <f>C20+(C20*0.03)</f>
        <v>1372.2359760428608</v>
      </c>
      <c r="E20" s="17">
        <f>C20/3250</f>
        <v>0.4099285962786739</v>
      </c>
      <c r="F20" s="28">
        <f>(D20-C20)/E20</f>
        <v>97.499999999999872</v>
      </c>
      <c r="G20" s="18"/>
      <c r="H20" s="18"/>
      <c r="I20" s="19">
        <f>E20*50/C20</f>
        <v>1.5384615384615385E-2</v>
      </c>
      <c r="J20" s="86"/>
    </row>
    <row r="21" spans="1:11">
      <c r="A21" s="104"/>
      <c r="B21" s="81">
        <f>B20+7</f>
        <v>43212</v>
      </c>
      <c r="C21" s="20">
        <f>D20+G20-H20</f>
        <v>1372.2359760428608</v>
      </c>
      <c r="D21" s="17">
        <f>C21+(C21*0.03)</f>
        <v>1413.4030553241466</v>
      </c>
      <c r="E21" s="17">
        <f>C21/3250</f>
        <v>0.42222645416703408</v>
      </c>
      <c r="F21" s="28">
        <f>(D21-C21)/E21</f>
        <v>97.500000000000071</v>
      </c>
      <c r="G21" s="18"/>
      <c r="H21" s="18"/>
      <c r="I21" s="19">
        <f>E21*50/C21</f>
        <v>1.5384615384615384E-2</v>
      </c>
      <c r="J21" s="86"/>
    </row>
    <row r="22" spans="1:11" ht="13" thickBot="1">
      <c r="A22" s="105"/>
      <c r="B22" s="81">
        <f>B21+7</f>
        <v>43219</v>
      </c>
      <c r="C22" s="20">
        <f>D21+G21-H21</f>
        <v>1413.4030553241466</v>
      </c>
      <c r="D22" s="17">
        <f>C22+(C22*0.03)</f>
        <v>1455.8051469838711</v>
      </c>
      <c r="E22" s="17">
        <f>C22/3250</f>
        <v>0.43489324779204513</v>
      </c>
      <c r="F22" s="28">
        <f>(D22-C22)/E22</f>
        <v>97.500000000000043</v>
      </c>
      <c r="G22" s="18"/>
      <c r="H22" s="18"/>
      <c r="I22" s="19">
        <f>E22*50/C22</f>
        <v>1.5384615384615385E-2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43226</v>
      </c>
      <c r="C24" s="20">
        <f>D22+G22-H22</f>
        <v>1455.8051469838711</v>
      </c>
      <c r="D24" s="17">
        <f>C24+(C24*0.03)</f>
        <v>1499.4793013933872</v>
      </c>
      <c r="E24" s="17">
        <f>C24/3250</f>
        <v>0.44794004522580649</v>
      </c>
      <c r="F24" s="28">
        <f>(D24-C24)/E24</f>
        <v>97.500000000000099</v>
      </c>
      <c r="G24" s="18"/>
      <c r="H24" s="18"/>
      <c r="I24" s="19">
        <f>E24*50/C24</f>
        <v>1.5384615384615385E-2</v>
      </c>
      <c r="J24" s="86"/>
    </row>
    <row r="25" spans="1:11">
      <c r="A25" s="104"/>
      <c r="B25" s="81">
        <f>B24+7</f>
        <v>43233</v>
      </c>
      <c r="C25" s="20">
        <f>D24+G24-H24</f>
        <v>1499.4793013933872</v>
      </c>
      <c r="D25" s="17">
        <f>C25+(C25*0.03)</f>
        <v>1544.463680435189</v>
      </c>
      <c r="E25" s="17">
        <f>C25/3250</f>
        <v>0.4613782465825807</v>
      </c>
      <c r="F25" s="28">
        <f>(D25-C25)/E25</f>
        <v>97.500000000000242</v>
      </c>
      <c r="G25" s="18"/>
      <c r="H25" s="18"/>
      <c r="I25" s="19">
        <f>E25*50/C25</f>
        <v>1.5384615384615385E-2</v>
      </c>
      <c r="J25" s="86"/>
    </row>
    <row r="26" spans="1:11">
      <c r="A26" s="104"/>
      <c r="B26" s="81">
        <f>B25+7</f>
        <v>43240</v>
      </c>
      <c r="C26" s="20">
        <f>D25+G25-H25</f>
        <v>1544.463680435189</v>
      </c>
      <c r="D26" s="17">
        <f>C26+(C26*0.03)</f>
        <v>1590.7975908482447</v>
      </c>
      <c r="E26" s="17">
        <f>C26/3250</f>
        <v>0.47521959398005814</v>
      </c>
      <c r="F26" s="28">
        <f>(D26-C26)/E26</f>
        <v>97.500000000000099</v>
      </c>
      <c r="G26" s="18"/>
      <c r="H26" s="18"/>
      <c r="I26" s="19">
        <f>E26*50/C26</f>
        <v>1.5384615384615384E-2</v>
      </c>
      <c r="J26" s="86"/>
    </row>
    <row r="27" spans="1:11" ht="13" thickBot="1">
      <c r="A27" s="105"/>
      <c r="B27" s="81">
        <f>B26+7</f>
        <v>43247</v>
      </c>
      <c r="C27" s="20">
        <f>D26+G26-H26</f>
        <v>1590.7975908482447</v>
      </c>
      <c r="D27" s="17">
        <f>C27+(C27*0.03)</f>
        <v>1638.521518573692</v>
      </c>
      <c r="E27" s="17">
        <f>C27/3250</f>
        <v>0.4894761817994599</v>
      </c>
      <c r="F27" s="28">
        <f>(D27-C27)/E27</f>
        <v>97.499999999999943</v>
      </c>
      <c r="G27" s="18"/>
      <c r="H27" s="18"/>
      <c r="I27" s="19">
        <f>E27*50/C27</f>
        <v>1.5384615384615385E-2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43254</v>
      </c>
      <c r="C29" s="20">
        <f>D27+G27-H27</f>
        <v>1638.521518573692</v>
      </c>
      <c r="D29" s="17">
        <f>C29+(C29*0.03)</f>
        <v>1687.6771641309028</v>
      </c>
      <c r="E29" s="17">
        <f>C29/3250</f>
        <v>0.50416046725344366</v>
      </c>
      <c r="F29" s="28">
        <f>(D29-C29)/E29</f>
        <v>97.500000000000185</v>
      </c>
      <c r="G29" s="18"/>
      <c r="H29" s="18"/>
      <c r="I29" s="19">
        <f>E29*50/C29</f>
        <v>1.5384615384615384E-2</v>
      </c>
      <c r="J29" s="86"/>
    </row>
    <row r="30" spans="1:11">
      <c r="A30" s="104"/>
      <c r="B30" s="81">
        <f>B29+7</f>
        <v>43261</v>
      </c>
      <c r="C30" s="20">
        <f>D29+G29-H29</f>
        <v>1687.6771641309028</v>
      </c>
      <c r="D30" s="17">
        <f>C30+(C30*0.03)</f>
        <v>1738.3074790548299</v>
      </c>
      <c r="E30" s="17">
        <f>C30/3250</f>
        <v>0.51928528127104701</v>
      </c>
      <c r="F30" s="28">
        <f>(D30-C30)/E30</f>
        <v>97.499999999999872</v>
      </c>
      <c r="G30" s="18"/>
      <c r="H30" s="18"/>
      <c r="I30" s="19">
        <f>E30*50/C30</f>
        <v>1.5384615384615384E-2</v>
      </c>
      <c r="J30" s="86"/>
    </row>
    <row r="31" spans="1:11">
      <c r="A31" s="104"/>
      <c r="B31" s="81">
        <f>B30+7</f>
        <v>43268</v>
      </c>
      <c r="C31" s="20">
        <f>D30+G30-H30</f>
        <v>1738.3074790548299</v>
      </c>
      <c r="D31" s="17">
        <f>C31+(C31*0.03)</f>
        <v>1790.4567034264746</v>
      </c>
      <c r="E31" s="17">
        <f>C31/3250</f>
        <v>0.53486383970917839</v>
      </c>
      <c r="F31" s="28">
        <f>(D31-C31)/E31</f>
        <v>97.499999999999787</v>
      </c>
      <c r="G31" s="18"/>
      <c r="H31" s="18"/>
      <c r="I31" s="19">
        <f>E31*50/C31</f>
        <v>1.5384615384615385E-2</v>
      </c>
      <c r="J31" s="86"/>
    </row>
    <row r="32" spans="1:11" ht="13.5" thickBot="1">
      <c r="A32" s="105"/>
      <c r="B32" s="81">
        <f>B31+7</f>
        <v>43275</v>
      </c>
      <c r="C32" s="20">
        <f>D31+G31-H31</f>
        <v>1790.4567034264746</v>
      </c>
      <c r="D32" s="17">
        <f>C32+(C32*0.03)</f>
        <v>1844.1704045292688</v>
      </c>
      <c r="E32" s="17">
        <f>C32/3250</f>
        <v>0.55090975490045369</v>
      </c>
      <c r="F32" s="28">
        <f>(D32-C32)/E32</f>
        <v>97.499999999999886</v>
      </c>
      <c r="G32" s="18"/>
      <c r="H32" s="80">
        <f>(D32-C19)*0.35</f>
        <v>192.74723550078627</v>
      </c>
      <c r="I32" s="19">
        <f>E32*50/C32</f>
        <v>1.5384615384615382E-2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43282</v>
      </c>
      <c r="C34" s="20">
        <f>D32+G32-H32</f>
        <v>1651.4231690284826</v>
      </c>
      <c r="D34" s="17">
        <f>C34+(C34*0.03)</f>
        <v>1700.9658640993371</v>
      </c>
      <c r="E34" s="17">
        <f>C34/3250</f>
        <v>0.50813020585491775</v>
      </c>
      <c r="F34" s="28">
        <f>(D34-C34)/E34</f>
        <v>97.500000000000057</v>
      </c>
      <c r="G34" s="18"/>
      <c r="H34" s="18"/>
      <c r="I34" s="19">
        <f>E34*50/C34</f>
        <v>1.5384615384615387E-2</v>
      </c>
      <c r="J34" s="89"/>
    </row>
    <row r="35" spans="1:11">
      <c r="A35" s="104"/>
      <c r="B35" s="81">
        <f>B34+7</f>
        <v>43289</v>
      </c>
      <c r="C35" s="20">
        <f>D34+G34-H34</f>
        <v>1700.9658640993371</v>
      </c>
      <c r="D35" s="17">
        <f>C35+(C35*0.03)</f>
        <v>1751.9948400223172</v>
      </c>
      <c r="E35" s="17">
        <f>C35/3250</f>
        <v>0.52337411203056527</v>
      </c>
      <c r="F35" s="28">
        <f>(D35-C35)/E35</f>
        <v>97.500000000000128</v>
      </c>
      <c r="G35" s="18"/>
      <c r="H35" s="18"/>
      <c r="I35" s="19">
        <f>E35*50/C35</f>
        <v>1.5384615384615385E-2</v>
      </c>
      <c r="J35" s="86"/>
    </row>
    <row r="36" spans="1:11">
      <c r="A36" s="104"/>
      <c r="B36" s="81">
        <f>B35+7</f>
        <v>43296</v>
      </c>
      <c r="C36" s="20">
        <f>D35+G35-H35</f>
        <v>1751.9948400223172</v>
      </c>
      <c r="D36" s="17">
        <f>C36+(C36*0.03)</f>
        <v>1804.5546852229868</v>
      </c>
      <c r="E36" s="17">
        <f>C36/3250</f>
        <v>0.53907533539148222</v>
      </c>
      <c r="F36" s="28">
        <f>(D36-C36)/E36</f>
        <v>97.500000000000043</v>
      </c>
      <c r="G36" s="18"/>
      <c r="H36" s="18"/>
      <c r="I36" s="19">
        <f>E36*50/C36</f>
        <v>1.5384615384615385E-2</v>
      </c>
      <c r="J36" s="86"/>
    </row>
    <row r="37" spans="1:11" ht="13" thickBot="1">
      <c r="A37" s="105"/>
      <c r="B37" s="81">
        <f>B36+7</f>
        <v>43303</v>
      </c>
      <c r="C37" s="20">
        <f>D36+G36-H36</f>
        <v>1804.5546852229868</v>
      </c>
      <c r="D37" s="17">
        <f>C37+(C37*0.03)</f>
        <v>1858.6913257796764</v>
      </c>
      <c r="E37" s="17">
        <f>C37/3250</f>
        <v>0.55524759545322666</v>
      </c>
      <c r="F37" s="28">
        <f>(D37-C37)/E37</f>
        <v>97.5</v>
      </c>
      <c r="G37" s="80"/>
      <c r="H37" s="80"/>
      <c r="I37" s="19">
        <f>E37*50/C37</f>
        <v>1.5384615384615384E-2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43310</v>
      </c>
      <c r="C39" s="20">
        <f>D37+G37-H37</f>
        <v>1858.6913257796764</v>
      </c>
      <c r="D39" s="17">
        <f>C39+(C39*0.03)</f>
        <v>1914.4520655530666</v>
      </c>
      <c r="E39" s="17">
        <f>C39/3250</f>
        <v>0.57190502331682347</v>
      </c>
      <c r="F39" s="28">
        <f>(D39-C39)/E39</f>
        <v>97.499999999999915</v>
      </c>
      <c r="G39" s="18"/>
      <c r="H39" s="18"/>
      <c r="I39" s="19">
        <f>E39*50/C39</f>
        <v>1.5384615384615384E-2</v>
      </c>
      <c r="J39" s="86"/>
    </row>
    <row r="40" spans="1:11">
      <c r="A40" s="104"/>
      <c r="B40" s="81">
        <f>B39+7</f>
        <v>43317</v>
      </c>
      <c r="C40" s="20">
        <f>D39+G39-H39</f>
        <v>1914.4520655530666</v>
      </c>
      <c r="D40" s="17">
        <f>C40+(C40*0.03)</f>
        <v>1971.8856275196586</v>
      </c>
      <c r="E40" s="17">
        <f>C40/3250</f>
        <v>0.58906217401632821</v>
      </c>
      <c r="F40" s="28">
        <f>(D40-C40)/E40</f>
        <v>97.499999999999872</v>
      </c>
      <c r="G40" s="18"/>
      <c r="H40" s="18"/>
      <c r="I40" s="19">
        <f>E40*50/C40</f>
        <v>1.5384615384615385E-2</v>
      </c>
      <c r="J40" s="86"/>
    </row>
    <row r="41" spans="1:11">
      <c r="A41" s="104"/>
      <c r="B41" s="81">
        <f>B40+7</f>
        <v>43324</v>
      </c>
      <c r="C41" s="20">
        <f>D40+G40-H40</f>
        <v>1971.8856275196586</v>
      </c>
      <c r="D41" s="17">
        <f>C41+(C41*0.03)</f>
        <v>2031.0421963452484</v>
      </c>
      <c r="E41" s="17">
        <f>C41/3250</f>
        <v>0.60673403923681801</v>
      </c>
      <c r="F41" s="28">
        <f>(D41-C41)/E41</f>
        <v>97.500000000000114</v>
      </c>
      <c r="G41" s="18"/>
      <c r="H41" s="18"/>
      <c r="I41" s="19">
        <f>E41*50/C41</f>
        <v>1.5384615384615385E-2</v>
      </c>
      <c r="J41" s="86"/>
    </row>
    <row r="42" spans="1:11" ht="13" thickBot="1">
      <c r="A42" s="105"/>
      <c r="B42" s="81">
        <f>B41+7</f>
        <v>43331</v>
      </c>
      <c r="C42" s="20">
        <f>D41+G41-H41</f>
        <v>2031.0421963452484</v>
      </c>
      <c r="D42" s="17">
        <f>C42+(C42*0.03)</f>
        <v>2091.9734622356059</v>
      </c>
      <c r="E42" s="17">
        <f>C42/3250</f>
        <v>0.62493606041392258</v>
      </c>
      <c r="F42" s="28">
        <f>(D42-C42)/E42</f>
        <v>97.500000000000085</v>
      </c>
      <c r="G42" s="80"/>
      <c r="H42" s="80"/>
      <c r="I42" s="19">
        <f>E42*50/C42</f>
        <v>1.5384615384615384E-2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43338</v>
      </c>
      <c r="C44" s="20">
        <f>D42+G42-H42</f>
        <v>2091.9734622356059</v>
      </c>
      <c r="D44" s="17">
        <f>C44+(C44*0.03)</f>
        <v>2154.7326661026741</v>
      </c>
      <c r="E44" s="17">
        <f>C44/3250</f>
        <v>0.64368414222634029</v>
      </c>
      <c r="F44" s="28">
        <f>(D44-C44)/E44</f>
        <v>97.500000000000043</v>
      </c>
      <c r="G44" s="18"/>
      <c r="H44" s="18"/>
      <c r="I44" s="19">
        <f>E44*50/C44</f>
        <v>1.5384615384615385E-2</v>
      </c>
      <c r="J44" s="84"/>
    </row>
    <row r="45" spans="1:11">
      <c r="A45" s="104"/>
      <c r="B45" s="81">
        <f>B44+7</f>
        <v>43345</v>
      </c>
      <c r="C45" s="20">
        <f>D44+G44-H44</f>
        <v>2154.7326661026741</v>
      </c>
      <c r="D45" s="17">
        <f>C45+(C45*0.03)</f>
        <v>2219.3746460857542</v>
      </c>
      <c r="E45" s="17">
        <f>C45/3250</f>
        <v>0.66299466649313055</v>
      </c>
      <c r="F45" s="28">
        <f>(D45-C45)/E45</f>
        <v>97.499999999999787</v>
      </c>
      <c r="G45" s="18"/>
      <c r="H45" s="18"/>
      <c r="I45" s="19">
        <f>E45*50/C45</f>
        <v>1.5384615384615387E-2</v>
      </c>
      <c r="J45" s="84"/>
    </row>
    <row r="46" spans="1:11">
      <c r="A46" s="104"/>
      <c r="B46" s="81">
        <f>B45+7</f>
        <v>43352</v>
      </c>
      <c r="C46" s="20">
        <f>D45+G45-H45</f>
        <v>2219.3746460857542</v>
      </c>
      <c r="D46" s="17">
        <f>C46+(C46*0.03)</f>
        <v>2285.9558854683269</v>
      </c>
      <c r="E46" s="17">
        <f>C46/3250</f>
        <v>0.68288450648792431</v>
      </c>
      <c r="F46" s="28">
        <f>(D46-C46)/E46</f>
        <v>97.500000000000085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43359</v>
      </c>
      <c r="C47" s="20">
        <f>D46+G46-H46</f>
        <v>2285.9558854683269</v>
      </c>
      <c r="D47" s="17">
        <f>C47+(C47*0.03)</f>
        <v>2354.5345620323765</v>
      </c>
      <c r="E47" s="17">
        <f>C47/3250</f>
        <v>0.70337104168256215</v>
      </c>
      <c r="F47" s="28">
        <f>(D47-C47)/E47</f>
        <v>97.499999999999702</v>
      </c>
      <c r="G47" s="80"/>
      <c r="H47" s="80">
        <f>(D47-C34)*0.35</f>
        <v>246.08898755136286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43366</v>
      </c>
      <c r="C49" s="20">
        <f>D47+G47-H47</f>
        <v>2108.4455744810134</v>
      </c>
      <c r="D49" s="17">
        <f>C49+(C49*0.03)</f>
        <v>2171.6989417154437</v>
      </c>
      <c r="E49" s="17">
        <f>C49/3250</f>
        <v>0.64875248445569644</v>
      </c>
      <c r="F49" s="28">
        <f>(D49-C49)/E49</f>
        <v>97.499999999999758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43373</v>
      </c>
      <c r="C50" s="20">
        <f>D49+G49-H49</f>
        <v>2171.6989417154437</v>
      </c>
      <c r="D50" s="17">
        <f>C50+(C50*0.03)</f>
        <v>2236.849909966907</v>
      </c>
      <c r="E50" s="17">
        <f>C50/3250</f>
        <v>0.66821505898936728</v>
      </c>
      <c r="F50" s="28">
        <f>(D50-C50)/E50</f>
        <v>97.500000000000114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43380</v>
      </c>
      <c r="C51" s="20">
        <f>D50+G50-H50</f>
        <v>2236.849909966907</v>
      </c>
      <c r="D51" s="17">
        <f>C51+(C51*0.03)</f>
        <v>2303.9554072659143</v>
      </c>
      <c r="E51" s="17">
        <f>C51/3250</f>
        <v>0.68826151075904829</v>
      </c>
      <c r="F51" s="28">
        <f>(D51-C51)/E51</f>
        <v>97.500000000000156</v>
      </c>
      <c r="G51" s="18"/>
      <c r="H51" s="18"/>
      <c r="I51" s="19">
        <f>E51*50/C51</f>
        <v>1.5384615384615385E-2</v>
      </c>
      <c r="J51" s="84"/>
    </row>
    <row r="52" spans="1:11" ht="13" thickBot="1">
      <c r="A52" s="105"/>
      <c r="B52" s="81">
        <f>B51+7</f>
        <v>43387</v>
      </c>
      <c r="C52" s="20">
        <f>D51+G51-H51</f>
        <v>2303.9554072659143</v>
      </c>
      <c r="D52" s="17">
        <f>C52+(C52*0.03)</f>
        <v>2373.0740694838919</v>
      </c>
      <c r="E52" s="17">
        <f>C52/3250</f>
        <v>0.70890935608181982</v>
      </c>
      <c r="F52" s="28">
        <f>(D52-C52)/E52</f>
        <v>97.500000000000156</v>
      </c>
      <c r="G52" s="80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43394</v>
      </c>
      <c r="C54" s="20">
        <f>D52+G52-H52</f>
        <v>2373.0740694838919</v>
      </c>
      <c r="D54" s="17">
        <f>C54+(C54*0.03)</f>
        <v>2444.2662915684086</v>
      </c>
      <c r="E54" s="17">
        <f>C54/3250</f>
        <v>0.73017663676427447</v>
      </c>
      <c r="F54" s="28">
        <f>(D54-C54)/E54</f>
        <v>97.499999999999972</v>
      </c>
      <c r="G54" s="18"/>
      <c r="H54" s="18"/>
      <c r="I54" s="19">
        <f>E54*50/C54</f>
        <v>1.5384615384615385E-2</v>
      </c>
      <c r="J54" s="84"/>
    </row>
    <row r="55" spans="1:11">
      <c r="A55" s="104"/>
      <c r="B55" s="81">
        <f>B54+7</f>
        <v>43401</v>
      </c>
      <c r="C55" s="20">
        <f>D54+G54-H54</f>
        <v>2444.2662915684086</v>
      </c>
      <c r="D55" s="17">
        <f>C55+(C55*0.03)</f>
        <v>2517.5942803154608</v>
      </c>
      <c r="E55" s="17">
        <f>C55/3250</f>
        <v>0.75208193586720262</v>
      </c>
      <c r="F55" s="28">
        <f>(D55-C55)/E55</f>
        <v>97.499999999999829</v>
      </c>
      <c r="G55" s="18"/>
      <c r="H55" s="18"/>
      <c r="I55" s="19">
        <f>E55*50/C55</f>
        <v>1.5384615384615382E-2</v>
      </c>
      <c r="J55" s="84"/>
    </row>
    <row r="56" spans="1:11">
      <c r="A56" s="104"/>
      <c r="B56" s="81">
        <f>B55+7</f>
        <v>43408</v>
      </c>
      <c r="C56" s="20">
        <f>D55+G55-H55</f>
        <v>2517.5942803154608</v>
      </c>
      <c r="D56" s="17">
        <f>C56+(C56*0.03)</f>
        <v>2593.1221087249246</v>
      </c>
      <c r="E56" s="17">
        <f>C56/3250</f>
        <v>0.77464439394321871</v>
      </c>
      <c r="F56" s="28">
        <f>(D56-C56)/E56</f>
        <v>97.500000000000014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43415</v>
      </c>
      <c r="C57" s="20">
        <f>D56+G56-H56</f>
        <v>2593.1221087249246</v>
      </c>
      <c r="D57" s="17">
        <f>C57+(C57*0.03)</f>
        <v>2670.9157719866726</v>
      </c>
      <c r="E57" s="17">
        <f>C57/3250</f>
        <v>0.79788372576151523</v>
      </c>
      <c r="F57" s="28">
        <f>(D57-C57)/E57</f>
        <v>97.50000000000027</v>
      </c>
      <c r="G57" s="80"/>
      <c r="H57" s="80"/>
      <c r="I57" s="19">
        <f>E57*50/C57</f>
        <v>1.5384615384615382E-2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43422</v>
      </c>
      <c r="C59" s="20">
        <f>D57+G57-H57</f>
        <v>2670.9157719866726</v>
      </c>
      <c r="D59" s="17">
        <f>C59+(C59*0.03)</f>
        <v>2751.0432451462725</v>
      </c>
      <c r="E59" s="17">
        <f>C59/3250</f>
        <v>0.82182023753436073</v>
      </c>
      <c r="F59" s="28">
        <f>(D59-C59)/E59</f>
        <v>97.499999999999744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43429</v>
      </c>
      <c r="C60" s="20">
        <f>D59+G59-H59</f>
        <v>2751.0432451462725</v>
      </c>
      <c r="D60" s="17">
        <f>C60+(C60*0.03)</f>
        <v>2833.5745425006608</v>
      </c>
      <c r="E60" s="17">
        <f>C60/3250</f>
        <v>0.84647484466039158</v>
      </c>
      <c r="F60" s="28">
        <f>(D60-C60)/E60</f>
        <v>97.500000000000071</v>
      </c>
      <c r="G60" s="18"/>
      <c r="H60" s="18"/>
      <c r="I60" s="19">
        <f>E60*50/C60</f>
        <v>1.5384615384615385E-2</v>
      </c>
      <c r="J60" s="84"/>
    </row>
    <row r="61" spans="1:11">
      <c r="A61" s="104"/>
      <c r="B61" s="81">
        <f>B60+7</f>
        <v>43436</v>
      </c>
      <c r="C61" s="20">
        <f>D60+G60-H60</f>
        <v>2833.5745425006608</v>
      </c>
      <c r="D61" s="17">
        <f>C61+(C61*0.03)</f>
        <v>2918.5817787756805</v>
      </c>
      <c r="E61" s="17">
        <f>C61/3250</f>
        <v>0.8718690900002033</v>
      </c>
      <c r="F61" s="28">
        <f>(D61-C61)/E61</f>
        <v>97.499999999999915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43443</v>
      </c>
      <c r="C62" s="20">
        <f>D61+G61-H61</f>
        <v>2918.5817787756805</v>
      </c>
      <c r="D62" s="17">
        <f>C62+(C62*0.03)</f>
        <v>3006.1392321389508</v>
      </c>
      <c r="E62" s="17">
        <f>C62/3250</f>
        <v>0.89802516270020938</v>
      </c>
      <c r="F62" s="28">
        <f>(D62-C62)/E62</f>
        <v>97.499999999999844</v>
      </c>
      <c r="G62" s="80"/>
      <c r="H62" s="80">
        <f>(D62-C49)*0.35</f>
        <v>314.19278018027808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43450</v>
      </c>
      <c r="C64" s="20">
        <f>D62+G62-H62</f>
        <v>2691.9464519586727</v>
      </c>
      <c r="D64" s="17">
        <f>C64+(C64*0.03)</f>
        <v>2772.7048455174327</v>
      </c>
      <c r="E64" s="17">
        <f>C64/3250</f>
        <v>0.82829121598728395</v>
      </c>
      <c r="F64" s="28">
        <f>(D64-C64)/E64</f>
        <v>97.49999999999973</v>
      </c>
      <c r="G64" s="17"/>
      <c r="H64" s="79"/>
      <c r="I64" s="19">
        <f>E64*50/C64</f>
        <v>1.5384615384615385E-2</v>
      </c>
      <c r="J64" s="84"/>
    </row>
    <row r="65" spans="1:11">
      <c r="A65" s="104"/>
      <c r="B65" s="81">
        <f>B64+7</f>
        <v>43457</v>
      </c>
      <c r="C65" s="20">
        <f>D64+G64-H64</f>
        <v>2772.7048455174327</v>
      </c>
      <c r="D65" s="17">
        <f>C65+(C65*0.03)</f>
        <v>2855.8859908829554</v>
      </c>
      <c r="E65" s="17">
        <f>C65/3250</f>
        <v>0.85313995246690233</v>
      </c>
      <c r="F65" s="28">
        <f>(D65-C65)/E65</f>
        <v>97.49999999999973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43464</v>
      </c>
      <c r="C66" s="20">
        <f>D65+G65-H65</f>
        <v>2855.8859908829554</v>
      </c>
      <c r="D66" s="17">
        <f>C66+(C66*0.03)</f>
        <v>2941.5625706094443</v>
      </c>
      <c r="E66" s="17">
        <f>C66/3250</f>
        <v>0.87873415104090935</v>
      </c>
      <c r="F66" s="28">
        <f>(D66-C66)/E66</f>
        <v>97.500000000000213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43471</v>
      </c>
      <c r="C67" s="20">
        <f>D66+G66-H66</f>
        <v>2941.5625706094443</v>
      </c>
      <c r="D67" s="17">
        <f>C67+(C67*0.03)</f>
        <v>3029.8094477277277</v>
      </c>
      <c r="E67" s="17">
        <f>C67/3250</f>
        <v>0.90509617557213673</v>
      </c>
      <c r="F67" s="28">
        <f>(D67-C67)/E67</f>
        <v>97.500000000000142</v>
      </c>
      <c r="G67" s="80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43478</v>
      </c>
      <c r="C69" s="20">
        <f>D67+G67-H67</f>
        <v>3029.8094477277277</v>
      </c>
      <c r="D69" s="17">
        <f>C69+(C69*0.03)</f>
        <v>3120.7037311595595</v>
      </c>
      <c r="E69" s="17">
        <f>C69/3250</f>
        <v>0.93224906083930081</v>
      </c>
      <c r="F69" s="28">
        <f>(D69-C69)/E69</f>
        <v>97.499999999999972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43485</v>
      </c>
      <c r="C70" s="20">
        <f>D69+G69-H69</f>
        <v>3120.7037311595595</v>
      </c>
      <c r="D70" s="17">
        <f>C70+(C70*0.03)</f>
        <v>3214.3248430943463</v>
      </c>
      <c r="E70" s="17">
        <f>C70/3250</f>
        <v>0.96021653266447982</v>
      </c>
      <c r="F70" s="28">
        <f>(D70-C70)/E70</f>
        <v>97.499999999999986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43492</v>
      </c>
      <c r="C71" s="20">
        <f>D70+G70-H70</f>
        <v>3214.3248430943463</v>
      </c>
      <c r="D71" s="17">
        <f>C71+(C71*0.03)</f>
        <v>3310.7545883871767</v>
      </c>
      <c r="E71" s="17">
        <f>C71/3250</f>
        <v>0.98902302864441427</v>
      </c>
      <c r="F71" s="28">
        <f>(D71-C71)/E71</f>
        <v>97.499999999999986</v>
      </c>
      <c r="G71" s="18"/>
      <c r="H71" s="18"/>
      <c r="I71" s="19">
        <f>E71*50/C71</f>
        <v>1.5384615384615384E-2</v>
      </c>
      <c r="J71" s="84"/>
    </row>
    <row r="72" spans="1:11" ht="13" thickBot="1">
      <c r="A72" s="105"/>
      <c r="B72" s="81">
        <f>B71+7</f>
        <v>43499</v>
      </c>
      <c r="C72" s="20">
        <f>D71+G71-H71</f>
        <v>3310.7545883871767</v>
      </c>
      <c r="D72" s="17">
        <f>C72+(C72*0.03)</f>
        <v>3410.0772260387921</v>
      </c>
      <c r="E72" s="17">
        <f>C72/3250</f>
        <v>1.0186937195037467</v>
      </c>
      <c r="F72" s="28">
        <f>(D72-C72)/E72</f>
        <v>97.500000000000128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43506</v>
      </c>
      <c r="C74" s="20">
        <f>D72+G72-H72</f>
        <v>3410.0772260387921</v>
      </c>
      <c r="D74" s="17">
        <f>C74+(C74*0.03)</f>
        <v>3512.379542819956</v>
      </c>
      <c r="E74" s="17">
        <f>C74/3250</f>
        <v>1.049254531088859</v>
      </c>
      <c r="F74" s="28">
        <f>(D74-C74)/E74</f>
        <v>97.500000000000128</v>
      </c>
      <c r="G74" s="18"/>
      <c r="H74" s="18"/>
      <c r="I74" s="19">
        <f>E74*50/C74</f>
        <v>1.5384615384615384E-2</v>
      </c>
      <c r="J74" s="84"/>
    </row>
    <row r="75" spans="1:11">
      <c r="A75" s="104"/>
      <c r="B75" s="81">
        <f>B74+7</f>
        <v>43513</v>
      </c>
      <c r="C75" s="20">
        <f>D74+G74-H74</f>
        <v>3512.379542819956</v>
      </c>
      <c r="D75" s="17">
        <f>C75+(C75*0.03)</f>
        <v>3617.7509291045549</v>
      </c>
      <c r="E75" s="17">
        <f>C75/3250</f>
        <v>1.0807321670215249</v>
      </c>
      <c r="F75" s="28">
        <f>(D75-C75)/E75</f>
        <v>97.500000000000199</v>
      </c>
      <c r="G75" s="18"/>
      <c r="H75" s="18"/>
      <c r="I75" s="19">
        <f>E75*50/C75</f>
        <v>1.5384615384615382E-2</v>
      </c>
      <c r="J75" s="84"/>
    </row>
    <row r="76" spans="1:11">
      <c r="A76" s="104"/>
      <c r="B76" s="81">
        <f>B75+7</f>
        <v>43520</v>
      </c>
      <c r="C76" s="20">
        <f>D75+G75-H75</f>
        <v>3617.7509291045549</v>
      </c>
      <c r="D76" s="17">
        <f>C76+(C76*0.03)</f>
        <v>3726.2834569776915</v>
      </c>
      <c r="E76" s="17">
        <f>C76/3250</f>
        <v>1.1131541320321707</v>
      </c>
      <c r="F76" s="28">
        <f>(D76-C76)/E76</f>
        <v>97.499999999999943</v>
      </c>
      <c r="G76" s="18"/>
      <c r="H76" s="18"/>
      <c r="I76" s="19">
        <f>E76*50/C76</f>
        <v>1.5384615384615385E-2</v>
      </c>
      <c r="J76" s="84"/>
    </row>
    <row r="77" spans="1:11" ht="13.5" thickBot="1">
      <c r="A77" s="105"/>
      <c r="B77" s="81">
        <f>B76+7</f>
        <v>43527</v>
      </c>
      <c r="C77" s="20">
        <f>D76+G76-H76</f>
        <v>3726.2834569776915</v>
      </c>
      <c r="D77" s="17">
        <f>C77+(C77*0.03)</f>
        <v>3838.0719606870221</v>
      </c>
      <c r="E77" s="17">
        <f>C77/3250</f>
        <v>1.1465487559931358</v>
      </c>
      <c r="F77" s="28">
        <f>(D77-C77)/E77</f>
        <v>97.499999999999872</v>
      </c>
      <c r="G77" s="80"/>
      <c r="H77" s="80">
        <f>(D77-C64)*0.35</f>
        <v>401.14392805492224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43534</v>
      </c>
      <c r="C79" s="20">
        <f>D77+G77-H77</f>
        <v>3436.9280326321</v>
      </c>
      <c r="D79" s="17">
        <f>C79+(C79*0.03)</f>
        <v>3540.0358736110629</v>
      </c>
      <c r="E79" s="17">
        <f>C79/3250</f>
        <v>1.0575163177329538</v>
      </c>
      <c r="F79" s="28">
        <f>(D79-C79)/E79</f>
        <v>97.499999999999943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43541</v>
      </c>
      <c r="C80" s="20">
        <f>D79+G79-H79</f>
        <v>3540.0358736110629</v>
      </c>
      <c r="D80" s="17">
        <f>C80+(C80*0.03)</f>
        <v>3646.2369498193948</v>
      </c>
      <c r="E80" s="17">
        <f>C80/3250</f>
        <v>1.0892418072649424</v>
      </c>
      <c r="F80" s="28">
        <f>(D80-C80)/E80</f>
        <v>97.499999999999986</v>
      </c>
      <c r="G80" s="18"/>
      <c r="H80" s="18"/>
      <c r="I80" s="19">
        <f>E80*50/C80</f>
        <v>1.5384615384615382E-2</v>
      </c>
      <c r="J80" s="84"/>
    </row>
    <row r="81" spans="1:11">
      <c r="A81" s="104"/>
      <c r="B81" s="81">
        <f>B80+7</f>
        <v>43548</v>
      </c>
      <c r="C81" s="20">
        <f>D80+G80-H80</f>
        <v>3646.2369498193948</v>
      </c>
      <c r="D81" s="17">
        <f>C81+(C81*0.03)</f>
        <v>3755.6240583139765</v>
      </c>
      <c r="E81" s="17">
        <f>C81/3250</f>
        <v>1.1219190614828907</v>
      </c>
      <c r="F81" s="28">
        <f>(D81-C81)/E81</f>
        <v>97.499999999999929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43555</v>
      </c>
      <c r="C82" s="20">
        <f>D81+G81-H81</f>
        <v>3755.6240583139765</v>
      </c>
      <c r="D82" s="17">
        <f>C82+(C82*0.03)</f>
        <v>3868.2927800633956</v>
      </c>
      <c r="E82" s="17">
        <f>C82/3250</f>
        <v>1.1555766333273774</v>
      </c>
      <c r="F82" s="28">
        <f>(D82-C82)/E82</f>
        <v>97.499999999999829</v>
      </c>
      <c r="G82" s="80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43562</v>
      </c>
      <c r="C84" s="20">
        <f>D82+G82-H82</f>
        <v>3868.2927800633956</v>
      </c>
      <c r="D84" s="17">
        <f>C84+(C84*0.03)</f>
        <v>3984.3415634652974</v>
      </c>
      <c r="E84" s="17">
        <f>C84/3250</f>
        <v>1.1902439323271987</v>
      </c>
      <c r="F84" s="28">
        <f>(D84-C84)/E84</f>
        <v>97.499999999999943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43569</v>
      </c>
      <c r="C85" s="20">
        <f>D84+G84-H84</f>
        <v>3984.3415634652974</v>
      </c>
      <c r="D85" s="17">
        <f>C85+(C85*0.03)</f>
        <v>4103.8718103692563</v>
      </c>
      <c r="E85" s="17">
        <f>C85/3250</f>
        <v>1.2259512502970147</v>
      </c>
      <c r="F85" s="28">
        <f>(D85-C85)/E85</f>
        <v>97.499999999999943</v>
      </c>
      <c r="G85" s="18"/>
      <c r="H85" s="18"/>
      <c r="I85" s="19">
        <f>E85*50/C85</f>
        <v>1.5384615384615385E-2</v>
      </c>
      <c r="J85" s="84"/>
    </row>
    <row r="86" spans="1:11">
      <c r="A86" s="104"/>
      <c r="B86" s="81">
        <f>B85+7</f>
        <v>43576</v>
      </c>
      <c r="C86" s="20">
        <f>D85+G85-H85</f>
        <v>4103.8718103692563</v>
      </c>
      <c r="D86" s="17">
        <f>C86+(C86*0.03)</f>
        <v>4226.9879646803338</v>
      </c>
      <c r="E86" s="17">
        <f>C86/3250</f>
        <v>1.2627297878059249</v>
      </c>
      <c r="F86" s="28">
        <f>(D86-C86)/E86</f>
        <v>97.499999999999844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43583</v>
      </c>
      <c r="C87" s="20">
        <f>D86+G86-H86</f>
        <v>4226.9879646803338</v>
      </c>
      <c r="D87" s="17">
        <f>C87+(C87*0.03)</f>
        <v>4353.7976036207438</v>
      </c>
      <c r="E87" s="17">
        <f>C87/3250</f>
        <v>1.3006116814401028</v>
      </c>
      <c r="F87" s="28">
        <f>(D87-C87)/E87</f>
        <v>97.499999999999957</v>
      </c>
      <c r="G87" s="80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43590</v>
      </c>
      <c r="C89" s="20">
        <f>D87+G87-H87</f>
        <v>4353.7976036207438</v>
      </c>
      <c r="D89" s="17">
        <f>C89+(C89*0.03)</f>
        <v>4484.4115317293663</v>
      </c>
      <c r="E89" s="17">
        <f>C89/3250</f>
        <v>1.3396300318833059</v>
      </c>
      <c r="F89" s="28">
        <f>(D89-C89)/E89</f>
        <v>97.500000000000156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43597</v>
      </c>
      <c r="C90" s="20">
        <f>D89+G89-H89</f>
        <v>4484.4115317293663</v>
      </c>
      <c r="D90" s="17">
        <f>C90+(C90*0.03)</f>
        <v>4618.9438776812476</v>
      </c>
      <c r="E90" s="17">
        <f>C90/3250</f>
        <v>1.3798189328398049</v>
      </c>
      <c r="F90" s="28">
        <f>(D90-C90)/E90</f>
        <v>97.500000000000242</v>
      </c>
      <c r="G90" s="18"/>
      <c r="H90" s="18"/>
      <c r="I90" s="19">
        <f>E90*50/C90</f>
        <v>1.5384615384615384E-2</v>
      </c>
      <c r="J90" s="84"/>
    </row>
    <row r="91" spans="1:11">
      <c r="A91" s="104"/>
      <c r="B91" s="81">
        <f>B90+7</f>
        <v>43604</v>
      </c>
      <c r="C91" s="20">
        <f>D90+G90-H90</f>
        <v>4618.9438776812476</v>
      </c>
      <c r="D91" s="17">
        <f>C91+(C91*0.03)</f>
        <v>4757.5121940116851</v>
      </c>
      <c r="E91" s="17">
        <f>C91/3250</f>
        <v>1.4212135008249993</v>
      </c>
      <c r="F91" s="28">
        <f>(D91-C91)/E91</f>
        <v>97.500000000000028</v>
      </c>
      <c r="G91" s="18"/>
      <c r="H91" s="18"/>
      <c r="I91" s="19">
        <f>E91*50/C91</f>
        <v>1.5384615384615385E-2</v>
      </c>
      <c r="J91" s="84"/>
    </row>
    <row r="92" spans="1:11" ht="13.5" thickBot="1">
      <c r="A92" s="105"/>
      <c r="B92" s="81">
        <f>B91+7</f>
        <v>43611</v>
      </c>
      <c r="C92" s="20">
        <f>D91+G91-H91</f>
        <v>4757.5121940116851</v>
      </c>
      <c r="D92" s="17">
        <f>C92+(C92*0.03)</f>
        <v>4900.2375598320359</v>
      </c>
      <c r="E92" s="17">
        <f>C92/3250</f>
        <v>1.4638499058497492</v>
      </c>
      <c r="F92" s="28">
        <f>(D92-C92)/E92</f>
        <v>97.500000000000185</v>
      </c>
      <c r="G92" s="80"/>
      <c r="H92" s="80">
        <f>(D92-C79)*0.35</f>
        <v>512.15833451997753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43618</v>
      </c>
      <c r="C94" s="20">
        <f>D92+G92-H92</f>
        <v>4388.079225312058</v>
      </c>
      <c r="D94" s="17">
        <f>C94+(C94*0.03)</f>
        <v>4519.7216020714195</v>
      </c>
      <c r="E94" s="17">
        <f>C94/3250</f>
        <v>1.3501782231729409</v>
      </c>
      <c r="F94" s="28">
        <f>(D94-C94)/E94</f>
        <v>97.499999999999801</v>
      </c>
      <c r="G94" s="17"/>
      <c r="H94" s="18"/>
      <c r="I94" s="19">
        <f>E94*50/C94</f>
        <v>1.5384615384615382E-2</v>
      </c>
      <c r="J94" s="84"/>
    </row>
    <row r="95" spans="1:11">
      <c r="A95" s="104"/>
      <c r="B95" s="81">
        <f>B94+7</f>
        <v>43625</v>
      </c>
      <c r="C95" s="20">
        <f>D94+G94-H94</f>
        <v>4519.7216020714195</v>
      </c>
      <c r="D95" s="17">
        <f>C95+(C95*0.03)</f>
        <v>4655.3132501335622</v>
      </c>
      <c r="E95" s="17">
        <f>C95/3250</f>
        <v>1.390683569868129</v>
      </c>
      <c r="F95" s="28">
        <f>(D95-C95)/E95</f>
        <v>97.500000000000057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43632</v>
      </c>
      <c r="C96" s="20">
        <f>D95+G95-H95</f>
        <v>4655.3132501335622</v>
      </c>
      <c r="D96" s="17">
        <f>C96+(C96*0.03)</f>
        <v>4794.972647637569</v>
      </c>
      <c r="E96" s="17">
        <f>C96/3250</f>
        <v>1.432404076964173</v>
      </c>
      <c r="F96" s="28">
        <f>(D96-C96)/E96</f>
        <v>97.499999999999986</v>
      </c>
      <c r="G96" s="17"/>
      <c r="H96" s="18"/>
      <c r="I96" s="19">
        <f>E96*50/C96</f>
        <v>1.5384615384615384E-2</v>
      </c>
      <c r="J96" s="84"/>
    </row>
    <row r="97" spans="1:11" ht="13" thickBot="1">
      <c r="A97" s="105"/>
      <c r="B97" s="81">
        <f>B96+7</f>
        <v>43639</v>
      </c>
      <c r="C97" s="20">
        <f>D96+G96-H96</f>
        <v>4794.972647637569</v>
      </c>
      <c r="D97" s="17">
        <f>C97+(C97*0.03)</f>
        <v>4938.8218270666957</v>
      </c>
      <c r="E97" s="17">
        <f>C97/3250</f>
        <v>1.4753761992730983</v>
      </c>
      <c r="F97" s="28">
        <f>(D97-C97)/E97</f>
        <v>97.499999999999744</v>
      </c>
      <c r="G97" s="80"/>
      <c r="H97" s="80"/>
      <c r="I97" s="19">
        <f>E97*50/C97</f>
        <v>1.5384615384615387E-2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43646</v>
      </c>
      <c r="C99" s="20">
        <f>D97+G97-H97</f>
        <v>4938.8218270666957</v>
      </c>
      <c r="D99" s="17">
        <f>C99+(C99*0.03)</f>
        <v>5086.9864818786964</v>
      </c>
      <c r="E99" s="17">
        <f>C99/3250</f>
        <v>1.5196374852512911</v>
      </c>
      <c r="F99" s="28">
        <f>(D99-C99)/E99</f>
        <v>97.499999999999858</v>
      </c>
      <c r="G99" s="18"/>
      <c r="H99" s="18"/>
      <c r="I99" s="19">
        <f>E99*50/C99</f>
        <v>1.5384615384615387E-2</v>
      </c>
      <c r="J99" s="84"/>
    </row>
    <row r="100" spans="1:11">
      <c r="A100" s="104"/>
      <c r="B100" s="81">
        <f>B99+7</f>
        <v>43653</v>
      </c>
      <c r="C100" s="20">
        <f>D99+G99-H99</f>
        <v>5086.9864818786964</v>
      </c>
      <c r="D100" s="17">
        <f>C100+(C100*0.03)</f>
        <v>5239.5960763350577</v>
      </c>
      <c r="E100" s="17">
        <f>C100/3250</f>
        <v>1.5652266098088297</v>
      </c>
      <c r="F100" s="28">
        <f>(D100-C100)/E100</f>
        <v>97.500000000000242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43660</v>
      </c>
      <c r="C101" s="20">
        <f>D100+G100-H100</f>
        <v>5239.5960763350577</v>
      </c>
      <c r="D101" s="17">
        <f>C101+(C101*0.03)</f>
        <v>5396.7839586251093</v>
      </c>
      <c r="E101" s="17">
        <f>C101/3250</f>
        <v>1.6121834081030946</v>
      </c>
      <c r="F101" s="28">
        <f>(D101-C101)/E101</f>
        <v>97.499999999999972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5"/>
      <c r="B102" s="81">
        <f>B101+7</f>
        <v>43667</v>
      </c>
      <c r="C102" s="20">
        <f>D101+G101-H101</f>
        <v>5396.7839586251093</v>
      </c>
      <c r="D102" s="17">
        <f>C102+(C102*0.03)</f>
        <v>5558.6874773838626</v>
      </c>
      <c r="E102" s="17">
        <f>C102/3250</f>
        <v>1.6605489103461875</v>
      </c>
      <c r="F102" s="28">
        <f>(D102-C102)/E102</f>
        <v>97.500000000000014</v>
      </c>
      <c r="G102" s="80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43674</v>
      </c>
      <c r="C104" s="20">
        <f>D102+G102-H102</f>
        <v>5558.6874773838626</v>
      </c>
      <c r="D104" s="17">
        <f>C104+(C104*0.03)</f>
        <v>5725.4481017053786</v>
      </c>
      <c r="E104" s="17">
        <f>C104/3250</f>
        <v>1.710365377656573</v>
      </c>
      <c r="F104" s="28">
        <f>(D104-C104)/E104</f>
        <v>97.500000000000043</v>
      </c>
      <c r="G104" s="18"/>
      <c r="H104" s="18"/>
      <c r="I104" s="19">
        <f>E104*50/C104</f>
        <v>1.5384615384615384E-2</v>
      </c>
      <c r="J104" s="84"/>
    </row>
    <row r="105" spans="1:11">
      <c r="A105" s="104"/>
      <c r="B105" s="81">
        <f>B104+7</f>
        <v>43681</v>
      </c>
      <c r="C105" s="20">
        <f>D104+G104-H104</f>
        <v>5725.4481017053786</v>
      </c>
      <c r="D105" s="17">
        <f>C105+(C105*0.03)</f>
        <v>5897.2115447565402</v>
      </c>
      <c r="E105" s="17">
        <f>C105/3250</f>
        <v>1.7616763389862704</v>
      </c>
      <c r="F105" s="28">
        <f>(D105-C105)/E105</f>
        <v>97.500000000000156</v>
      </c>
      <c r="G105" s="18"/>
      <c r="H105" s="18"/>
      <c r="I105" s="19">
        <f>E105*50/C105</f>
        <v>1.5384615384615384E-2</v>
      </c>
      <c r="J105" s="84"/>
    </row>
    <row r="106" spans="1:11">
      <c r="A106" s="104"/>
      <c r="B106" s="81">
        <f>B105+7</f>
        <v>43688</v>
      </c>
      <c r="C106" s="20">
        <f>D105+G105-H105</f>
        <v>5897.2115447565402</v>
      </c>
      <c r="D106" s="17">
        <f>C106+(C106*0.03)</f>
        <v>6074.127891099236</v>
      </c>
      <c r="E106" s="17">
        <f>C106/3250</f>
        <v>1.8145266291558586</v>
      </c>
      <c r="F106" s="28">
        <f>(D106-C106)/E106</f>
        <v>97.499999999999744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43695</v>
      </c>
      <c r="C107" s="20">
        <f>D106+G106-H106</f>
        <v>6074.127891099236</v>
      </c>
      <c r="D107" s="17">
        <f>C107+(C107*0.03)</f>
        <v>6256.3517278322133</v>
      </c>
      <c r="E107" s="17">
        <f>C107/3250</f>
        <v>1.8689624280305341</v>
      </c>
      <c r="F107" s="28">
        <f>(D107-C107)/E107</f>
        <v>97.500000000000156</v>
      </c>
      <c r="G107" s="80"/>
      <c r="H107" s="80">
        <f>(D107-C94)*0.35</f>
        <v>653.89537588205428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43702</v>
      </c>
      <c r="C109" s="20">
        <f>D107+G107-H107</f>
        <v>5602.4563519501589</v>
      </c>
      <c r="D109" s="17">
        <f>C109+(C109*0.03)</f>
        <v>5770.5300425086634</v>
      </c>
      <c r="E109" s="17">
        <f>C109/3250</f>
        <v>1.7238327236769719</v>
      </c>
      <c r="F109" s="28">
        <f>(D109-C109)/E109</f>
        <v>97.499999999999844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43709</v>
      </c>
      <c r="C110" s="20">
        <f>D109+G109-H109</f>
        <v>5770.5300425086634</v>
      </c>
      <c r="D110" s="17">
        <f>C110+(C110*0.03)</f>
        <v>5943.645943783923</v>
      </c>
      <c r="E110" s="17">
        <f>C110/3250</f>
        <v>1.775547705387281</v>
      </c>
      <c r="F110" s="28">
        <f>(D110-C110)/E110</f>
        <v>97.499999999999829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43716</v>
      </c>
      <c r="C111" s="20">
        <f>D110+G110-H110</f>
        <v>5943.645943783923</v>
      </c>
      <c r="D111" s="17">
        <f>C111+(C111*0.03)</f>
        <v>6121.9553220974403</v>
      </c>
      <c r="E111" s="17">
        <f>C111/3250</f>
        <v>1.8288141365488995</v>
      </c>
      <c r="F111" s="28">
        <f>(D111-C111)/E111</f>
        <v>97.499999999999787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43723</v>
      </c>
      <c r="C112" s="20">
        <f>D111+G111-H111</f>
        <v>6121.9553220974403</v>
      </c>
      <c r="D112" s="17">
        <f>C112+(C112*0.03)</f>
        <v>6305.6139817603635</v>
      </c>
      <c r="E112" s="17">
        <f>C112/3250</f>
        <v>1.8836785606453663</v>
      </c>
      <c r="F112" s="28">
        <f>(D112-C112)/E112</f>
        <v>97.499999999999957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43730</v>
      </c>
      <c r="C114" s="20">
        <f>D112+G112-H112</f>
        <v>6305.6139817603635</v>
      </c>
      <c r="D114" s="17">
        <f>C114+(C114*0.03)</f>
        <v>6494.7824012131741</v>
      </c>
      <c r="E114" s="17">
        <f>C114/3250</f>
        <v>1.9401889174647273</v>
      </c>
      <c r="F114" s="28">
        <f>(D114-C114)/E114</f>
        <v>97.499999999999872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43737</v>
      </c>
      <c r="C115" s="20">
        <f>D114+G114-H114</f>
        <v>6494.7824012131741</v>
      </c>
      <c r="D115" s="17">
        <f>C115+(C115*0.03)</f>
        <v>6689.6258732495689</v>
      </c>
      <c r="E115" s="17">
        <f>C115/3250</f>
        <v>1.9983945849886691</v>
      </c>
      <c r="F115" s="28">
        <f>(D115-C115)/E115</f>
        <v>97.499999999999787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43744</v>
      </c>
      <c r="C116" s="20">
        <f>D115+G115-H115</f>
        <v>6689.6258732495689</v>
      </c>
      <c r="D116" s="17">
        <f>C116+(C116*0.03)</f>
        <v>6890.3146494470557</v>
      </c>
      <c r="E116" s="17">
        <f>C116/3250</f>
        <v>2.058346422538329</v>
      </c>
      <c r="F116" s="28">
        <f>(D116-C116)/E116</f>
        <v>97.499999999999829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43751</v>
      </c>
      <c r="C117" s="20">
        <f>D116+G116-H116</f>
        <v>6890.3146494470557</v>
      </c>
      <c r="D117" s="17">
        <f>C117+(C117*0.03)</f>
        <v>7097.0240889304678</v>
      </c>
      <c r="E117" s="17">
        <f>C117/3250</f>
        <v>2.1200968152144788</v>
      </c>
      <c r="F117" s="28">
        <f>(D117-C117)/E117</f>
        <v>97.500000000000199</v>
      </c>
      <c r="G117" s="80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43758</v>
      </c>
      <c r="C119" s="20">
        <f>D117+G117-H117</f>
        <v>7097.0240889304678</v>
      </c>
      <c r="D119" s="17">
        <f>C119+(C119*0.03)</f>
        <v>7309.9348115983821</v>
      </c>
      <c r="E119" s="17">
        <f>C119/3250</f>
        <v>2.1836997196709134</v>
      </c>
      <c r="F119" s="28">
        <f>(D119-C119)/E119</f>
        <v>97.500000000000128</v>
      </c>
      <c r="G119" s="18"/>
      <c r="H119" s="18"/>
      <c r="I119" s="19">
        <f>E119*50/C119</f>
        <v>1.5384615384615387E-2</v>
      </c>
      <c r="J119" s="84"/>
    </row>
    <row r="120" spans="1:11">
      <c r="A120" s="104"/>
      <c r="B120" s="81">
        <f>B119+7</f>
        <v>43765</v>
      </c>
      <c r="C120" s="20">
        <f>D119+G119-H119</f>
        <v>7309.9348115983821</v>
      </c>
      <c r="D120" s="17">
        <f>C120+(C120*0.03)</f>
        <v>7529.232855946334</v>
      </c>
      <c r="E120" s="17">
        <f>C120/3250</f>
        <v>2.2492107112610404</v>
      </c>
      <c r="F120" s="28">
        <f>(D120-C120)/E120</f>
        <v>97.500000000000185</v>
      </c>
      <c r="G120" s="18"/>
      <c r="H120" s="18"/>
      <c r="I120" s="19">
        <f>E120*50/C120</f>
        <v>1.5384615384615382E-2</v>
      </c>
      <c r="J120" s="84"/>
    </row>
    <row r="121" spans="1:11">
      <c r="A121" s="104"/>
      <c r="B121" s="81">
        <f>B120+7</f>
        <v>43772</v>
      </c>
      <c r="C121" s="20">
        <f>D120+G120-H120</f>
        <v>7529.232855946334</v>
      </c>
      <c r="D121" s="17">
        <f>C121+(C121*0.03)</f>
        <v>7755.1098416247241</v>
      </c>
      <c r="E121" s="17">
        <f>C121/3250</f>
        <v>2.316687032598872</v>
      </c>
      <c r="F121" s="28">
        <f>(D121-C121)/E121</f>
        <v>97.500000000000057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43779</v>
      </c>
      <c r="C122" s="20">
        <f>D121+G121-H121</f>
        <v>7755.1098416247241</v>
      </c>
      <c r="D122" s="17">
        <f>C122+(C122*0.03)</f>
        <v>7987.7631368734656</v>
      </c>
      <c r="E122" s="17">
        <f>C122/3250</f>
        <v>2.3861876435768381</v>
      </c>
      <c r="F122" s="28">
        <f>(D122-C122)/E122</f>
        <v>97.499999999999872</v>
      </c>
      <c r="G122" s="80"/>
      <c r="H122" s="80">
        <f>(D122-C109)*0.35</f>
        <v>834.85737472315725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43786</v>
      </c>
      <c r="C124" s="20">
        <f>D122+G122-H122</f>
        <v>7152.905762150308</v>
      </c>
      <c r="D124" s="17">
        <f>C124+(C124*0.03)</f>
        <v>7367.4929350148168</v>
      </c>
      <c r="E124" s="17">
        <f>C124/3250</f>
        <v>2.2008940806616333</v>
      </c>
      <c r="F124" s="28">
        <f>(D124-C124)/E124</f>
        <v>97.499999999999815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43793</v>
      </c>
      <c r="C125" s="20">
        <f>D124+G124-H124</f>
        <v>7367.4929350148168</v>
      </c>
      <c r="D125" s="17">
        <f>C125+(C125*0.03)</f>
        <v>7588.5177230652616</v>
      </c>
      <c r="E125" s="17">
        <f>C125/3250</f>
        <v>2.2669209030814823</v>
      </c>
      <c r="F125" s="28">
        <f>(D125-C125)/E125</f>
        <v>97.500000000000142</v>
      </c>
      <c r="G125" s="17"/>
      <c r="H125" s="18"/>
      <c r="I125" s="19">
        <f>E125*50/C125</f>
        <v>1.5384615384615387E-2</v>
      </c>
      <c r="J125" s="84"/>
    </row>
    <row r="126" spans="1:11">
      <c r="A126" s="104"/>
      <c r="B126" s="81">
        <f>B125+7</f>
        <v>43800</v>
      </c>
      <c r="C126" s="20">
        <f>D125+G125-H125</f>
        <v>7588.5177230652616</v>
      </c>
      <c r="D126" s="17">
        <f>C126+(C126*0.03)</f>
        <v>7816.1732547572192</v>
      </c>
      <c r="E126" s="17">
        <f>C126/3250</f>
        <v>2.3349285301739267</v>
      </c>
      <c r="F126" s="28">
        <f>(D126-C126)/E126</f>
        <v>97.499999999999872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5"/>
      <c r="B127" s="81">
        <f>B126+7</f>
        <v>43807</v>
      </c>
      <c r="C127" s="20">
        <f>D126+G126-H126</f>
        <v>7816.1732547572192</v>
      </c>
      <c r="D127" s="17">
        <f>C127+(C127*0.03)</f>
        <v>8050.6584523999354</v>
      </c>
      <c r="E127" s="17">
        <f>C127/3250</f>
        <v>2.4049763860791442</v>
      </c>
      <c r="F127" s="28">
        <f>(D127-C127)/E127</f>
        <v>97.499999999999858</v>
      </c>
      <c r="G127" s="80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43814</v>
      </c>
      <c r="C129" s="20">
        <f>D127+G127-H127</f>
        <v>8050.6584523999354</v>
      </c>
      <c r="D129" s="17">
        <f>C129+(C129*0.03)</f>
        <v>8292.1782059719335</v>
      </c>
      <c r="E129" s="17">
        <f>C129/3250</f>
        <v>2.4771256776615185</v>
      </c>
      <c r="F129" s="28">
        <f>(D129-C129)/E129</f>
        <v>97.500000000000014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43821</v>
      </c>
      <c r="C130" s="20">
        <f>D129+G129-H129</f>
        <v>8292.1782059719335</v>
      </c>
      <c r="D130" s="17">
        <f>C130+(C130*0.03)</f>
        <v>8540.9435521510914</v>
      </c>
      <c r="E130" s="17">
        <f>C130/3250</f>
        <v>2.5514394479913642</v>
      </c>
      <c r="F130" s="28">
        <f>(D130-C130)/E130</f>
        <v>97.499999999999943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43828</v>
      </c>
      <c r="C131" s="20">
        <f>D130+G130-H130</f>
        <v>8540.9435521510914</v>
      </c>
      <c r="D131" s="17">
        <f>C131+(C131*0.03)</f>
        <v>8797.1718587156247</v>
      </c>
      <c r="E131" s="17">
        <f>C131/3250</f>
        <v>2.627982631431105</v>
      </c>
      <c r="F131" s="28">
        <f>(D131-C131)/E131</f>
        <v>97.500000000000227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43835</v>
      </c>
      <c r="C132" s="20">
        <f>D131+G131-H131</f>
        <v>8797.1718587156247</v>
      </c>
      <c r="D132" s="17">
        <f>C132+(C132*0.03)</f>
        <v>9061.0870144770943</v>
      </c>
      <c r="E132" s="17">
        <f>C132/3250</f>
        <v>2.7068221103740382</v>
      </c>
      <c r="F132" s="28">
        <f>(D132-C132)/E132</f>
        <v>97.500000000000313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43842</v>
      </c>
      <c r="C134" s="20">
        <f>D132+G132-H132</f>
        <v>9061.0870144770943</v>
      </c>
      <c r="D134" s="17">
        <f>C134+(C134*0.03)</f>
        <v>9332.9196249114066</v>
      </c>
      <c r="E134" s="17">
        <f>C134/3250</f>
        <v>2.7880267736852598</v>
      </c>
      <c r="F134" s="28">
        <f>(D134-C134)/E134</f>
        <v>97.499999999999815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43849</v>
      </c>
      <c r="C135" s="20">
        <f>D134+G134-H134</f>
        <v>9332.9196249114066</v>
      </c>
      <c r="D135" s="17">
        <f>C135+(C135*0.03)</f>
        <v>9612.9072136587492</v>
      </c>
      <c r="E135" s="17">
        <f>C135/3250</f>
        <v>2.8716675768958173</v>
      </c>
      <c r="F135" s="28">
        <f>(D135-C135)/E135</f>
        <v>97.500000000000171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43856</v>
      </c>
      <c r="C136" s="20">
        <f>D135+G135-H135</f>
        <v>9612.9072136587492</v>
      </c>
      <c r="D136" s="17">
        <f>C136+(C136*0.03)</f>
        <v>9901.2944300685122</v>
      </c>
      <c r="E136" s="17">
        <f>C136/3250</f>
        <v>2.9578176042026922</v>
      </c>
      <c r="F136" s="28">
        <f>(D136-C136)/E136</f>
        <v>97.500000000000142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43863</v>
      </c>
      <c r="C137" s="20">
        <f>D136+G136-H136</f>
        <v>9901.2944300685122</v>
      </c>
      <c r="D137" s="17">
        <f>C137+(C137*0.03)</f>
        <v>10198.333262970567</v>
      </c>
      <c r="E137" s="17">
        <f>C137/3250</f>
        <v>3.046552132328773</v>
      </c>
      <c r="F137" s="28">
        <f>(D137-C137)/E137</f>
        <v>97.499999999999957</v>
      </c>
      <c r="G137" s="80"/>
      <c r="H137" s="80">
        <f>(D137-C124)*0.35</f>
        <v>1065.8996252870907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43870</v>
      </c>
      <c r="C139" s="20">
        <f>D137+G137-H137</f>
        <v>9132.4336376834763</v>
      </c>
      <c r="D139" s="17">
        <f>C139+(C139*0.03)</f>
        <v>9406.4066468139808</v>
      </c>
      <c r="E139" s="17">
        <f>C139/3250</f>
        <v>2.8099795808256851</v>
      </c>
      <c r="F139" s="28">
        <f>(D139-C139)/E139</f>
        <v>97.500000000000099</v>
      </c>
      <c r="G139" s="18"/>
      <c r="H139" s="18"/>
      <c r="I139" s="19">
        <f>E139*50/C139</f>
        <v>1.5384615384615385E-2</v>
      </c>
      <c r="J139" s="84"/>
    </row>
    <row r="140" spans="1:11">
      <c r="A140" s="104"/>
      <c r="B140" s="81">
        <f>B139+7</f>
        <v>43877</v>
      </c>
      <c r="C140" s="20">
        <f>D139+G139-H139</f>
        <v>9406.4066468139808</v>
      </c>
      <c r="D140" s="17">
        <f>C140+(C140*0.03)</f>
        <v>9688.5988462183996</v>
      </c>
      <c r="E140" s="17">
        <f>C140/3250</f>
        <v>2.8942789682504557</v>
      </c>
      <c r="F140" s="28">
        <f>(D140-C140)/E140</f>
        <v>97.499999999999758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43884</v>
      </c>
      <c r="C141" s="20">
        <f>D140+G140-H140</f>
        <v>9688.5988462183996</v>
      </c>
      <c r="D141" s="17">
        <f>C141+(C141*0.03)</f>
        <v>9979.2568116049515</v>
      </c>
      <c r="E141" s="17">
        <f>C141/3250</f>
        <v>2.9811073372979693</v>
      </c>
      <c r="F141" s="28">
        <f>(D141-C141)/E141</f>
        <v>97.499999999999986</v>
      </c>
      <c r="G141" s="18"/>
      <c r="H141" s="18"/>
      <c r="I141" s="19">
        <f>E141*50/C141</f>
        <v>1.5384615384615387E-2</v>
      </c>
      <c r="J141" s="84"/>
    </row>
    <row r="142" spans="1:11" ht="13" thickBot="1">
      <c r="A142" s="105"/>
      <c r="B142" s="81">
        <f>B141+7</f>
        <v>43891</v>
      </c>
      <c r="C142" s="20">
        <f>D141+G141-H141</f>
        <v>9979.2568116049515</v>
      </c>
      <c r="D142" s="17">
        <f>C142+(C142*0.03)</f>
        <v>10278.634515953099</v>
      </c>
      <c r="E142" s="17">
        <f>C142/3250</f>
        <v>3.070540557416908</v>
      </c>
      <c r="F142" s="28">
        <f>(D142-C142)/E142</f>
        <v>97.499999999999744</v>
      </c>
      <c r="G142" s="80"/>
      <c r="H142" s="80"/>
      <c r="I142" s="19">
        <f>E142*50/C142</f>
        <v>1.5384615384615382E-2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43898</v>
      </c>
      <c r="C144" s="20">
        <f>D142+G142-H142</f>
        <v>10278.634515953099</v>
      </c>
      <c r="D144" s="17">
        <f>C144+(C144*0.03)</f>
        <v>10586.993551431693</v>
      </c>
      <c r="E144" s="17">
        <f>C144/3250</f>
        <v>3.1626567741394154</v>
      </c>
      <c r="F144" s="28">
        <f>(D144-C144)/E144</f>
        <v>97.500000000000256</v>
      </c>
      <c r="G144" s="18"/>
      <c r="H144" s="18"/>
      <c r="I144" s="19">
        <f>E144*50/C144</f>
        <v>1.5384615384615385E-2</v>
      </c>
      <c r="J144" s="84"/>
    </row>
    <row r="145" spans="1:11">
      <c r="A145" s="104"/>
      <c r="B145" s="81">
        <f>B144+7</f>
        <v>43905</v>
      </c>
      <c r="C145" s="20">
        <f>D144+G144-H144</f>
        <v>10586.993551431693</v>
      </c>
      <c r="D145" s="17">
        <f>C145+(C145*0.03)</f>
        <v>10904.603357974644</v>
      </c>
      <c r="E145" s="17">
        <f>C145/3250</f>
        <v>3.257536477363598</v>
      </c>
      <c r="F145" s="28">
        <f>(D145-C145)/E145</f>
        <v>97.499999999999915</v>
      </c>
      <c r="G145" s="18"/>
      <c r="H145" s="18"/>
      <c r="I145" s="19">
        <f>E145*50/C145</f>
        <v>1.5384615384615387E-2</v>
      </c>
      <c r="J145" s="84"/>
    </row>
    <row r="146" spans="1:11">
      <c r="A146" s="104"/>
      <c r="B146" s="81">
        <f>B145+7</f>
        <v>43912</v>
      </c>
      <c r="C146" s="20">
        <f>D145+G145-H145</f>
        <v>10904.603357974644</v>
      </c>
      <c r="D146" s="17">
        <f>C146+(C146*0.03)</f>
        <v>11231.741458713883</v>
      </c>
      <c r="E146" s="17">
        <f>C146/3250</f>
        <v>3.3552625716845057</v>
      </c>
      <c r="F146" s="28">
        <f>(D146-C146)/E146</f>
        <v>97.499999999999986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43919</v>
      </c>
      <c r="C147" s="20">
        <f>D146+G146-H146</f>
        <v>11231.741458713883</v>
      </c>
      <c r="D147" s="17">
        <f>C147+(C147*0.03)</f>
        <v>11568.693702475299</v>
      </c>
      <c r="E147" s="17">
        <f>C147/3250</f>
        <v>3.455920448835041</v>
      </c>
      <c r="F147" s="28">
        <f>(D147-C147)/E147</f>
        <v>97.499999999999844</v>
      </c>
      <c r="G147" s="80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43926</v>
      </c>
      <c r="C149" s="20">
        <f>D147+G147-H147</f>
        <v>11568.693702475299</v>
      </c>
      <c r="D149" s="17">
        <f>C149+(C149*0.03)</f>
        <v>11915.754513549558</v>
      </c>
      <c r="E149" s="17">
        <f>C149/3250</f>
        <v>3.559598062300092</v>
      </c>
      <c r="F149" s="28">
        <f>(D149-C149)/E149</f>
        <v>97.500000000000185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43933</v>
      </c>
      <c r="C150" s="20">
        <f>D149+G149-H149</f>
        <v>11915.754513549558</v>
      </c>
      <c r="D150" s="17">
        <f>C150+(C150*0.03)</f>
        <v>12273.227148956044</v>
      </c>
      <c r="E150" s="17">
        <f>C150/3250</f>
        <v>3.666386004169095</v>
      </c>
      <c r="F150" s="28">
        <f>(D150-C150)/E150</f>
        <v>97.499999999999787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43940</v>
      </c>
      <c r="C151" s="20">
        <f>D150+G150-H150</f>
        <v>12273.227148956044</v>
      </c>
      <c r="D151" s="17">
        <f>C151+(C151*0.03)</f>
        <v>12641.423963424726</v>
      </c>
      <c r="E151" s="17">
        <f>C151/3250</f>
        <v>3.7763775842941674</v>
      </c>
      <c r="F151" s="28">
        <f>(D151-C151)/E151</f>
        <v>97.500000000000085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43947</v>
      </c>
      <c r="C152" s="20">
        <f>D151+G151-H151</f>
        <v>12641.423963424726</v>
      </c>
      <c r="D152" s="17">
        <f>C152+(C152*0.03)</f>
        <v>13020.666682327468</v>
      </c>
      <c r="E152" s="17">
        <f>C152/3250</f>
        <v>3.8896689118229926</v>
      </c>
      <c r="F152" s="28">
        <f>(D152-C152)/E152</f>
        <v>97.500000000000085</v>
      </c>
      <c r="G152" s="80"/>
      <c r="H152" s="80">
        <f>(D152-C139)*0.35</f>
        <v>1360.8815656253971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43954</v>
      </c>
      <c r="C154" s="20">
        <f>D152+G152-H152</f>
        <v>11659.785116702071</v>
      </c>
      <c r="D154" s="17">
        <f>C154+(C154*0.03)</f>
        <v>12009.578670203133</v>
      </c>
      <c r="E154" s="17">
        <f>C154/3250</f>
        <v>3.5876261897544834</v>
      </c>
      <c r="F154" s="28">
        <f>(D154-C154)/E154</f>
        <v>97.499999999999957</v>
      </c>
      <c r="G154" s="17"/>
      <c r="H154" s="79"/>
      <c r="I154" s="19">
        <f>E154*50/C154</f>
        <v>1.5384615384615385E-2</v>
      </c>
      <c r="J154" s="84"/>
    </row>
    <row r="155" spans="1:11">
      <c r="A155" s="104"/>
      <c r="B155" s="81">
        <f>B154+7</f>
        <v>43961</v>
      </c>
      <c r="C155" s="20">
        <f>D154+G154-H154</f>
        <v>12009.578670203133</v>
      </c>
      <c r="D155" s="17">
        <f>C155+(C155*0.03)</f>
        <v>12369.866030309227</v>
      </c>
      <c r="E155" s="17">
        <f>C155/3250</f>
        <v>3.6952549754471176</v>
      </c>
      <c r="F155" s="28">
        <f>(D155-C155)/E155</f>
        <v>97.500000000000185</v>
      </c>
      <c r="G155" s="17"/>
      <c r="H155" s="79"/>
      <c r="I155" s="19">
        <f>E155*50/C155</f>
        <v>1.5384615384615384E-2</v>
      </c>
      <c r="J155" s="84"/>
    </row>
    <row r="156" spans="1:11">
      <c r="A156" s="104"/>
      <c r="B156" s="81">
        <f>B155+7</f>
        <v>43968</v>
      </c>
      <c r="C156" s="20">
        <f>D155+G155-H155</f>
        <v>12369.866030309227</v>
      </c>
      <c r="D156" s="17">
        <f>C156+(C156*0.03)</f>
        <v>12740.962011218504</v>
      </c>
      <c r="E156" s="17">
        <f>C156/3250</f>
        <v>3.8061126247105315</v>
      </c>
      <c r="F156" s="28">
        <f>(D156-C156)/E156</f>
        <v>97.499999999999915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5"/>
      <c r="B157" s="81">
        <f>B156+7</f>
        <v>43975</v>
      </c>
      <c r="C157" s="20">
        <f>D156+G156-H156</f>
        <v>12740.962011218504</v>
      </c>
      <c r="D157" s="17">
        <f>C157+(C157*0.03)</f>
        <v>13123.19087155506</v>
      </c>
      <c r="E157" s="17">
        <f>C157/3250</f>
        <v>3.9202960034518473</v>
      </c>
      <c r="F157" s="28">
        <f>(D157-C157)/E157</f>
        <v>97.500000000000213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43982</v>
      </c>
      <c r="C159" s="20">
        <f>D157+G157-H157</f>
        <v>13123.19087155506</v>
      </c>
      <c r="D159" s="17">
        <f>C159+(C159*0.03)</f>
        <v>13516.886597701712</v>
      </c>
      <c r="E159" s="17">
        <f>C159/3250</f>
        <v>4.0379048835554032</v>
      </c>
      <c r="F159" s="28">
        <f>(D159-C159)/E159</f>
        <v>97.500000000000128</v>
      </c>
      <c r="G159" s="18"/>
      <c r="H159" s="18"/>
      <c r="I159" s="19">
        <f>E159*50/C159</f>
        <v>1.5384615384615385E-2</v>
      </c>
      <c r="J159" s="84"/>
    </row>
    <row r="160" spans="1:11">
      <c r="A160" s="104"/>
      <c r="B160" s="81">
        <f>B159+7</f>
        <v>43989</v>
      </c>
      <c r="C160" s="20">
        <f>D159+G159-H159</f>
        <v>13516.886597701712</v>
      </c>
      <c r="D160" s="17">
        <f>C160+(C160*0.03)</f>
        <v>13922.393195632763</v>
      </c>
      <c r="E160" s="17">
        <f>C160/3250</f>
        <v>4.1590420300620652</v>
      </c>
      <c r="F160" s="28">
        <f>(D160-C160)/E160</f>
        <v>97.499999999999943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43996</v>
      </c>
      <c r="C161" s="20">
        <f>D160+G160-H160</f>
        <v>13922.393195632763</v>
      </c>
      <c r="D161" s="17">
        <f>C161+(C161*0.03)</f>
        <v>14340.064991501746</v>
      </c>
      <c r="E161" s="17">
        <f>C161/3250</f>
        <v>4.283813290963927</v>
      </c>
      <c r="F161" s="28">
        <f>(D161-C161)/E161</f>
        <v>97.499999999999886</v>
      </c>
      <c r="G161" s="18"/>
      <c r="H161" s="18"/>
      <c r="I161" s="19">
        <f>E161*50/C161</f>
        <v>1.5384615384615385E-2</v>
      </c>
      <c r="J161" s="84"/>
    </row>
    <row r="162" spans="1:11" ht="13" thickBot="1">
      <c r="A162" s="105"/>
      <c r="B162" s="81">
        <f>B161+7</f>
        <v>44003</v>
      </c>
      <c r="C162" s="20">
        <f>D161+G161-H161</f>
        <v>14340.064991501746</v>
      </c>
      <c r="D162" s="17">
        <f>C162+(C162*0.03)</f>
        <v>14770.266941246799</v>
      </c>
      <c r="E162" s="17">
        <f>C162/3250</f>
        <v>4.4123276896928445</v>
      </c>
      <c r="F162" s="28">
        <f>(D162-C162)/E162</f>
        <v>97.500000000000114</v>
      </c>
      <c r="G162" s="80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44010</v>
      </c>
      <c r="C164" s="20">
        <f>D162+G162-H162</f>
        <v>14770.266941246799</v>
      </c>
      <c r="D164" s="17">
        <f>C164+(C164*0.03)</f>
        <v>15213.374949484203</v>
      </c>
      <c r="E164" s="17">
        <f>C164/3250</f>
        <v>4.5446975203836306</v>
      </c>
      <c r="F164" s="28">
        <f>(D164-C164)/E164</f>
        <v>97.500000000000142</v>
      </c>
      <c r="G164" s="18"/>
      <c r="H164" s="18"/>
      <c r="I164" s="19">
        <f>E164*50/C164</f>
        <v>1.5384615384615387E-2</v>
      </c>
      <c r="J164" s="84"/>
    </row>
    <row r="165" spans="1:11">
      <c r="A165" s="104"/>
      <c r="B165" s="81">
        <f>B164+7</f>
        <v>44017</v>
      </c>
      <c r="C165" s="20">
        <f>D164+G164-H164</f>
        <v>15213.374949484203</v>
      </c>
      <c r="D165" s="17">
        <f>C165+(C165*0.03)</f>
        <v>15669.776197968729</v>
      </c>
      <c r="E165" s="17">
        <f>C165/3250</f>
        <v>4.6810384459951395</v>
      </c>
      <c r="F165" s="28">
        <f>(D165-C165)/E165</f>
        <v>97.500000000000014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44024</v>
      </c>
      <c r="C166" s="20">
        <f>D165+G165-H165</f>
        <v>15669.776197968729</v>
      </c>
      <c r="D166" s="17">
        <f>C166+(C166*0.03)</f>
        <v>16139.869483907791</v>
      </c>
      <c r="E166" s="17">
        <f>C166/3250</f>
        <v>4.8214695993749936</v>
      </c>
      <c r="F166" s="28">
        <f>(D166-C166)/E166</f>
        <v>97.499999999999901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44031</v>
      </c>
      <c r="C167" s="20">
        <f>D166+G166-H166</f>
        <v>16139.869483907791</v>
      </c>
      <c r="D167" s="17">
        <f>C167+(C167*0.03)</f>
        <v>16624.065568425023</v>
      </c>
      <c r="E167" s="17">
        <f>C167/3250</f>
        <v>4.966113687356243</v>
      </c>
      <c r="F167" s="28">
        <f>(D167-C167)/E167</f>
        <v>97.499999999999758</v>
      </c>
      <c r="G167" s="80"/>
      <c r="H167" s="80">
        <f>(D167-C154)*0.35</f>
        <v>1737.4981581030333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44038</v>
      </c>
      <c r="C169" s="20">
        <f>D167+G167-H167</f>
        <v>14886.56741032199</v>
      </c>
      <c r="D169" s="17">
        <f>C169+(C169*0.03)</f>
        <v>15333.164432631649</v>
      </c>
      <c r="E169" s="17">
        <f>C169/3250</f>
        <v>4.5804822800990737</v>
      </c>
      <c r="F169" s="28">
        <f>(D169-C169)/E169</f>
        <v>97.499999999999901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44045</v>
      </c>
      <c r="C170" s="20">
        <f>D169+G169-H169</f>
        <v>15333.164432631649</v>
      </c>
      <c r="D170" s="17">
        <f>C170+(C170*0.03)</f>
        <v>15793.159365610598</v>
      </c>
      <c r="E170" s="17">
        <f>C170/3250</f>
        <v>4.7178967485020458</v>
      </c>
      <c r="F170" s="28">
        <f>(D170-C170)/E170</f>
        <v>97.499999999999858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44052</v>
      </c>
      <c r="C171" s="20">
        <f>D170+G170-H170</f>
        <v>15793.159365610598</v>
      </c>
      <c r="D171" s="17">
        <f>C171+(C171*0.03)</f>
        <v>16266.954146578915</v>
      </c>
      <c r="E171" s="17">
        <f>C171/3250</f>
        <v>4.859433650957107</v>
      </c>
      <c r="F171" s="28">
        <f>(D171-C171)/E171</f>
        <v>97.499999999999886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44059</v>
      </c>
      <c r="C172" s="20">
        <f>D171+G171-H171</f>
        <v>16266.954146578915</v>
      </c>
      <c r="D172" s="17">
        <f>C172+(C172*0.03)</f>
        <v>16754.962770976283</v>
      </c>
      <c r="E172" s="17">
        <f>C172/3250</f>
        <v>5.0052166604858197</v>
      </c>
      <c r="F172" s="28">
        <f>(D172-C172)/E172</f>
        <v>97.499999999999986</v>
      </c>
      <c r="G172" s="80"/>
      <c r="H172" s="80"/>
      <c r="I172" s="19">
        <f>E172*50/C172</f>
        <v>1.5384615384615382E-2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44066</v>
      </c>
      <c r="C174" s="20">
        <f>D172+G172-H172</f>
        <v>16754.962770976283</v>
      </c>
      <c r="D174" s="17">
        <f>C174+(C174*0.03)</f>
        <v>17257.611654105571</v>
      </c>
      <c r="E174" s="17">
        <f>C174/3250</f>
        <v>5.1553731603003943</v>
      </c>
      <c r="F174" s="28">
        <f>(D174-C174)/E174</f>
        <v>97.499999999999943</v>
      </c>
      <c r="G174" s="18"/>
      <c r="H174" s="18"/>
      <c r="I174" s="19">
        <f>E174*50/C174</f>
        <v>1.5384615384615382E-2</v>
      </c>
      <c r="J174" s="84"/>
    </row>
    <row r="175" spans="1:11">
      <c r="A175" s="104"/>
      <c r="B175" s="81">
        <f>B174+7</f>
        <v>44073</v>
      </c>
      <c r="C175" s="20">
        <f>D174+G174-H174</f>
        <v>17257.611654105571</v>
      </c>
      <c r="D175" s="17">
        <f>C175+(C175*0.03)</f>
        <v>17775.340003728739</v>
      </c>
      <c r="E175" s="17">
        <f>C175/3250</f>
        <v>5.3100343551094067</v>
      </c>
      <c r="F175" s="28">
        <f>(D175-C175)/E175</f>
        <v>97.500000000000242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44080</v>
      </c>
      <c r="C176" s="20">
        <f>D175+G175-H175</f>
        <v>17775.340003728739</v>
      </c>
      <c r="D176" s="17">
        <f>C176+(C176*0.03)</f>
        <v>18308.6002038406</v>
      </c>
      <c r="E176" s="17">
        <f>C176/3250</f>
        <v>5.4693353857626894</v>
      </c>
      <c r="F176" s="28">
        <f>(D176-C176)/E176</f>
        <v>97.499999999999815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44087</v>
      </c>
      <c r="C177" s="20">
        <f>D176+G176-H176</f>
        <v>18308.6002038406</v>
      </c>
      <c r="D177" s="17">
        <f>C177+(C177*0.03)</f>
        <v>18857.858209955819</v>
      </c>
      <c r="E177" s="17">
        <f>C177/3250</f>
        <v>5.6334154473355698</v>
      </c>
      <c r="F177" s="28">
        <f>(D177-C177)/E177</f>
        <v>97.500000000000071</v>
      </c>
      <c r="G177" s="80"/>
      <c r="H177" s="80">
        <f>(D177-C169)*0.35</f>
        <v>1389.95177987184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49:A152"/>
    <mergeCell ref="A109:A112"/>
    <mergeCell ref="A114:A117"/>
    <mergeCell ref="A119:A122"/>
    <mergeCell ref="A94:A97"/>
    <mergeCell ref="A99:A102"/>
    <mergeCell ref="A104:A107"/>
    <mergeCell ref="A124:A127"/>
    <mergeCell ref="A129:A132"/>
    <mergeCell ref="A134:A137"/>
    <mergeCell ref="A139:A142"/>
    <mergeCell ref="A144:A147"/>
    <mergeCell ref="A174:A177"/>
    <mergeCell ref="A159:A162"/>
    <mergeCell ref="A164:A167"/>
    <mergeCell ref="A169:A172"/>
    <mergeCell ref="A154:A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3"/>
  <sheetViews>
    <sheetView workbookViewId="0">
      <selection activeCell="C20" sqref="C2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3">
        <f>(D4-C4)/E4</f>
        <v>-105.89999999999986</v>
      </c>
      <c r="G4" s="18"/>
      <c r="H4" s="18"/>
      <c r="I4" s="19">
        <f>E4*50/C4</f>
        <v>1.6666666666666663E-2</v>
      </c>
      <c r="J4" s="89">
        <f>(D4-C4)/C4</f>
        <v>-3.5299999999999956E-2</v>
      </c>
    </row>
    <row r="5" spans="1:10">
      <c r="A5" s="104"/>
      <c r="B5" s="81">
        <f>B4+7</f>
        <v>43051</v>
      </c>
      <c r="C5" s="17">
        <f>D4+G4-H4</f>
        <v>482.35</v>
      </c>
      <c r="D5" s="98">
        <f>C5+(C5*-0.1562)</f>
        <v>407.00693000000001</v>
      </c>
      <c r="E5" s="17">
        <f>C5/3000</f>
        <v>0.16078333333333333</v>
      </c>
      <c r="F5" s="95">
        <f>(D5-C5)/E5</f>
        <v>-468.60000000000008</v>
      </c>
      <c r="G5" s="18"/>
      <c r="H5" s="18"/>
      <c r="I5" s="19">
        <f>E5*50/C5</f>
        <v>1.6666666666666666E-2</v>
      </c>
      <c r="J5" s="89">
        <f>(D5-C4)/C4</f>
        <v>-0.18598613999999997</v>
      </c>
    </row>
    <row r="6" spans="1:10">
      <c r="A6" s="104"/>
      <c r="B6" s="81">
        <f>B5+7</f>
        <v>43058</v>
      </c>
      <c r="C6" s="17">
        <f>D5+G5-H5</f>
        <v>407.00693000000001</v>
      </c>
      <c r="D6" s="21">
        <f>C6+(C6*0.081)</f>
        <v>439.97449133000003</v>
      </c>
      <c r="E6" s="17">
        <f>C6/2500</f>
        <v>0.16280277200000001</v>
      </c>
      <c r="F6" s="100">
        <f>(D6-C6)/E6</f>
        <v>202.50000000000014</v>
      </c>
      <c r="G6" s="18"/>
      <c r="H6" s="18"/>
      <c r="I6" s="19">
        <f>E6*50/C6</f>
        <v>0.02</v>
      </c>
      <c r="J6" s="89">
        <f>(D6-C4)/C4</f>
        <v>-0.12005101733999993</v>
      </c>
    </row>
    <row r="7" spans="1:10" ht="13" thickBot="1">
      <c r="A7" s="105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3">
        <f>(D7-C7)/E7</f>
        <v>-85.750000000000114</v>
      </c>
      <c r="G7" s="18"/>
      <c r="H7" s="18"/>
      <c r="I7" s="19">
        <f>E7*50/C7</f>
        <v>0.02</v>
      </c>
      <c r="J7" s="89">
        <f>(D7-C4)/C4</f>
        <v>-0.15023326744523796</v>
      </c>
    </row>
    <row r="8" spans="1:10" ht="13" thickBot="1">
      <c r="A8" s="78"/>
      <c r="B8" s="13"/>
      <c r="C8" s="22"/>
      <c r="D8" s="23"/>
      <c r="E8" s="23"/>
      <c r="F8" s="91"/>
      <c r="G8" s="23"/>
      <c r="H8" s="10"/>
      <c r="I8" s="24"/>
      <c r="J8" s="90"/>
    </row>
    <row r="9" spans="1:10">
      <c r="A9" s="103">
        <v>2</v>
      </c>
      <c r="B9" s="81">
        <f>B7+7</f>
        <v>43072</v>
      </c>
      <c r="C9" s="17">
        <f>D7+G7-H7</f>
        <v>424.88336627738101</v>
      </c>
      <c r="D9" s="21">
        <f>C9+(C9*0.10018)</f>
        <v>467.44818191104906</v>
      </c>
      <c r="E9" s="17">
        <f>C9/3250</f>
        <v>0.13073334346996338</v>
      </c>
      <c r="F9" s="100">
        <f>(D9-C9)/E9</f>
        <v>325.58500000000015</v>
      </c>
      <c r="G9" s="18"/>
      <c r="H9" s="18"/>
      <c r="I9" s="19">
        <f>E9*50/C9</f>
        <v>1.5384615384615384E-2</v>
      </c>
      <c r="J9" s="89">
        <f>(D9-C4)/C4</f>
        <v>-6.510363617790188E-2</v>
      </c>
    </row>
    <row r="10" spans="1:10">
      <c r="A10" s="104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89">
        <f>(D10-C4)/C4</f>
        <v>-4.5096853992109005E-2</v>
      </c>
    </row>
    <row r="11" spans="1:10">
      <c r="A11" s="104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89">
        <f>(D11-C4)/C4</f>
        <v>-3.6789196621840346E-2</v>
      </c>
    </row>
    <row r="12" spans="1:10" ht="13" thickBot="1">
      <c r="A12" s="105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3">
        <f>(D12-C12)/E12</f>
        <v>0</v>
      </c>
      <c r="G12" s="18"/>
      <c r="H12" s="18"/>
      <c r="I12" s="19">
        <f>E12*50/C12</f>
        <v>1.5384615384615384E-2</v>
      </c>
      <c r="J12" s="89">
        <f>(D12-C4)/C4</f>
        <v>-3.6789196621840346E-2</v>
      </c>
    </row>
    <row r="13" spans="1:10" ht="13" thickBot="1">
      <c r="A13" s="78"/>
      <c r="B13" s="13"/>
      <c r="C13" s="22"/>
      <c r="D13" s="23"/>
      <c r="E13" s="23"/>
      <c r="F13" s="97"/>
      <c r="G13" s="23"/>
      <c r="H13" s="10"/>
      <c r="I13" s="24"/>
      <c r="J13" s="85"/>
    </row>
    <row r="14" spans="1:10">
      <c r="A14" s="103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3">
        <f>(D14-C14)/E14</f>
        <v>0</v>
      </c>
      <c r="G14" s="18"/>
      <c r="H14" s="18"/>
      <c r="I14" s="19">
        <f>E14*50/C14</f>
        <v>1.5384615384615384E-2</v>
      </c>
      <c r="J14" s="89">
        <f>(D14-C4)/C4</f>
        <v>-3.6789196621840346E-2</v>
      </c>
    </row>
    <row r="15" spans="1:10">
      <c r="A15" s="104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3">
        <f>(D15-C15)/E15</f>
        <v>-188.17500000000018</v>
      </c>
      <c r="G15" s="18"/>
      <c r="H15" s="18"/>
      <c r="I15" s="19">
        <f>E15*50/C15</f>
        <v>1.5384615384615384E-2</v>
      </c>
      <c r="J15" s="89">
        <f>(D15-C4)/C4</f>
        <v>-9.2559102137435845E-2</v>
      </c>
    </row>
    <row r="16" spans="1:10">
      <c r="A16" s="104"/>
      <c r="B16" s="81">
        <f>B15+7</f>
        <v>43114</v>
      </c>
      <c r="C16" s="20">
        <f>D15+G15-H15</f>
        <v>453.72044893128208</v>
      </c>
      <c r="D16" s="98">
        <f>C16+(C16*-0.1565)</f>
        <v>382.71319867353645</v>
      </c>
      <c r="E16" s="17">
        <f>C16/3250</f>
        <v>0.13960629197885602</v>
      </c>
      <c r="F16" s="95">
        <f>(D16-C16)/E16</f>
        <v>-508.62499999999989</v>
      </c>
      <c r="G16" s="18"/>
      <c r="H16" s="18"/>
      <c r="I16" s="19">
        <f>E16*50/C16</f>
        <v>1.5384615384615384E-2</v>
      </c>
      <c r="J16" s="89">
        <f>(D16-C4)/C4</f>
        <v>-0.23457360265292709</v>
      </c>
    </row>
    <row r="17" spans="1:11" ht="13.5" thickBot="1">
      <c r="A17" s="105"/>
      <c r="B17" s="81">
        <f>B16+7</f>
        <v>43121</v>
      </c>
      <c r="C17" s="20">
        <f>D16+G16-H16</f>
        <v>382.71319867353645</v>
      </c>
      <c r="D17" s="98">
        <f>C17+(C17*-0.2248)</f>
        <v>296.67927161172543</v>
      </c>
      <c r="E17" s="17">
        <f>C17/3250</f>
        <v>0.11775790728416506</v>
      </c>
      <c r="F17" s="95">
        <f>(D17-C17)/E17</f>
        <v>-730.60000000000025</v>
      </c>
      <c r="G17" s="18"/>
      <c r="H17" s="80">
        <f>(D17-C4)*0.3</f>
        <v>-60.996218516482372</v>
      </c>
      <c r="I17" s="19">
        <f>E17*50/C17</f>
        <v>1.5384615384615385E-2</v>
      </c>
      <c r="J17" s="89">
        <f>(D17-C4)/C4</f>
        <v>-0.40664145677654917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91"/>
      <c r="G18" s="23"/>
      <c r="H18" s="10"/>
      <c r="I18" s="24"/>
      <c r="J18" s="85"/>
    </row>
    <row r="19" spans="1:11">
      <c r="A19" s="103">
        <v>4</v>
      </c>
      <c r="B19" s="81">
        <f>B17+7</f>
        <v>43128</v>
      </c>
      <c r="C19" s="20">
        <f>D17+G17-H17</f>
        <v>357.6754901282078</v>
      </c>
      <c r="D19" s="98">
        <f>C19+(C19*-0.05845)</f>
        <v>336.76935773021404</v>
      </c>
      <c r="E19" s="17">
        <f>C19/3250</f>
        <v>0.11005399696252548</v>
      </c>
      <c r="F19" s="83">
        <f>(D19-C19)/E19</f>
        <v>-189.96250000000012</v>
      </c>
      <c r="G19" s="18"/>
      <c r="H19" s="18"/>
      <c r="I19" s="19">
        <f>E19*50/C19</f>
        <v>1.5384615384615385E-2</v>
      </c>
      <c r="J19" s="92">
        <f>(D19-C4)/C4</f>
        <v>-0.32646128453957191</v>
      </c>
    </row>
    <row r="20" spans="1:11" ht="14.5">
      <c r="A20" s="104"/>
      <c r="B20" s="81">
        <f>B19+7</f>
        <v>43135</v>
      </c>
      <c r="C20" s="32">
        <f>D19+G19-H19</f>
        <v>336.76935773021404</v>
      </c>
      <c r="D20" s="17">
        <f>C20+(C20*0.03)</f>
        <v>346.87243846212044</v>
      </c>
      <c r="E20" s="17">
        <f>C20/3250</f>
        <v>0.10362134084006586</v>
      </c>
      <c r="F20" s="83">
        <f>(D20-C20)/E20</f>
        <v>97.499999999999815</v>
      </c>
      <c r="G20" s="18"/>
      <c r="H20" s="18"/>
      <c r="I20" s="19">
        <f>E20*50/C20</f>
        <v>1.5384615384615385E-2</v>
      </c>
      <c r="J20" s="84"/>
    </row>
    <row r="21" spans="1:11">
      <c r="A21" s="104"/>
      <c r="B21" s="81">
        <f>B20+7</f>
        <v>43142</v>
      </c>
      <c r="C21" s="20">
        <f>D20+G20-H20</f>
        <v>346.87243846212044</v>
      </c>
      <c r="D21" s="17">
        <f>C21+(C21*0.03)</f>
        <v>357.27861161598406</v>
      </c>
      <c r="E21" s="17">
        <f>C21/3250</f>
        <v>0.10672998106526783</v>
      </c>
      <c r="F21" s="83">
        <f>(D21-C21)/E21</f>
        <v>97.500000000000057</v>
      </c>
      <c r="G21" s="18"/>
      <c r="H21" s="18"/>
      <c r="I21" s="19">
        <f>E21*50/C21</f>
        <v>1.5384615384615385E-2</v>
      </c>
      <c r="J21" s="84"/>
    </row>
    <row r="22" spans="1:11" ht="13" thickBot="1">
      <c r="A22" s="105"/>
      <c r="B22" s="81">
        <f>B21+7</f>
        <v>43149</v>
      </c>
      <c r="C22" s="20">
        <f>D21+G21-H21</f>
        <v>357.27861161598406</v>
      </c>
      <c r="D22" s="17">
        <f>C22+(C22*0.03)</f>
        <v>367.99696996446357</v>
      </c>
      <c r="E22" s="17">
        <f>C22/3250</f>
        <v>0.10993188049722587</v>
      </c>
      <c r="F22" s="83">
        <f>(D22-C22)/E22</f>
        <v>97.499999999999915</v>
      </c>
      <c r="G22" s="18"/>
      <c r="H22" s="18"/>
      <c r="I22" s="19">
        <f>E22*50/C22</f>
        <v>1.5384615384615385E-2</v>
      </c>
      <c r="J22" s="84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43156</v>
      </c>
      <c r="C24" s="20">
        <f>D22+G22-H22</f>
        <v>367.99696996446357</v>
      </c>
      <c r="D24" s="17">
        <f>C24+(C24*0.03)</f>
        <v>379.03687906339746</v>
      </c>
      <c r="E24" s="17">
        <f>C24/3250</f>
        <v>0.11322983691214264</v>
      </c>
      <c r="F24" s="28">
        <f>(D24-C24)/E24</f>
        <v>97.499999999999844</v>
      </c>
      <c r="G24" s="18"/>
      <c r="H24" s="18"/>
      <c r="I24" s="19">
        <f>E24*50/C24</f>
        <v>1.5384615384615384E-2</v>
      </c>
      <c r="J24" s="84"/>
    </row>
    <row r="25" spans="1:11">
      <c r="A25" s="104"/>
      <c r="B25" s="81">
        <f>B24+7</f>
        <v>43163</v>
      </c>
      <c r="C25" s="20">
        <f>D24+G24-H24</f>
        <v>379.03687906339746</v>
      </c>
      <c r="D25" s="17">
        <f>C25+(C25*0.03)</f>
        <v>390.40798543529939</v>
      </c>
      <c r="E25" s="17">
        <f>C25/3250</f>
        <v>0.11662673201950691</v>
      </c>
      <c r="F25" s="28">
        <f>(D25-C25)/E25</f>
        <v>97.500000000000057</v>
      </c>
      <c r="G25" s="18"/>
      <c r="H25" s="18"/>
      <c r="I25" s="19">
        <f>E25*50/C25</f>
        <v>1.5384615384615384E-2</v>
      </c>
      <c r="J25" s="84"/>
    </row>
    <row r="26" spans="1:11">
      <c r="A26" s="104"/>
      <c r="B26" s="81">
        <f>B25+7</f>
        <v>43170</v>
      </c>
      <c r="C26" s="20">
        <f>D25+G25-H25</f>
        <v>390.40798543529939</v>
      </c>
      <c r="D26" s="17">
        <f>C26+(C26*0.03)</f>
        <v>402.12022499835837</v>
      </c>
      <c r="E26" s="17">
        <f>C26/3250</f>
        <v>0.12012553398009213</v>
      </c>
      <c r="F26" s="28">
        <f>(D26-C26)/E26</f>
        <v>97.499999999999915</v>
      </c>
      <c r="G26" s="18"/>
      <c r="H26" s="18"/>
      <c r="I26" s="19">
        <f>E26*50/C26</f>
        <v>1.5384615384615384E-2</v>
      </c>
      <c r="J26" s="84"/>
    </row>
    <row r="27" spans="1:11" ht="13" thickBot="1">
      <c r="A27" s="105"/>
      <c r="B27" s="81">
        <f>B26+7</f>
        <v>43177</v>
      </c>
      <c r="C27" s="20">
        <f>D26+G26-H26</f>
        <v>402.12022499835837</v>
      </c>
      <c r="D27" s="17">
        <f>C27+(C27*0.03)</f>
        <v>414.1838317483091</v>
      </c>
      <c r="E27" s="17">
        <f>C27/3250</f>
        <v>0.12372929999949488</v>
      </c>
      <c r="F27" s="28">
        <f>(D27-C27)/E27</f>
        <v>97.499999999999886</v>
      </c>
      <c r="G27" s="18"/>
      <c r="H27" s="18"/>
      <c r="I27" s="19">
        <f>E27*50/C27</f>
        <v>1.5384615384615384E-2</v>
      </c>
      <c r="J27" s="84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43184</v>
      </c>
      <c r="C29" s="20">
        <f>D27+G27-H27</f>
        <v>414.1838317483091</v>
      </c>
      <c r="D29" s="17">
        <f>C29+(C29*0.03)</f>
        <v>426.60934670075835</v>
      </c>
      <c r="E29" s="17">
        <f>C29/3250</f>
        <v>0.12744117899947974</v>
      </c>
      <c r="F29" s="28">
        <f>(D29-C29)/E29</f>
        <v>97.499999999999787</v>
      </c>
      <c r="G29" s="18"/>
      <c r="H29" s="18"/>
      <c r="I29" s="19">
        <f>E29*50/C29</f>
        <v>1.5384615384615385E-2</v>
      </c>
      <c r="J29" s="84"/>
    </row>
    <row r="30" spans="1:11">
      <c r="A30" s="104"/>
      <c r="B30" s="81">
        <f>B29+7</f>
        <v>43191</v>
      </c>
      <c r="C30" s="20">
        <f>D29+G29-H29</f>
        <v>426.60934670075835</v>
      </c>
      <c r="D30" s="17">
        <f>C30+(C30*0.03)</f>
        <v>439.40762710178109</v>
      </c>
      <c r="E30" s="17">
        <f>C30/3250</f>
        <v>0.13126441436946412</v>
      </c>
      <c r="F30" s="28">
        <f>(D30-C30)/E30</f>
        <v>97.499999999999886</v>
      </c>
      <c r="G30" s="18"/>
      <c r="H30" s="18"/>
      <c r="I30" s="19">
        <f>E30*50/C30</f>
        <v>1.5384615384615385E-2</v>
      </c>
      <c r="J30" s="84"/>
    </row>
    <row r="31" spans="1:11">
      <c r="A31" s="104"/>
      <c r="B31" s="81">
        <f>B30+7</f>
        <v>43198</v>
      </c>
      <c r="C31" s="20">
        <f>D30+G30-H30</f>
        <v>439.40762710178109</v>
      </c>
      <c r="D31" s="17">
        <f>C31+(C31*0.03)</f>
        <v>452.58985591483452</v>
      </c>
      <c r="E31" s="17">
        <f>C31/3250</f>
        <v>0.13520234680054802</v>
      </c>
      <c r="F31" s="28">
        <f>(D31-C31)/E31</f>
        <v>97.499999999999972</v>
      </c>
      <c r="G31" s="18"/>
      <c r="H31" s="18"/>
      <c r="I31" s="19">
        <f>E31*50/C31</f>
        <v>1.5384615384615384E-2</v>
      </c>
      <c r="J31" s="84"/>
    </row>
    <row r="32" spans="1:11" ht="13.5" thickBot="1">
      <c r="A32" s="105"/>
      <c r="B32" s="81">
        <f>B31+7</f>
        <v>43205</v>
      </c>
      <c r="C32" s="20">
        <f>D31+G31-H31</f>
        <v>452.58985591483452</v>
      </c>
      <c r="D32" s="17">
        <f>C32+(C32*0.03)</f>
        <v>466.16755159227955</v>
      </c>
      <c r="E32" s="17">
        <f>C32/3250</f>
        <v>0.13925841720456447</v>
      </c>
      <c r="F32" s="28">
        <f>(D32-C32)/E32</f>
        <v>97.5</v>
      </c>
      <c r="G32" s="18"/>
      <c r="H32" s="80">
        <f>(D32-C19)*0.35</f>
        <v>37.972221512425108</v>
      </c>
      <c r="I32" s="19">
        <f>E32*50/C32</f>
        <v>1.5384615384615385E-2</v>
      </c>
      <c r="J32" s="84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43212</v>
      </c>
      <c r="C34" s="20">
        <f>D32+G32-H32</f>
        <v>428.19533007985444</v>
      </c>
      <c r="D34" s="17">
        <f>C34+(C34*0.03)</f>
        <v>441.0411899822501</v>
      </c>
      <c r="E34" s="17">
        <f>C34/3250</f>
        <v>0.13175240925533982</v>
      </c>
      <c r="F34" s="28">
        <f>(D34-C34)/E34</f>
        <v>97.500000000000199</v>
      </c>
      <c r="G34" s="18"/>
      <c r="H34" s="18"/>
      <c r="I34" s="19">
        <f>E34*50/C34</f>
        <v>1.5384615384615384E-2</v>
      </c>
      <c r="J34" s="84"/>
    </row>
    <row r="35" spans="1:11">
      <c r="A35" s="104"/>
      <c r="B35" s="81">
        <f>B34+7</f>
        <v>43219</v>
      </c>
      <c r="C35" s="20">
        <f>D34+G34-H34</f>
        <v>441.0411899822501</v>
      </c>
      <c r="D35" s="17">
        <f>C35+(C35*0.03)</f>
        <v>454.27242568171761</v>
      </c>
      <c r="E35" s="17">
        <f>C35/3250</f>
        <v>0.13570498153300004</v>
      </c>
      <c r="F35" s="28">
        <f>(D35-C35)/E35</f>
        <v>97.5</v>
      </c>
      <c r="G35" s="18"/>
      <c r="H35" s="18"/>
      <c r="I35" s="19">
        <f>E35*50/C35</f>
        <v>1.5384615384615385E-2</v>
      </c>
      <c r="J35" s="84"/>
    </row>
    <row r="36" spans="1:11">
      <c r="A36" s="104"/>
      <c r="B36" s="81">
        <f>B35+7</f>
        <v>43226</v>
      </c>
      <c r="C36" s="20">
        <f>D35+G35-H35</f>
        <v>454.27242568171761</v>
      </c>
      <c r="D36" s="17">
        <f>C36+(C36*0.03)</f>
        <v>467.90059845216911</v>
      </c>
      <c r="E36" s="17">
        <f>C36/3250</f>
        <v>0.13977613097899003</v>
      </c>
      <c r="F36" s="28">
        <f>(D36-C36)/E36</f>
        <v>97.499999999999801</v>
      </c>
      <c r="G36" s="18"/>
      <c r="H36" s="18"/>
      <c r="I36" s="19">
        <f>E36*50/C36</f>
        <v>1.5384615384615384E-2</v>
      </c>
      <c r="J36" s="84"/>
    </row>
    <row r="37" spans="1:11" ht="13" thickBot="1">
      <c r="A37" s="105"/>
      <c r="B37" s="81">
        <f>B36+7</f>
        <v>43233</v>
      </c>
      <c r="C37" s="20">
        <f>D36+G36-H36</f>
        <v>467.90059845216911</v>
      </c>
      <c r="D37" s="17">
        <f>C37+(C37*0.03)</f>
        <v>481.93761640573416</v>
      </c>
      <c r="E37" s="17">
        <f>C37/3250</f>
        <v>0.14396941490835974</v>
      </c>
      <c r="F37" s="28">
        <f>(D37-C37)/E37</f>
        <v>97.499999999999858</v>
      </c>
      <c r="G37" s="80"/>
      <c r="H37" s="80"/>
      <c r="I37" s="19">
        <f>E37*50/C37</f>
        <v>1.5384615384615387E-2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43240</v>
      </c>
      <c r="C39" s="20">
        <f>D37+G37-H37</f>
        <v>481.93761640573416</v>
      </c>
      <c r="D39" s="17">
        <f>C39+(C39*0.03)</f>
        <v>496.39574489790618</v>
      </c>
      <c r="E39" s="17">
        <f>C39/3250</f>
        <v>0.1482884973556105</v>
      </c>
      <c r="F39" s="28">
        <f>(D39-C39)/E39</f>
        <v>97.499999999999986</v>
      </c>
      <c r="G39" s="18"/>
      <c r="H39" s="18"/>
      <c r="I39" s="19">
        <f>E39*50/C39</f>
        <v>1.5384615384615384E-2</v>
      </c>
      <c r="J39" s="84"/>
    </row>
    <row r="40" spans="1:11">
      <c r="A40" s="104"/>
      <c r="B40" s="81">
        <f>B39+7</f>
        <v>43247</v>
      </c>
      <c r="C40" s="20">
        <f>D39+G39-H39</f>
        <v>496.39574489790618</v>
      </c>
      <c r="D40" s="17">
        <f>C40+(C40*0.03)</f>
        <v>511.28761724484337</v>
      </c>
      <c r="E40" s="17">
        <f>C40/3250</f>
        <v>0.15273715227627882</v>
      </c>
      <c r="F40" s="28">
        <f>(D40-C40)/E40</f>
        <v>97.500000000000043</v>
      </c>
      <c r="G40" s="18"/>
      <c r="H40" s="18"/>
      <c r="I40" s="19">
        <f>E40*50/C40</f>
        <v>1.5384615384615384E-2</v>
      </c>
      <c r="J40" s="84"/>
    </row>
    <row r="41" spans="1:11">
      <c r="A41" s="104"/>
      <c r="B41" s="81">
        <f>B40+7</f>
        <v>43254</v>
      </c>
      <c r="C41" s="20">
        <f>D40+G40-H40</f>
        <v>511.28761724484337</v>
      </c>
      <c r="D41" s="17">
        <f>C41+(C41*0.03)</f>
        <v>526.62624576218866</v>
      </c>
      <c r="E41" s="17">
        <f>C41/3250</f>
        <v>0.15731926684456718</v>
      </c>
      <c r="F41" s="28">
        <f>(D41-C41)/E41</f>
        <v>97.499999999999901</v>
      </c>
      <c r="G41" s="18"/>
      <c r="H41" s="18"/>
      <c r="I41" s="19">
        <f>E41*50/C41</f>
        <v>1.5384615384615384E-2</v>
      </c>
      <c r="J41" s="84"/>
    </row>
    <row r="42" spans="1:11" ht="13" thickBot="1">
      <c r="A42" s="105"/>
      <c r="B42" s="81">
        <f>B41+7</f>
        <v>43261</v>
      </c>
      <c r="C42" s="20">
        <f>D41+G41-H41</f>
        <v>526.62624576218866</v>
      </c>
      <c r="D42" s="17">
        <f>C42+(C42*0.03)</f>
        <v>542.42503313505426</v>
      </c>
      <c r="E42" s="17">
        <f>C42/3250</f>
        <v>0.16203884484990419</v>
      </c>
      <c r="F42" s="28">
        <f>(D42-C42)/E42</f>
        <v>97.499999999999659</v>
      </c>
      <c r="G42" s="80"/>
      <c r="H42" s="80"/>
      <c r="I42" s="19">
        <f>E42*50/C42</f>
        <v>1.5384615384615382E-2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43268</v>
      </c>
      <c r="C44" s="20">
        <f>D42+G42-H42</f>
        <v>542.42503313505426</v>
      </c>
      <c r="D44" s="17">
        <f>C44+(C44*0.03)</f>
        <v>558.69778412910591</v>
      </c>
      <c r="E44" s="17">
        <f>C44/3250</f>
        <v>0.16690001019540132</v>
      </c>
      <c r="F44" s="28">
        <f>(D44-C44)/E44</f>
        <v>97.500000000000114</v>
      </c>
      <c r="G44" s="18"/>
      <c r="H44" s="18"/>
      <c r="I44" s="19">
        <f>E44*50/C44</f>
        <v>1.5384615384615387E-2</v>
      </c>
      <c r="J44" s="84"/>
    </row>
    <row r="45" spans="1:11">
      <c r="A45" s="104"/>
      <c r="B45" s="81">
        <f>B44+7</f>
        <v>43275</v>
      </c>
      <c r="C45" s="20">
        <f>D44+G44-H44</f>
        <v>558.69778412910591</v>
      </c>
      <c r="D45" s="17">
        <f>C45+(C45*0.03)</f>
        <v>575.45871765297909</v>
      </c>
      <c r="E45" s="17">
        <f>C45/3250</f>
        <v>0.17190701050126336</v>
      </c>
      <c r="F45" s="28">
        <f>(D45-C45)/E45</f>
        <v>97.5</v>
      </c>
      <c r="G45" s="18"/>
      <c r="H45" s="18"/>
      <c r="I45" s="19">
        <f>E45*50/C45</f>
        <v>1.5384615384615385E-2</v>
      </c>
      <c r="J45" s="84"/>
    </row>
    <row r="46" spans="1:11">
      <c r="A46" s="104"/>
      <c r="B46" s="81">
        <f>B45+7</f>
        <v>43282</v>
      </c>
      <c r="C46" s="20">
        <f>D45+G45-H45</f>
        <v>575.45871765297909</v>
      </c>
      <c r="D46" s="17">
        <f>C46+(C46*0.03)</f>
        <v>592.72247918256846</v>
      </c>
      <c r="E46" s="17">
        <f>C46/3250</f>
        <v>0.17706422081630127</v>
      </c>
      <c r="F46" s="28">
        <f>(D46-C46)/E46</f>
        <v>97.5</v>
      </c>
      <c r="G46" s="18"/>
      <c r="H46" s="18"/>
      <c r="I46" s="19">
        <f>E46*50/C46</f>
        <v>1.5384615384615385E-2</v>
      </c>
      <c r="J46" s="84"/>
    </row>
    <row r="47" spans="1:11" ht="13.5" thickBot="1">
      <c r="A47" s="105"/>
      <c r="B47" s="81">
        <f>B46+7</f>
        <v>43289</v>
      </c>
      <c r="C47" s="20">
        <f>D46+G46-H46</f>
        <v>592.72247918256846</v>
      </c>
      <c r="D47" s="17">
        <f>C47+(C47*0.03)</f>
        <v>610.50415355804557</v>
      </c>
      <c r="E47" s="17">
        <f>C47/3250</f>
        <v>0.18237614744079031</v>
      </c>
      <c r="F47" s="28">
        <f>(D47-C47)/E47</f>
        <v>97.500000000000298</v>
      </c>
      <c r="G47" s="80"/>
      <c r="H47" s="80">
        <f>(D47-C34)*0.35</f>
        <v>63.808088217366894</v>
      </c>
      <c r="I47" s="19">
        <f>E47*50/C47</f>
        <v>1.5384615384615387E-2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43296</v>
      </c>
      <c r="C49" s="20">
        <f>D47+G47-H47</f>
        <v>546.69606534067873</v>
      </c>
      <c r="D49" s="17">
        <f>C49+(C49*0.03)</f>
        <v>563.09694730089905</v>
      </c>
      <c r="E49" s="17">
        <f>C49/3250</f>
        <v>0.16821417395097807</v>
      </c>
      <c r="F49" s="28">
        <f>(D49-C49)/E49</f>
        <v>97.499999999999744</v>
      </c>
      <c r="G49" s="18"/>
      <c r="H49" s="18"/>
      <c r="I49" s="19">
        <f>E49*50/C49</f>
        <v>1.5384615384615385E-2</v>
      </c>
      <c r="J49" s="84"/>
    </row>
    <row r="50" spans="1:11">
      <c r="A50" s="104"/>
      <c r="B50" s="81">
        <f>B49+7</f>
        <v>43303</v>
      </c>
      <c r="C50" s="20">
        <f>D49+G49-H49</f>
        <v>563.09694730089905</v>
      </c>
      <c r="D50" s="17">
        <f>C50+(C50*0.03)</f>
        <v>579.98985571992603</v>
      </c>
      <c r="E50" s="17">
        <f>C50/3250</f>
        <v>0.1732605991695074</v>
      </c>
      <c r="F50" s="28">
        <f>(D50-C50)/E50</f>
        <v>97.500000000000057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43310</v>
      </c>
      <c r="C51" s="20">
        <f>D50+G50-H50</f>
        <v>579.98985571992603</v>
      </c>
      <c r="D51" s="17">
        <f>C51+(C51*0.03)</f>
        <v>597.38955139152381</v>
      </c>
      <c r="E51" s="17">
        <f>C51/3250</f>
        <v>0.17845841714459262</v>
      </c>
      <c r="F51" s="28">
        <f>(D51-C51)/E51</f>
        <v>97.500000000000014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43317</v>
      </c>
      <c r="C52" s="20">
        <f>D51+G51-H51</f>
        <v>597.38955139152381</v>
      </c>
      <c r="D52" s="17">
        <f>C52+(C52*0.03)</f>
        <v>615.31123793326947</v>
      </c>
      <c r="E52" s="17">
        <f>C52/3250</f>
        <v>0.18381216965893041</v>
      </c>
      <c r="F52" s="28">
        <f>(D52-C52)/E52</f>
        <v>97.499999999999687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43324</v>
      </c>
      <c r="C54" s="20">
        <f>D52+G52-H52</f>
        <v>615.31123793326947</v>
      </c>
      <c r="D54" s="17">
        <f>C54+(C54*0.03)</f>
        <v>633.77057507126756</v>
      </c>
      <c r="E54" s="17">
        <f>C54/3250</f>
        <v>0.18932653474869829</v>
      </c>
      <c r="F54" s="28">
        <f>(D54-C54)/E54</f>
        <v>97.500000000000043</v>
      </c>
      <c r="G54" s="18"/>
      <c r="H54" s="18"/>
      <c r="I54" s="19">
        <f>E54*50/C54</f>
        <v>1.5384615384615382E-2</v>
      </c>
      <c r="J54" s="84"/>
    </row>
    <row r="55" spans="1:11">
      <c r="A55" s="104"/>
      <c r="B55" s="81">
        <f>B54+7</f>
        <v>43331</v>
      </c>
      <c r="C55" s="20">
        <f>D54+G54-H54</f>
        <v>633.77057507126756</v>
      </c>
      <c r="D55" s="17">
        <f>C55+(C55*0.03)</f>
        <v>652.7836923234056</v>
      </c>
      <c r="E55" s="17">
        <f>C55/3250</f>
        <v>0.19500633079115925</v>
      </c>
      <c r="F55" s="28">
        <f>(D55-C55)/E55</f>
        <v>97.500000000000085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43338</v>
      </c>
      <c r="C56" s="20">
        <f>D55+G55-H55</f>
        <v>652.7836923234056</v>
      </c>
      <c r="D56" s="17">
        <f>C56+(C56*0.03)</f>
        <v>672.36720309310772</v>
      </c>
      <c r="E56" s="17">
        <f>C56/3250</f>
        <v>0.20085652071489404</v>
      </c>
      <c r="F56" s="28">
        <f>(D56-C56)/E56</f>
        <v>97.49999999999973</v>
      </c>
      <c r="G56" s="18"/>
      <c r="H56" s="18"/>
      <c r="I56" s="19">
        <f>E56*50/C56</f>
        <v>1.5384615384615387E-2</v>
      </c>
      <c r="J56" s="84"/>
    </row>
    <row r="57" spans="1:11" ht="13" thickBot="1">
      <c r="A57" s="105"/>
      <c r="B57" s="81">
        <f>B56+7</f>
        <v>43345</v>
      </c>
      <c r="C57" s="20">
        <f>D56+G56-H56</f>
        <v>672.36720309310772</v>
      </c>
      <c r="D57" s="17">
        <f>C57+(C57*0.03)</f>
        <v>692.53821918590097</v>
      </c>
      <c r="E57" s="17">
        <f>C57/3250</f>
        <v>0.20688221633634082</v>
      </c>
      <c r="F57" s="28">
        <f>(D57-C57)/E57</f>
        <v>97.500000000000099</v>
      </c>
      <c r="G57" s="80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43352</v>
      </c>
      <c r="C59" s="20">
        <f>D57+G57-H57</f>
        <v>692.53821918590097</v>
      </c>
      <c r="D59" s="17">
        <f>C59+(C59*0.03)</f>
        <v>713.31436576147803</v>
      </c>
      <c r="E59" s="17">
        <f>C59/3250</f>
        <v>0.21308868282643106</v>
      </c>
      <c r="F59" s="28">
        <f>(D59-C59)/E59</f>
        <v>97.500000000000142</v>
      </c>
      <c r="G59" s="18"/>
      <c r="H59" s="18"/>
      <c r="I59" s="19">
        <f>E59*50/C59</f>
        <v>1.5384615384615385E-2</v>
      </c>
      <c r="J59" s="84"/>
    </row>
    <row r="60" spans="1:11">
      <c r="A60" s="104"/>
      <c r="B60" s="81">
        <f>B59+7</f>
        <v>43359</v>
      </c>
      <c r="C60" s="20">
        <f>D59+G59-H59</f>
        <v>713.31436576147803</v>
      </c>
      <c r="D60" s="17">
        <f>C60+(C60*0.03)</f>
        <v>734.71379673432239</v>
      </c>
      <c r="E60" s="17">
        <f>C60/3250</f>
        <v>0.21948134331122401</v>
      </c>
      <c r="F60" s="28">
        <f>(D60-C60)/E60</f>
        <v>97.500000000000071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43366</v>
      </c>
      <c r="C61" s="20">
        <f>D60+G60-H60</f>
        <v>734.71379673432239</v>
      </c>
      <c r="D61" s="17">
        <f>C61+(C61*0.03)</f>
        <v>756.7552106363521</v>
      </c>
      <c r="E61" s="17">
        <f>C61/3250</f>
        <v>0.22606578361056073</v>
      </c>
      <c r="F61" s="28">
        <f>(D61-C61)/E61</f>
        <v>97.500000000000199</v>
      </c>
      <c r="G61" s="18"/>
      <c r="H61" s="18"/>
      <c r="I61" s="19">
        <f>E61*50/C61</f>
        <v>1.5384615384615384E-2</v>
      </c>
      <c r="J61" s="84"/>
    </row>
    <row r="62" spans="1:11" ht="13.5" thickBot="1">
      <c r="A62" s="105"/>
      <c r="B62" s="81">
        <f>B61+7</f>
        <v>43373</v>
      </c>
      <c r="C62" s="20">
        <f>D61+G61-H61</f>
        <v>756.7552106363521</v>
      </c>
      <c r="D62" s="17">
        <f>C62+(C62*0.03)</f>
        <v>779.45786695544268</v>
      </c>
      <c r="E62" s="17">
        <f>C62/3250</f>
        <v>0.23284775711887756</v>
      </c>
      <c r="F62" s="28">
        <f>(D62-C62)/E62</f>
        <v>97.500000000000071</v>
      </c>
      <c r="G62" s="80"/>
      <c r="H62" s="80">
        <f>(D62-C49)*0.35</f>
        <v>81.466630565167378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43380</v>
      </c>
      <c r="C64" s="20">
        <f>D62+G62-H62</f>
        <v>697.99123639027528</v>
      </c>
      <c r="D64" s="17">
        <f>C64+(C64*0.03)</f>
        <v>718.93097348198353</v>
      </c>
      <c r="E64" s="17">
        <f>C64/3250</f>
        <v>0.21476653427393086</v>
      </c>
      <c r="F64" s="28">
        <f>(D64-C64)/E64</f>
        <v>97.499999999999972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43387</v>
      </c>
      <c r="C65" s="20">
        <f>D64+G64-H64</f>
        <v>718.93097348198353</v>
      </c>
      <c r="D65" s="17">
        <f>C65+(C65*0.03)</f>
        <v>740.49890268644299</v>
      </c>
      <c r="E65" s="17">
        <f>C65/3250</f>
        <v>0.22120953030214877</v>
      </c>
      <c r="F65" s="28">
        <f>(D65-C65)/E65</f>
        <v>97.499999999999801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43394</v>
      </c>
      <c r="C66" s="20">
        <f>D65+G65-H65</f>
        <v>740.49890268644299</v>
      </c>
      <c r="D66" s="17">
        <f>C66+(C66*0.03)</f>
        <v>762.71386976703627</v>
      </c>
      <c r="E66" s="17">
        <f>C66/3250</f>
        <v>0.22784581621121322</v>
      </c>
      <c r="F66" s="28">
        <f>(D66-C66)/E66</f>
        <v>97.499999999999972</v>
      </c>
      <c r="G66" s="17"/>
      <c r="H66" s="79"/>
      <c r="I66" s="19">
        <f>E66*50/C66</f>
        <v>1.5384615384615384E-2</v>
      </c>
      <c r="J66" s="84"/>
    </row>
    <row r="67" spans="1:11" ht="13" thickBot="1">
      <c r="A67" s="105"/>
      <c r="B67" s="81">
        <f>B66+7</f>
        <v>43401</v>
      </c>
      <c r="C67" s="20">
        <f>D66+G66-H66</f>
        <v>762.71386976703627</v>
      </c>
      <c r="D67" s="17">
        <f>C67+(C67*0.03)</f>
        <v>785.5952858600474</v>
      </c>
      <c r="E67" s="17">
        <f>C67/3250</f>
        <v>0.23468119069754961</v>
      </c>
      <c r="F67" s="28">
        <f>(D67-C67)/E67</f>
        <v>97.500000000000171</v>
      </c>
      <c r="G67" s="80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43408</v>
      </c>
      <c r="C69" s="20">
        <f>D67+G67-H67</f>
        <v>785.5952858600474</v>
      </c>
      <c r="D69" s="17">
        <f>C69+(C69*0.03)</f>
        <v>809.16314443584884</v>
      </c>
      <c r="E69" s="17">
        <f>C69/3250</f>
        <v>0.24172162641847611</v>
      </c>
      <c r="F69" s="28">
        <f>(D69-C69)/E69</f>
        <v>97.500000000000071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43415</v>
      </c>
      <c r="C70" s="20">
        <f>D69+G69-H69</f>
        <v>809.16314443584884</v>
      </c>
      <c r="D70" s="17">
        <f>C70+(C70*0.03)</f>
        <v>833.43803876892434</v>
      </c>
      <c r="E70" s="17">
        <f>C70/3250</f>
        <v>0.24897327521103041</v>
      </c>
      <c r="F70" s="28">
        <f>(D70-C70)/E70</f>
        <v>97.500000000000171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43422</v>
      </c>
      <c r="C71" s="20">
        <f>D70+G70-H70</f>
        <v>833.43803876892434</v>
      </c>
      <c r="D71" s="17">
        <f>C71+(C71*0.03)</f>
        <v>858.44117993199211</v>
      </c>
      <c r="E71" s="17">
        <f>C71/3250</f>
        <v>0.25644247346736132</v>
      </c>
      <c r="F71" s="28">
        <f>(D71-C71)/E71</f>
        <v>97.500000000000142</v>
      </c>
      <c r="G71" s="18"/>
      <c r="H71" s="18"/>
      <c r="I71" s="19">
        <f>E71*50/C71</f>
        <v>1.5384615384615384E-2</v>
      </c>
      <c r="J71" s="84"/>
    </row>
    <row r="72" spans="1:11" ht="13" thickBot="1">
      <c r="A72" s="105"/>
      <c r="B72" s="81">
        <f>B71+7</f>
        <v>43429</v>
      </c>
      <c r="C72" s="20">
        <f>D71+G71-H71</f>
        <v>858.44117993199211</v>
      </c>
      <c r="D72" s="17">
        <f>C72+(C72*0.03)</f>
        <v>884.19441532995188</v>
      </c>
      <c r="E72" s="17">
        <f>C72/3250</f>
        <v>0.2641357476713822</v>
      </c>
      <c r="F72" s="28">
        <f>(D72-C72)/E72</f>
        <v>97.500000000000014</v>
      </c>
      <c r="G72" s="80"/>
      <c r="H72" s="80"/>
      <c r="I72" s="19">
        <f>E72*50/C72</f>
        <v>1.5384615384615387E-2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43436</v>
      </c>
      <c r="C74" s="20">
        <f>D72+G72-H72</f>
        <v>884.19441532995188</v>
      </c>
      <c r="D74" s="17">
        <f>C74+(C74*0.03)</f>
        <v>910.72024778985042</v>
      </c>
      <c r="E74" s="17">
        <f>C74/3250</f>
        <v>0.27205982010152363</v>
      </c>
      <c r="F74" s="28">
        <f>(D74-C74)/E74</f>
        <v>97.499999999999943</v>
      </c>
      <c r="G74" s="18"/>
      <c r="H74" s="18"/>
      <c r="I74" s="19">
        <f>E74*50/C74</f>
        <v>1.5384615384615382E-2</v>
      </c>
      <c r="J74" s="84"/>
    </row>
    <row r="75" spans="1:11">
      <c r="A75" s="104"/>
      <c r="B75" s="81">
        <f>B74+7</f>
        <v>43443</v>
      </c>
      <c r="C75" s="20">
        <f>D74+G74-H74</f>
        <v>910.72024778985042</v>
      </c>
      <c r="D75" s="17">
        <f>C75+(C75*0.03)</f>
        <v>938.04185522354589</v>
      </c>
      <c r="E75" s="17">
        <f>C75/3250</f>
        <v>0.28022161470456936</v>
      </c>
      <c r="F75" s="28">
        <f>(D75-C75)/E75</f>
        <v>97.499999999999872</v>
      </c>
      <c r="G75" s="18"/>
      <c r="H75" s="18"/>
      <c r="I75" s="19">
        <f>E75*50/C75</f>
        <v>1.5384615384615385E-2</v>
      </c>
      <c r="J75" s="84"/>
    </row>
    <row r="76" spans="1:11">
      <c r="A76" s="104"/>
      <c r="B76" s="81">
        <f>B75+7</f>
        <v>43450</v>
      </c>
      <c r="C76" s="20">
        <f>D75+G75-H75</f>
        <v>938.04185522354589</v>
      </c>
      <c r="D76" s="17">
        <f>C76+(C76*0.03)</f>
        <v>966.18311088025223</v>
      </c>
      <c r="E76" s="17">
        <f>C76/3250</f>
        <v>0.28862826314570644</v>
      </c>
      <c r="F76" s="28">
        <f>(D76-C76)/E76</f>
        <v>97.499999999999844</v>
      </c>
      <c r="G76" s="18"/>
      <c r="H76" s="18"/>
      <c r="I76" s="19">
        <f>E76*50/C76</f>
        <v>1.5384615384615385E-2</v>
      </c>
      <c r="J76" s="84"/>
    </row>
    <row r="77" spans="1:11" ht="13.5" thickBot="1">
      <c r="A77" s="105"/>
      <c r="B77" s="81">
        <f>B76+7</f>
        <v>43457</v>
      </c>
      <c r="C77" s="20">
        <f>D76+G76-H76</f>
        <v>966.18311088025223</v>
      </c>
      <c r="D77" s="17">
        <f>C77+(C77*0.03)</f>
        <v>995.16860420665978</v>
      </c>
      <c r="E77" s="17">
        <f>C77/3250</f>
        <v>0.2972871110400776</v>
      </c>
      <c r="F77" s="28">
        <f>(D77-C77)/E77</f>
        <v>97.499999999999943</v>
      </c>
      <c r="G77" s="80"/>
      <c r="H77" s="80">
        <f>(D77-C64)*0.35</f>
        <v>104.01207873573458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43464</v>
      </c>
      <c r="C79" s="20">
        <f>D77+G77-H77</f>
        <v>891.1565254709252</v>
      </c>
      <c r="D79" s="17">
        <f>C79+(C79*0.03)</f>
        <v>917.89122123505297</v>
      </c>
      <c r="E79" s="17">
        <f>C79/3250</f>
        <v>0.27420200783720777</v>
      </c>
      <c r="F79" s="28">
        <f>(D79-C79)/E79</f>
        <v>97.500000000000028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43471</v>
      </c>
      <c r="C80" s="20">
        <f>D79+G79-H79</f>
        <v>917.89122123505297</v>
      </c>
      <c r="D80" s="17">
        <f>C80+(C80*0.03)</f>
        <v>945.42795787210457</v>
      </c>
      <c r="E80" s="17">
        <f>C80/3250</f>
        <v>0.28242806807232401</v>
      </c>
      <c r="F80" s="28">
        <f>(D80-C80)/E80</f>
        <v>97.500000000000043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43478</v>
      </c>
      <c r="C81" s="20">
        <f>D80+G80-H80</f>
        <v>945.42795787210457</v>
      </c>
      <c r="D81" s="17">
        <f>C81+(C81*0.03)</f>
        <v>973.79079660826767</v>
      </c>
      <c r="E81" s="17">
        <f>C81/3250</f>
        <v>0.2909009101144937</v>
      </c>
      <c r="F81" s="28">
        <f>(D81-C81)/E81</f>
        <v>97.499999999999872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43485</v>
      </c>
      <c r="C82" s="20">
        <f>D81+G81-H81</f>
        <v>973.79079660826767</v>
      </c>
      <c r="D82" s="17">
        <f>C82+(C82*0.03)</f>
        <v>1003.0045205065157</v>
      </c>
      <c r="E82" s="17">
        <f>C82/3250</f>
        <v>0.29962793741792854</v>
      </c>
      <c r="F82" s="28">
        <f>(D82-C82)/E82</f>
        <v>97.500000000000142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43492</v>
      </c>
      <c r="C84" s="20">
        <f>D82+G82-H82</f>
        <v>1003.0045205065157</v>
      </c>
      <c r="D84" s="17">
        <f>C84+(C84*0.03)</f>
        <v>1033.0946561217113</v>
      </c>
      <c r="E84" s="17">
        <f>C84/3250</f>
        <v>0.3086167755404664</v>
      </c>
      <c r="F84" s="28">
        <f>(D84-C84)/E84</f>
        <v>97.500000000000242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43499</v>
      </c>
      <c r="C85" s="20">
        <f>D84+G84-H84</f>
        <v>1033.0946561217113</v>
      </c>
      <c r="D85" s="17">
        <f>C85+(C85*0.03)</f>
        <v>1064.0874958053626</v>
      </c>
      <c r="E85" s="17">
        <f>C85/3250</f>
        <v>0.31787527880668037</v>
      </c>
      <c r="F85" s="28">
        <f>(D85-C85)/E85</f>
        <v>97.499999999999744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43506</v>
      </c>
      <c r="C86" s="20">
        <f>D85+G85-H85</f>
        <v>1064.0874958053626</v>
      </c>
      <c r="D86" s="17">
        <f>C86+(C86*0.03)</f>
        <v>1096.0101206795234</v>
      </c>
      <c r="E86" s="17">
        <f>C86/3250</f>
        <v>0.32741153717088078</v>
      </c>
      <c r="F86" s="28">
        <f>(D86-C86)/E86</f>
        <v>97.5</v>
      </c>
      <c r="G86" s="18"/>
      <c r="H86" s="18"/>
      <c r="I86" s="19">
        <f>E86*50/C86</f>
        <v>1.5384615384615385E-2</v>
      </c>
      <c r="J86" s="84"/>
    </row>
    <row r="87" spans="1:11" ht="13" thickBot="1">
      <c r="A87" s="105"/>
      <c r="B87" s="81">
        <f>B86+7</f>
        <v>43513</v>
      </c>
      <c r="C87" s="20">
        <f>D86+G86-H86</f>
        <v>1096.0101206795234</v>
      </c>
      <c r="D87" s="17">
        <f>C87+(C87*0.03)</f>
        <v>1128.8904242999092</v>
      </c>
      <c r="E87" s="17">
        <f>C87/3250</f>
        <v>0.33723388328600723</v>
      </c>
      <c r="F87" s="28">
        <f>(D87-C87)/E87</f>
        <v>97.500000000000284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43520</v>
      </c>
      <c r="C89" s="20">
        <f>D87+G87-H87</f>
        <v>1128.8904242999092</v>
      </c>
      <c r="D89" s="17">
        <f>C89+(C89*0.03)</f>
        <v>1162.7571370289065</v>
      </c>
      <c r="E89" s="17">
        <f>C89/3250</f>
        <v>0.34735089978458744</v>
      </c>
      <c r="F89" s="28">
        <f>(D89-C89)/E89</f>
        <v>97.500000000000071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43527</v>
      </c>
      <c r="C90" s="20">
        <f>D89+G89-H89</f>
        <v>1162.7571370289065</v>
      </c>
      <c r="D90" s="17">
        <f>C90+(C90*0.03)</f>
        <v>1197.6398511397738</v>
      </c>
      <c r="E90" s="17">
        <f>C90/3250</f>
        <v>0.35777142677812507</v>
      </c>
      <c r="F90" s="28">
        <f>(D90-C90)/E90</f>
        <v>97.500000000000171</v>
      </c>
      <c r="G90" s="18"/>
      <c r="H90" s="18"/>
      <c r="I90" s="19">
        <f>E90*50/C90</f>
        <v>1.5384615384615384E-2</v>
      </c>
      <c r="J90" s="84"/>
    </row>
    <row r="91" spans="1:11">
      <c r="A91" s="104"/>
      <c r="B91" s="81">
        <f>B90+7</f>
        <v>43534</v>
      </c>
      <c r="C91" s="20">
        <f>D90+G90-H90</f>
        <v>1197.6398511397738</v>
      </c>
      <c r="D91" s="17">
        <f>C91+(C91*0.03)</f>
        <v>1233.569046673967</v>
      </c>
      <c r="E91" s="17">
        <f>C91/3250</f>
        <v>0.36850456958146888</v>
      </c>
      <c r="F91" s="28">
        <f>(D91-C91)/E91</f>
        <v>97.500000000000071</v>
      </c>
      <c r="G91" s="18"/>
      <c r="H91" s="18"/>
      <c r="I91" s="19">
        <f>E91*50/C91</f>
        <v>1.5384615384615385E-2</v>
      </c>
      <c r="J91" s="84"/>
    </row>
    <row r="92" spans="1:11" ht="13.5" thickBot="1">
      <c r="A92" s="105"/>
      <c r="B92" s="81">
        <f>B91+7</f>
        <v>43541</v>
      </c>
      <c r="C92" s="20">
        <f>D91+G91-H91</f>
        <v>1233.569046673967</v>
      </c>
      <c r="D92" s="17">
        <f>C92+(C92*0.03)</f>
        <v>1270.5761180741861</v>
      </c>
      <c r="E92" s="17">
        <f>C92/3250</f>
        <v>0.37955970666891292</v>
      </c>
      <c r="F92" s="28">
        <f>(D92-C92)/E92</f>
        <v>97.500000000000099</v>
      </c>
      <c r="G92" s="80"/>
      <c r="H92" s="80">
        <f>(D92-C79)*0.35</f>
        <v>132.7968574111413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43548</v>
      </c>
      <c r="C94" s="20">
        <f>D92+G92-H92</f>
        <v>1137.7792606630449</v>
      </c>
      <c r="D94" s="17">
        <f>C94+(C94*0.03)</f>
        <v>1171.9126384829362</v>
      </c>
      <c r="E94" s="17">
        <f>C94/3250</f>
        <v>0.35008592635785996</v>
      </c>
      <c r="F94" s="28">
        <f>(D94-C94)/E94</f>
        <v>97.500000000000142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43555</v>
      </c>
      <c r="C95" s="20">
        <f>D94+G94-H94</f>
        <v>1171.9126384829362</v>
      </c>
      <c r="D95" s="17">
        <f>C95+(C95*0.03)</f>
        <v>1207.0700176374244</v>
      </c>
      <c r="E95" s="17">
        <f>C95/3250</f>
        <v>0.36058850414859578</v>
      </c>
      <c r="F95" s="28">
        <f>(D95-C95)/E95</f>
        <v>97.500000000000099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43562</v>
      </c>
      <c r="C96" s="20">
        <f>D95+G95-H95</f>
        <v>1207.0700176374244</v>
      </c>
      <c r="D96" s="17">
        <f>C96+(C96*0.03)</f>
        <v>1243.2821181665472</v>
      </c>
      <c r="E96" s="17">
        <f>C96/3250</f>
        <v>0.37140615927305365</v>
      </c>
      <c r="F96" s="28">
        <f>(D96-C96)/E96</f>
        <v>97.500000000000284</v>
      </c>
      <c r="G96" s="17"/>
      <c r="H96" s="18"/>
      <c r="I96" s="19">
        <f>E96*50/C96</f>
        <v>1.5384615384615384E-2</v>
      </c>
      <c r="J96" s="84"/>
    </row>
    <row r="97" spans="1:11" ht="13" thickBot="1">
      <c r="A97" s="105"/>
      <c r="B97" s="81">
        <f>B96+7</f>
        <v>43569</v>
      </c>
      <c r="C97" s="20">
        <f>D96+G96-H96</f>
        <v>1243.2821181665472</v>
      </c>
      <c r="D97" s="17">
        <f>C97+(C97*0.03)</f>
        <v>1280.5805817115436</v>
      </c>
      <c r="E97" s="17">
        <f>C97/3250</f>
        <v>0.38254834405124527</v>
      </c>
      <c r="F97" s="28">
        <f>(D97-C97)/E97</f>
        <v>97.499999999999872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43576</v>
      </c>
      <c r="C99" s="20">
        <f>D97+G97-H97</f>
        <v>1280.5805817115436</v>
      </c>
      <c r="D99" s="17">
        <f>C99+(C99*0.03)</f>
        <v>1318.99799916289</v>
      </c>
      <c r="E99" s="17">
        <f>C99/3250</f>
        <v>0.39402479437278265</v>
      </c>
      <c r="F99" s="28">
        <f>(D99-C99)/E99</f>
        <v>97.500000000000256</v>
      </c>
      <c r="G99" s="18"/>
      <c r="H99" s="18"/>
      <c r="I99" s="19">
        <f>E99*50/C99</f>
        <v>1.5384615384615385E-2</v>
      </c>
      <c r="J99" s="84"/>
    </row>
    <row r="100" spans="1:11">
      <c r="A100" s="104"/>
      <c r="B100" s="81">
        <f>B99+7</f>
        <v>43583</v>
      </c>
      <c r="C100" s="20">
        <f>D99+G99-H99</f>
        <v>1318.99799916289</v>
      </c>
      <c r="D100" s="17">
        <f>C100+(C100*0.03)</f>
        <v>1358.5679391377766</v>
      </c>
      <c r="E100" s="17">
        <f>C100/3250</f>
        <v>0.40584553820396613</v>
      </c>
      <c r="F100" s="28">
        <f>(D100-C100)/E100</f>
        <v>97.499999999999915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43590</v>
      </c>
      <c r="C101" s="20">
        <f>D100+G100-H100</f>
        <v>1358.5679391377766</v>
      </c>
      <c r="D101" s="17">
        <f>C101+(C101*0.03)</f>
        <v>1399.3249773119101</v>
      </c>
      <c r="E101" s="17">
        <f>C101/3250</f>
        <v>0.4180209043500851</v>
      </c>
      <c r="F101" s="28">
        <f>(D101-C101)/E101</f>
        <v>97.500000000000284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5"/>
      <c r="B102" s="81">
        <f>B101+7</f>
        <v>43597</v>
      </c>
      <c r="C102" s="20">
        <f>D101+G101-H101</f>
        <v>1399.3249773119101</v>
      </c>
      <c r="D102" s="17">
        <f>C102+(C102*0.03)</f>
        <v>1441.3047266312674</v>
      </c>
      <c r="E102" s="17">
        <f>C102/3250</f>
        <v>0.43056153148058773</v>
      </c>
      <c r="F102" s="28">
        <f>(D102-C102)/E102</f>
        <v>97.500000000000043</v>
      </c>
      <c r="G102" s="80"/>
      <c r="H102" s="80"/>
      <c r="I102" s="19">
        <f>E102*50/C102</f>
        <v>1.5384615384615387E-2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43604</v>
      </c>
      <c r="C104" s="20">
        <f>D102+G102-H102</f>
        <v>1441.3047266312674</v>
      </c>
      <c r="D104" s="17">
        <f>C104+(C104*0.03)</f>
        <v>1484.5438684302053</v>
      </c>
      <c r="E104" s="17">
        <f>C104/3250</f>
        <v>0.44347837742500534</v>
      </c>
      <c r="F104" s="28">
        <f>(D104-C104)/E104</f>
        <v>97.499999999999744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43611</v>
      </c>
      <c r="C105" s="20">
        <f>D104+G104-H104</f>
        <v>1484.5438684302053</v>
      </c>
      <c r="D105" s="17">
        <f>C105+(C105*0.03)</f>
        <v>1529.0801844831115</v>
      </c>
      <c r="E105" s="17">
        <f>C105/3250</f>
        <v>0.4567827287477555</v>
      </c>
      <c r="F105" s="28">
        <f>(D105-C105)/E105</f>
        <v>97.5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43618</v>
      </c>
      <c r="C106" s="20">
        <f>D105+G105-H105</f>
        <v>1529.0801844831115</v>
      </c>
      <c r="D106" s="17">
        <f>C106+(C106*0.03)</f>
        <v>1574.9525900176047</v>
      </c>
      <c r="E106" s="17">
        <f>C106/3250</f>
        <v>0.47048621061018814</v>
      </c>
      <c r="F106" s="28">
        <f>(D106-C106)/E106</f>
        <v>97.499999999999872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43625</v>
      </c>
      <c r="C107" s="20">
        <f>D106+G106-H106</f>
        <v>1574.9525900176047</v>
      </c>
      <c r="D107" s="17">
        <f>C107+(C107*0.03)</f>
        <v>1622.2011677181329</v>
      </c>
      <c r="E107" s="17">
        <f>C107/3250</f>
        <v>0.48460079692849378</v>
      </c>
      <c r="F107" s="28">
        <f>(D107-C107)/E107</f>
        <v>97.499999999999972</v>
      </c>
      <c r="G107" s="80"/>
      <c r="H107" s="80">
        <f>(D107-C94)*0.35</f>
        <v>169.54766746928078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43632</v>
      </c>
      <c r="C109" s="20">
        <f>D107+G107-H107</f>
        <v>1452.6535002488522</v>
      </c>
      <c r="D109" s="17">
        <f>C109+(C109*0.03)</f>
        <v>1496.2331052563177</v>
      </c>
      <c r="E109" s="17">
        <f>C109/3250</f>
        <v>0.44697030776887758</v>
      </c>
      <c r="F109" s="28">
        <f>(D109-C109)/E109</f>
        <v>97.499999999999829</v>
      </c>
      <c r="G109" s="18"/>
      <c r="H109" s="18"/>
      <c r="I109" s="19">
        <f>E109*50/C109</f>
        <v>1.5384615384615384E-2</v>
      </c>
      <c r="J109" s="84"/>
    </row>
    <row r="110" spans="1:11">
      <c r="A110" s="104"/>
      <c r="B110" s="81">
        <f>B109+7</f>
        <v>43639</v>
      </c>
      <c r="C110" s="20">
        <f>D109+G109-H109</f>
        <v>1496.2331052563177</v>
      </c>
      <c r="D110" s="17">
        <f>C110+(C110*0.03)</f>
        <v>1541.1200984140073</v>
      </c>
      <c r="E110" s="17">
        <f>C110/3250</f>
        <v>0.4603794170019439</v>
      </c>
      <c r="F110" s="28">
        <f>(D110-C110)/E110</f>
        <v>97.500000000000213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43646</v>
      </c>
      <c r="C111" s="20">
        <f>D110+G110-H110</f>
        <v>1541.1200984140073</v>
      </c>
      <c r="D111" s="17">
        <f>C111+(C111*0.03)</f>
        <v>1587.3537013664275</v>
      </c>
      <c r="E111" s="17">
        <f>C111/3250</f>
        <v>0.47419079951200227</v>
      </c>
      <c r="F111" s="28">
        <f>(D111-C111)/E111</f>
        <v>97.499999999999829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43653</v>
      </c>
      <c r="C112" s="20">
        <f>D111+G111-H111</f>
        <v>1587.3537013664275</v>
      </c>
      <c r="D112" s="17">
        <f>C112+(C112*0.03)</f>
        <v>1634.9743124074203</v>
      </c>
      <c r="E112" s="17">
        <f>C112/3250</f>
        <v>0.48841652349736231</v>
      </c>
      <c r="F112" s="28">
        <f>(D112-C112)/E112</f>
        <v>97.499999999999943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43660</v>
      </c>
      <c r="C114" s="20">
        <f>D112+G112-H112</f>
        <v>1634.9743124074203</v>
      </c>
      <c r="D114" s="17">
        <f>C114+(C114*0.03)</f>
        <v>1684.0235417796428</v>
      </c>
      <c r="E114" s="17">
        <f>C114/3250</f>
        <v>0.5030690192022832</v>
      </c>
      <c r="F114" s="28">
        <f>(D114-C114)/E114</f>
        <v>97.499999999999773</v>
      </c>
      <c r="G114" s="18"/>
      <c r="H114" s="18"/>
      <c r="I114" s="19">
        <f>E114*50/C114</f>
        <v>1.5384615384615385E-2</v>
      </c>
      <c r="J114" s="84"/>
    </row>
    <row r="115" spans="1:11">
      <c r="A115" s="104"/>
      <c r="B115" s="81">
        <f>B114+7</f>
        <v>43667</v>
      </c>
      <c r="C115" s="20">
        <f>D114+G114-H114</f>
        <v>1684.0235417796428</v>
      </c>
      <c r="D115" s="17">
        <f>C115+(C115*0.03)</f>
        <v>1734.5442480330321</v>
      </c>
      <c r="E115" s="17">
        <f>C115/3250</f>
        <v>0.51816108977835162</v>
      </c>
      <c r="F115" s="28">
        <f>(D115-C115)/E115</f>
        <v>97.500000000000099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43674</v>
      </c>
      <c r="C116" s="20">
        <f>D115+G115-H115</f>
        <v>1734.5442480330321</v>
      </c>
      <c r="D116" s="17">
        <f>C116+(C116*0.03)</f>
        <v>1786.5805754740231</v>
      </c>
      <c r="E116" s="17">
        <f>C116/3250</f>
        <v>0.53370592247170223</v>
      </c>
      <c r="F116" s="28">
        <f>(D116-C116)/E116</f>
        <v>97.500000000000142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43681</v>
      </c>
      <c r="C117" s="20">
        <f>D116+G116-H116</f>
        <v>1786.5805754740231</v>
      </c>
      <c r="D117" s="17">
        <f>C117+(C117*0.03)</f>
        <v>1840.1779927382438</v>
      </c>
      <c r="E117" s="17">
        <f>C117/3250</f>
        <v>0.54971710014585329</v>
      </c>
      <c r="F117" s="28">
        <f>(D117-C117)/E117</f>
        <v>97.499999999999943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43688</v>
      </c>
      <c r="C119" s="20">
        <f>D117+G117-H117</f>
        <v>1840.1779927382438</v>
      </c>
      <c r="D119" s="17">
        <f>C119+(C119*0.03)</f>
        <v>1895.3833325203911</v>
      </c>
      <c r="E119" s="17">
        <f>C119/3250</f>
        <v>0.56620861315022886</v>
      </c>
      <c r="F119" s="28">
        <f>(D119-C119)/E119</f>
        <v>97.500000000000057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43695</v>
      </c>
      <c r="C120" s="20">
        <f>D119+G119-H119</f>
        <v>1895.3833325203911</v>
      </c>
      <c r="D120" s="17">
        <f>C120+(C120*0.03)</f>
        <v>1952.2448324960028</v>
      </c>
      <c r="E120" s="17">
        <f>C120/3250</f>
        <v>0.5831948715447357</v>
      </c>
      <c r="F120" s="28">
        <f>(D120-C120)/E120</f>
        <v>97.499999999999858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43702</v>
      </c>
      <c r="C121" s="20">
        <f>D120+G120-H120</f>
        <v>1952.2448324960028</v>
      </c>
      <c r="D121" s="17">
        <f>C121+(C121*0.03)</f>
        <v>2010.8121774708829</v>
      </c>
      <c r="E121" s="17">
        <f>C121/3250</f>
        <v>0.60069071769107774</v>
      </c>
      <c r="F121" s="28">
        <f>(D121-C121)/E121</f>
        <v>97.500000000000099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43709</v>
      </c>
      <c r="C122" s="20">
        <f>D121+G121-H121</f>
        <v>2010.8121774708829</v>
      </c>
      <c r="D122" s="17">
        <f>C122+(C122*0.03)</f>
        <v>2071.1365427950095</v>
      </c>
      <c r="E122" s="17">
        <f>C122/3250</f>
        <v>0.61871143922181016</v>
      </c>
      <c r="F122" s="28">
        <f>(D122-C122)/E122</f>
        <v>97.500000000000142</v>
      </c>
      <c r="G122" s="80"/>
      <c r="H122" s="80">
        <f>(D122-C109)*0.35</f>
        <v>216.46906489115506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43716</v>
      </c>
      <c r="C124" s="20">
        <f>D122+G122-H122</f>
        <v>1854.6674779038544</v>
      </c>
      <c r="D124" s="17">
        <f>C124+(C124*0.03)</f>
        <v>1910.3075022409701</v>
      </c>
      <c r="E124" s="17">
        <f>C124/3250</f>
        <v>0.57066691627810906</v>
      </c>
      <c r="F124" s="28">
        <f>(D124-C124)/E124</f>
        <v>97.499999999999972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43723</v>
      </c>
      <c r="C125" s="20">
        <f>D124+G124-H124</f>
        <v>1910.3075022409701</v>
      </c>
      <c r="D125" s="17">
        <f>C125+(C125*0.03)</f>
        <v>1967.6167273081992</v>
      </c>
      <c r="E125" s="17">
        <f>C125/3250</f>
        <v>0.58778692376645236</v>
      </c>
      <c r="F125" s="28">
        <f>(D125-C125)/E125</f>
        <v>97.500000000000057</v>
      </c>
      <c r="G125" s="17"/>
      <c r="H125" s="18"/>
      <c r="I125" s="19">
        <f>E125*50/C125</f>
        <v>1.5384615384615385E-2</v>
      </c>
      <c r="J125" s="84"/>
    </row>
    <row r="126" spans="1:11">
      <c r="A126" s="104"/>
      <c r="B126" s="81">
        <f>B125+7</f>
        <v>43730</v>
      </c>
      <c r="C126" s="20">
        <f>D125+G125-H125</f>
        <v>1967.6167273081992</v>
      </c>
      <c r="D126" s="17">
        <f>C126+(C126*0.03)</f>
        <v>2026.6452291274452</v>
      </c>
      <c r="E126" s="17">
        <f>C126/3250</f>
        <v>0.60542053147944586</v>
      </c>
      <c r="F126" s="28">
        <f>(D126-C126)/E126</f>
        <v>97.500000000000057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5"/>
      <c r="B127" s="81">
        <f>B126+7</f>
        <v>43737</v>
      </c>
      <c r="C127" s="20">
        <f>D126+G126-H126</f>
        <v>2026.6452291274452</v>
      </c>
      <c r="D127" s="17">
        <f>C127+(C127*0.03)</f>
        <v>2087.4445860012684</v>
      </c>
      <c r="E127" s="17">
        <f>C127/3250</f>
        <v>0.62358314742382925</v>
      </c>
      <c r="F127" s="28">
        <f>(D127-C127)/E127</f>
        <v>97.499999999999716</v>
      </c>
      <c r="G127" s="80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43744</v>
      </c>
      <c r="C129" s="20">
        <f>D127+G127-H127</f>
        <v>2087.4445860012684</v>
      </c>
      <c r="D129" s="17">
        <f>C129+(C129*0.03)</f>
        <v>2150.0679235813063</v>
      </c>
      <c r="E129" s="17">
        <f>C129/3250</f>
        <v>0.64229064184654416</v>
      </c>
      <c r="F129" s="28">
        <f>(D129-C129)/E129</f>
        <v>97.499999999999858</v>
      </c>
      <c r="G129" s="18"/>
      <c r="H129" s="18"/>
      <c r="I129" s="19">
        <f>E129*50/C129</f>
        <v>1.5384615384615387E-2</v>
      </c>
      <c r="J129" s="84"/>
    </row>
    <row r="130" spans="1:11">
      <c r="A130" s="104"/>
      <c r="B130" s="81">
        <f>B129+7</f>
        <v>43751</v>
      </c>
      <c r="C130" s="20">
        <f>D129+G129-H129</f>
        <v>2150.0679235813063</v>
      </c>
      <c r="D130" s="17">
        <f>C130+(C130*0.03)</f>
        <v>2214.5699612887456</v>
      </c>
      <c r="E130" s="17">
        <f>C130/3250</f>
        <v>0.66155936110194036</v>
      </c>
      <c r="F130" s="28">
        <f>(D130-C130)/E130</f>
        <v>97.500000000000156</v>
      </c>
      <c r="G130" s="18"/>
      <c r="H130" s="18"/>
      <c r="I130" s="19">
        <f>E130*50/C130</f>
        <v>1.5384615384615384E-2</v>
      </c>
      <c r="J130" s="84"/>
    </row>
    <row r="131" spans="1:11">
      <c r="A131" s="104"/>
      <c r="B131" s="81">
        <f>B130+7</f>
        <v>43758</v>
      </c>
      <c r="C131" s="20">
        <f>D130+G130-H130</f>
        <v>2214.5699612887456</v>
      </c>
      <c r="D131" s="17">
        <f>C131+(C131*0.03)</f>
        <v>2281.0070601274078</v>
      </c>
      <c r="E131" s="17">
        <f>C131/3250</f>
        <v>0.6814061419349986</v>
      </c>
      <c r="F131" s="28">
        <f>(D131-C131)/E131</f>
        <v>97.499999999999787</v>
      </c>
      <c r="G131" s="18"/>
      <c r="H131" s="18"/>
      <c r="I131" s="19">
        <f>E131*50/C131</f>
        <v>1.5384615384615382E-2</v>
      </c>
      <c r="J131" s="84"/>
    </row>
    <row r="132" spans="1:11" ht="13" thickBot="1">
      <c r="A132" s="105"/>
      <c r="B132" s="81">
        <f>B131+7</f>
        <v>43765</v>
      </c>
      <c r="C132" s="20">
        <f>D131+G131-H131</f>
        <v>2281.0070601274078</v>
      </c>
      <c r="D132" s="17">
        <f>C132+(C132*0.03)</f>
        <v>2349.43727193123</v>
      </c>
      <c r="E132" s="17">
        <f>C132/3250</f>
        <v>0.7018483261930486</v>
      </c>
      <c r="F132" s="28">
        <f>(D132-C132)/E132</f>
        <v>97.499999999999943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43772</v>
      </c>
      <c r="C134" s="20">
        <f>D132+G132-H132</f>
        <v>2349.43727193123</v>
      </c>
      <c r="D134" s="17">
        <f>C134+(C134*0.03)</f>
        <v>2419.9203900891671</v>
      </c>
      <c r="E134" s="17">
        <f>C134/3250</f>
        <v>0.72290377597884004</v>
      </c>
      <c r="F134" s="28">
        <f>(D134-C134)/E134</f>
        <v>97.500000000000199</v>
      </c>
      <c r="G134" s="18"/>
      <c r="H134" s="18"/>
      <c r="I134" s="19">
        <f>E134*50/C134</f>
        <v>1.5384615384615385E-2</v>
      </c>
      <c r="J134" s="84"/>
    </row>
    <row r="135" spans="1:11">
      <c r="A135" s="104"/>
      <c r="B135" s="81">
        <f>B134+7</f>
        <v>43779</v>
      </c>
      <c r="C135" s="20">
        <f>D134+G134-H134</f>
        <v>2419.9203900891671</v>
      </c>
      <c r="D135" s="17">
        <f>C135+(C135*0.03)</f>
        <v>2492.5180017918419</v>
      </c>
      <c r="E135" s="17">
        <f>C135/3250</f>
        <v>0.74459088925820527</v>
      </c>
      <c r="F135" s="28">
        <f>(D135-C135)/E135</f>
        <v>97.499999999999773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43786</v>
      </c>
      <c r="C136" s="20">
        <f>D135+G135-H135</f>
        <v>2492.5180017918419</v>
      </c>
      <c r="D136" s="17">
        <f>C136+(C136*0.03)</f>
        <v>2567.2935418455972</v>
      </c>
      <c r="E136" s="17">
        <f>C136/3250</f>
        <v>0.76692861593595141</v>
      </c>
      <c r="F136" s="28">
        <f>(D136-C136)/E136</f>
        <v>97.500000000000071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43793</v>
      </c>
      <c r="C137" s="20">
        <f>D136+G136-H136</f>
        <v>2567.2935418455972</v>
      </c>
      <c r="D137" s="17">
        <f>C137+(C137*0.03)</f>
        <v>2644.3123481009652</v>
      </c>
      <c r="E137" s="17">
        <f>C137/3250</f>
        <v>0.78993647441402992</v>
      </c>
      <c r="F137" s="28">
        <f>(D137-C137)/E137</f>
        <v>97.500000000000057</v>
      </c>
      <c r="G137" s="80"/>
      <c r="H137" s="80">
        <f>(D137-C124)*0.35</f>
        <v>276.37570456898874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5"/>
    </row>
    <row r="139" spans="1:11">
      <c r="A139" s="103">
        <v>26</v>
      </c>
      <c r="B139" s="81">
        <f>B137+7</f>
        <v>43800</v>
      </c>
      <c r="C139" s="20">
        <f>D137+G137-H137</f>
        <v>2367.9366435319766</v>
      </c>
      <c r="D139" s="17">
        <f>C139+(C139*0.03)</f>
        <v>2438.974742837936</v>
      </c>
      <c r="E139" s="17">
        <f>C139/3250</f>
        <v>0.72859589031753125</v>
      </c>
      <c r="F139" s="28">
        <f>(D139-C139)/E139</f>
        <v>97.500000000000071</v>
      </c>
      <c r="G139" s="18"/>
      <c r="H139" s="18"/>
      <c r="I139" s="19">
        <f>E139*50/C139</f>
        <v>1.5384615384615385E-2</v>
      </c>
      <c r="J139" s="84"/>
    </row>
    <row r="140" spans="1:11">
      <c r="A140" s="104"/>
      <c r="B140" s="81">
        <f>B139+7</f>
        <v>43807</v>
      </c>
      <c r="C140" s="20">
        <f>D139+G139-H139</f>
        <v>2438.974742837936</v>
      </c>
      <c r="D140" s="17">
        <f>C140+(C140*0.03)</f>
        <v>2512.1439851230739</v>
      </c>
      <c r="E140" s="17">
        <f>C140/3250</f>
        <v>0.75045376702705724</v>
      </c>
      <c r="F140" s="28">
        <f>(D140-C140)/E140</f>
        <v>97.499999999999758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43814</v>
      </c>
      <c r="C141" s="20">
        <f>D140+G140-H140</f>
        <v>2512.1439851230739</v>
      </c>
      <c r="D141" s="17">
        <f>C141+(C141*0.03)</f>
        <v>2587.5083046767659</v>
      </c>
      <c r="E141" s="17">
        <f>C141/3250</f>
        <v>0.77296738003786891</v>
      </c>
      <c r="F141" s="28">
        <f>(D141-C141)/E141</f>
        <v>97.499999999999702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43821</v>
      </c>
      <c r="C142" s="20">
        <f>D141+G141-H141</f>
        <v>2587.5083046767659</v>
      </c>
      <c r="D142" s="17">
        <f>C142+(C142*0.03)</f>
        <v>2665.1335538170688</v>
      </c>
      <c r="E142" s="17">
        <f>C142/3250</f>
        <v>0.7961564014390049</v>
      </c>
      <c r="F142" s="28">
        <f>(D142-C142)/E142</f>
        <v>97.499999999999915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26</v>
      </c>
      <c r="B144" s="81">
        <f>B142+7</f>
        <v>43828</v>
      </c>
      <c r="C144" s="20">
        <f>D142+G142-H142</f>
        <v>2665.1335538170688</v>
      </c>
      <c r="D144" s="17">
        <f>C144+(C144*0.03)</f>
        <v>2745.0875604315806</v>
      </c>
      <c r="E144" s="17">
        <f>C144/3250</f>
        <v>0.82004109348217502</v>
      </c>
      <c r="F144" s="28">
        <f>(D144-C144)/E144</f>
        <v>97.499999999999744</v>
      </c>
      <c r="G144" s="18"/>
      <c r="H144" s="18"/>
      <c r="I144" s="19">
        <f>E144*50/C144</f>
        <v>1.5384615384615384E-2</v>
      </c>
      <c r="J144" s="84"/>
    </row>
    <row r="145" spans="1:11">
      <c r="A145" s="104"/>
      <c r="B145" s="81">
        <f>B144+7</f>
        <v>43835</v>
      </c>
      <c r="C145" s="20">
        <f>D144+G144-H144</f>
        <v>2745.0875604315806</v>
      </c>
      <c r="D145" s="17">
        <f>C145+(C145*0.03)</f>
        <v>2827.4401872445283</v>
      </c>
      <c r="E145" s="17">
        <f>C145/3250</f>
        <v>0.84464232628664015</v>
      </c>
      <c r="F145" s="28">
        <f>(D145-C145)/E145</f>
        <v>97.500000000000242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43842</v>
      </c>
      <c r="C146" s="20">
        <f>D145+G145-H145</f>
        <v>2827.4401872445283</v>
      </c>
      <c r="D146" s="17">
        <f>C146+(C146*0.03)</f>
        <v>2912.2633928618643</v>
      </c>
      <c r="E146" s="17">
        <f>C146/3250</f>
        <v>0.8699815960752395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43849</v>
      </c>
      <c r="C147" s="20">
        <f>D146+G146-H146</f>
        <v>2912.2633928618643</v>
      </c>
      <c r="D147" s="17">
        <f>C147+(C147*0.03)</f>
        <v>2999.6312946477201</v>
      </c>
      <c r="E147" s="17">
        <f>C147/3250</f>
        <v>0.89608104395749666</v>
      </c>
      <c r="F147" s="28">
        <f>(D147-C147)/E147</f>
        <v>97.499999999999858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26</v>
      </c>
      <c r="B149" s="81">
        <f>B147+7</f>
        <v>43856</v>
      </c>
      <c r="C149" s="20">
        <f>D147+G147-H147</f>
        <v>2999.6312946477201</v>
      </c>
      <c r="D149" s="17">
        <f>C149+(C149*0.03)</f>
        <v>3089.6202334871518</v>
      </c>
      <c r="E149" s="17">
        <f>C149/3250</f>
        <v>0.92296347527622158</v>
      </c>
      <c r="F149" s="28">
        <f>(D149-C149)/E149</f>
        <v>97.500000000000142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43863</v>
      </c>
      <c r="C150" s="20">
        <f>D149+G149-H149</f>
        <v>3089.6202334871518</v>
      </c>
      <c r="D150" s="17">
        <f>C150+(C150*0.03)</f>
        <v>3182.3088404917662</v>
      </c>
      <c r="E150" s="17">
        <f>C150/3250</f>
        <v>0.95065237953450821</v>
      </c>
      <c r="F150" s="28">
        <f>(D150-C150)/E150</f>
        <v>97.499999999999815</v>
      </c>
      <c r="G150" s="18"/>
      <c r="H150" s="18"/>
      <c r="I150" s="19">
        <f>E150*50/C150</f>
        <v>1.5384615384615384E-2</v>
      </c>
      <c r="J150" s="84"/>
    </row>
    <row r="151" spans="1:11">
      <c r="A151" s="104"/>
      <c r="B151" s="81">
        <f>B150+7</f>
        <v>43870</v>
      </c>
      <c r="C151" s="20">
        <f>D150+G150-H150</f>
        <v>3182.3088404917662</v>
      </c>
      <c r="D151" s="17">
        <f>C151+(C151*0.03)</f>
        <v>3277.778105706519</v>
      </c>
      <c r="E151" s="17">
        <f>C151/3250</f>
        <v>0.97917195092054343</v>
      </c>
      <c r="F151" s="28">
        <f>(D151-C151)/E151</f>
        <v>97.499999999999801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43877</v>
      </c>
      <c r="C152" s="20">
        <f>D151+G151-H151</f>
        <v>3277.778105706519</v>
      </c>
      <c r="D152" s="17">
        <f>C152+(C152*0.03)</f>
        <v>3376.1114488777148</v>
      </c>
      <c r="E152" s="17">
        <f>C152/3250</f>
        <v>1.0085471094481597</v>
      </c>
      <c r="F152" s="28">
        <f>(D152-C152)/E152</f>
        <v>97.500000000000213</v>
      </c>
      <c r="G152" s="80"/>
      <c r="H152" s="80">
        <f>(D152-C139)*0.35</f>
        <v>352.86118187100834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26</v>
      </c>
      <c r="B154" s="81">
        <f>B152+7</f>
        <v>43884</v>
      </c>
      <c r="C154" s="20">
        <f>D152+G152-H152</f>
        <v>3023.2502670067065</v>
      </c>
      <c r="D154" s="17">
        <f>C154+(C154*0.03)</f>
        <v>3113.9477750169076</v>
      </c>
      <c r="E154" s="17">
        <f>C154/3250</f>
        <v>0.93023085138667894</v>
      </c>
      <c r="F154" s="28">
        <f>(D154-C154)/E154</f>
        <v>97.499999999999886</v>
      </c>
      <c r="G154" s="18"/>
      <c r="H154" s="18"/>
      <c r="I154" s="19">
        <f>E154*50/C154</f>
        <v>1.5384615384615385E-2</v>
      </c>
      <c r="J154" s="84"/>
    </row>
    <row r="155" spans="1:11">
      <c r="A155" s="104"/>
      <c r="B155" s="81">
        <f>B154+7</f>
        <v>43891</v>
      </c>
      <c r="C155" s="20">
        <f>D154+G154-H154</f>
        <v>3113.9477750169076</v>
      </c>
      <c r="D155" s="17">
        <f>C155+(C155*0.03)</f>
        <v>3207.366208267415</v>
      </c>
      <c r="E155" s="17">
        <f>C155/3250</f>
        <v>0.95813777692827928</v>
      </c>
      <c r="F155" s="28">
        <f>(D155-C155)/E155</f>
        <v>97.500000000000185</v>
      </c>
      <c r="G155" s="18"/>
      <c r="H155" s="18"/>
      <c r="I155" s="19">
        <f>E155*50/C155</f>
        <v>1.5384615384615385E-2</v>
      </c>
      <c r="J155" s="84"/>
    </row>
    <row r="156" spans="1:11">
      <c r="A156" s="104"/>
      <c r="B156" s="81">
        <f>B155+7</f>
        <v>43898</v>
      </c>
      <c r="C156" s="20">
        <f>D155+G155-H155</f>
        <v>3207.366208267415</v>
      </c>
      <c r="D156" s="17">
        <f>C156+(C156*0.03)</f>
        <v>3303.5871945154377</v>
      </c>
      <c r="E156" s="17">
        <f>C156/3250</f>
        <v>0.9868819102361277</v>
      </c>
      <c r="F156" s="28">
        <f>(D156-C156)/E156</f>
        <v>97.500000000000213</v>
      </c>
      <c r="G156" s="18"/>
      <c r="H156" s="18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43905</v>
      </c>
      <c r="C157" s="20">
        <f>D156+G156-H156</f>
        <v>3303.5871945154377</v>
      </c>
      <c r="D157" s="17">
        <f>C157+(C157*0.03)</f>
        <v>3402.6948103509008</v>
      </c>
      <c r="E157" s="17">
        <f>C157/3250</f>
        <v>1.0164883675432115</v>
      </c>
      <c r="F157" s="28">
        <f>(D157-C157)/E157</f>
        <v>97.499999999999972</v>
      </c>
      <c r="G157" s="80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25</v>
      </c>
      <c r="B159" s="81">
        <f>B157+7</f>
        <v>43912</v>
      </c>
      <c r="C159" s="20">
        <f>D157+G157-H157</f>
        <v>3402.6948103509008</v>
      </c>
      <c r="D159" s="17">
        <f>C159+(C159*0.03)</f>
        <v>3504.7756546614278</v>
      </c>
      <c r="E159" s="17">
        <f>C159/3250</f>
        <v>1.0469830185695079</v>
      </c>
      <c r="F159" s="28">
        <f>(D159-C159)/E159</f>
        <v>97.5</v>
      </c>
      <c r="G159" s="17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43919</v>
      </c>
      <c r="C160" s="20">
        <f>D159+G159-H159</f>
        <v>3504.7756546614278</v>
      </c>
      <c r="D160" s="17">
        <f>C160+(C160*0.03)</f>
        <v>3609.9189243012706</v>
      </c>
      <c r="E160" s="17">
        <f>C160/3250</f>
        <v>1.0783925091265931</v>
      </c>
      <c r="F160" s="28">
        <f>(D160-C160)/E160</f>
        <v>97.500000000000028</v>
      </c>
      <c r="G160" s="17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43926</v>
      </c>
      <c r="C161" s="20">
        <f>D160+G160-H160</f>
        <v>3609.9189243012706</v>
      </c>
      <c r="D161" s="17">
        <f>C161+(C161*0.03)</f>
        <v>3718.2164920303089</v>
      </c>
      <c r="E161" s="17">
        <f>C161/3250</f>
        <v>1.110744284400391</v>
      </c>
      <c r="F161" s="28">
        <f>(D161-C161)/E161</f>
        <v>97.500000000000156</v>
      </c>
      <c r="G161" s="17"/>
      <c r="H161" s="18"/>
      <c r="I161" s="19">
        <f>E161*50/C161</f>
        <v>1.5384615384615385E-2</v>
      </c>
      <c r="J161" s="84"/>
    </row>
    <row r="162" spans="1:11" ht="13" thickBot="1">
      <c r="A162" s="105"/>
      <c r="B162" s="81">
        <f>B161+7</f>
        <v>43933</v>
      </c>
      <c r="C162" s="20">
        <f>D161+G161-H161</f>
        <v>3718.2164920303089</v>
      </c>
      <c r="D162" s="17">
        <f>C162+(C162*0.03)</f>
        <v>3829.7629867912183</v>
      </c>
      <c r="E162" s="17">
        <f>C162/3250</f>
        <v>1.1440666129324026</v>
      </c>
      <c r="F162" s="28">
        <f>(D162-C162)/E162</f>
        <v>97.500000000000085</v>
      </c>
      <c r="G162" s="80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26</v>
      </c>
      <c r="B164" s="81">
        <f>B162+7</f>
        <v>43940</v>
      </c>
      <c r="C164" s="20">
        <f>D162+G162-H162</f>
        <v>3829.7629867912183</v>
      </c>
      <c r="D164" s="17">
        <f>C164+(C164*0.03)</f>
        <v>3944.6558763949547</v>
      </c>
      <c r="E164" s="17">
        <f>C164/3250</f>
        <v>1.1783886113203748</v>
      </c>
      <c r="F164" s="28">
        <f>(D164-C164)/E164</f>
        <v>97.499999999999901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43947</v>
      </c>
      <c r="C165" s="20">
        <f>D164+G164-H164</f>
        <v>3944.6558763949547</v>
      </c>
      <c r="D165" s="17">
        <f>C165+(C165*0.03)</f>
        <v>4062.9955526868034</v>
      </c>
      <c r="E165" s="17">
        <f>C165/3250</f>
        <v>1.2137402696599862</v>
      </c>
      <c r="F165" s="28">
        <f>(D165-C165)/E165</f>
        <v>97.500000000000057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43954</v>
      </c>
      <c r="C166" s="20">
        <f>D165+G165-H165</f>
        <v>4062.9955526868034</v>
      </c>
      <c r="D166" s="17">
        <f>C166+(C166*0.03)</f>
        <v>4184.8854192674071</v>
      </c>
      <c r="E166" s="17">
        <f>C166/3250</f>
        <v>1.2501524777497857</v>
      </c>
      <c r="F166" s="28">
        <f>(D166-C166)/E166</f>
        <v>97.499999999999645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5"/>
      <c r="B167" s="81">
        <f>B166+7</f>
        <v>43961</v>
      </c>
      <c r="C167" s="20">
        <f>D166+G166-H166</f>
        <v>4184.8854192674071</v>
      </c>
      <c r="D167" s="17">
        <f>C167+(C167*0.03)</f>
        <v>4310.4319818454296</v>
      </c>
      <c r="E167" s="17">
        <f>C167/3250</f>
        <v>1.2876570520822792</v>
      </c>
      <c r="F167" s="28">
        <f>(D167-C167)/E167</f>
        <v>97.500000000000242</v>
      </c>
      <c r="G167" s="80"/>
      <c r="H167" s="80">
        <f>(D167-C154)*0.35</f>
        <v>450.51360019355303</v>
      </c>
      <c r="I167" s="19">
        <f>E167*50/C167</f>
        <v>1.5384615384615387E-2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27</v>
      </c>
      <c r="B169" s="81">
        <f>B167+7</f>
        <v>43968</v>
      </c>
      <c r="C169" s="20">
        <f>D167+G167-H167</f>
        <v>3859.9183816518766</v>
      </c>
      <c r="D169" s="17">
        <f>C169+(C169*0.03)</f>
        <v>3975.7159331014327</v>
      </c>
      <c r="E169" s="17">
        <f>C169/3250</f>
        <v>1.1876671943544235</v>
      </c>
      <c r="F169" s="28">
        <f>(D169-C169)/E169</f>
        <v>97.499999999999815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43975</v>
      </c>
      <c r="C170" s="20">
        <f>D169+G169-H169</f>
        <v>3975.7159331014327</v>
      </c>
      <c r="D170" s="17">
        <f>C170+(C170*0.03)</f>
        <v>4094.9874110944756</v>
      </c>
      <c r="E170" s="17">
        <f>C170/3250</f>
        <v>1.2232972101850563</v>
      </c>
      <c r="F170" s="28">
        <f>(D170-C170)/E170</f>
        <v>97.499999999999957</v>
      </c>
      <c r="G170" s="18"/>
      <c r="H170" s="18"/>
      <c r="I170" s="19">
        <f>E170*50/C170</f>
        <v>1.5384615384615387E-2</v>
      </c>
      <c r="J170" s="84"/>
    </row>
    <row r="171" spans="1:11">
      <c r="A171" s="104"/>
      <c r="B171" s="81">
        <f>B170+7</f>
        <v>43982</v>
      </c>
      <c r="C171" s="20">
        <f>D170+G170-H170</f>
        <v>4094.9874110944756</v>
      </c>
      <c r="D171" s="17">
        <f>C171+(C171*0.03)</f>
        <v>4217.8370334273095</v>
      </c>
      <c r="E171" s="17">
        <f>C171/3250</f>
        <v>1.2599961264906079</v>
      </c>
      <c r="F171" s="28">
        <f>(D171-C171)/E171</f>
        <v>97.499999999999673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5"/>
      <c r="B172" s="81">
        <f>B171+7</f>
        <v>43989</v>
      </c>
      <c r="C172" s="20">
        <f>D171+G171-H171</f>
        <v>4217.8370334273095</v>
      </c>
      <c r="D172" s="17">
        <f>C172+(C172*0.03)</f>
        <v>4344.3721444301291</v>
      </c>
      <c r="E172" s="17">
        <f>C172/3250</f>
        <v>1.2977960102853261</v>
      </c>
      <c r="F172" s="28">
        <f>(D172-C172)/E172</f>
        <v>97.500000000000213</v>
      </c>
      <c r="G172" s="80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26</v>
      </c>
      <c r="B174" s="81">
        <f>B172+7</f>
        <v>43996</v>
      </c>
      <c r="C174" s="20">
        <f>D172+G172-H172</f>
        <v>4344.3721444301291</v>
      </c>
      <c r="D174" s="17">
        <f>C174+(C174*0.03)</f>
        <v>4474.7033087630334</v>
      </c>
      <c r="E174" s="17">
        <f>C174/3250</f>
        <v>1.3367298905938858</v>
      </c>
      <c r="F174" s="28">
        <f>(D174-C174)/E174</f>
        <v>97.500000000000355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44003</v>
      </c>
      <c r="C175" s="20">
        <f>D174+G174-H174</f>
        <v>4474.7033087630334</v>
      </c>
      <c r="D175" s="17">
        <f>C175+(C175*0.03)</f>
        <v>4608.9444080259245</v>
      </c>
      <c r="E175" s="17">
        <f>C175/3250</f>
        <v>1.3768317873117026</v>
      </c>
      <c r="F175" s="28">
        <f>(D175-C175)/E175</f>
        <v>97.500000000000071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44010</v>
      </c>
      <c r="C176" s="20">
        <f>D175+G175-H175</f>
        <v>4608.9444080259245</v>
      </c>
      <c r="D176" s="17">
        <f>C176+(C176*0.03)</f>
        <v>4747.212740266702</v>
      </c>
      <c r="E176" s="17">
        <f>C176/3250</f>
        <v>1.4181367409310537</v>
      </c>
      <c r="F176" s="28">
        <f>(D176-C176)/E176</f>
        <v>97.499999999999801</v>
      </c>
      <c r="G176" s="18"/>
      <c r="H176" s="18"/>
      <c r="I176" s="19">
        <f>E176*50/C176</f>
        <v>1.5384615384615384E-2</v>
      </c>
      <c r="J176" s="84"/>
    </row>
    <row r="177" spans="1:11" ht="13" thickBot="1">
      <c r="A177" s="105"/>
      <c r="B177" s="81">
        <f>B176+7</f>
        <v>44017</v>
      </c>
      <c r="C177" s="20">
        <f>D176+G176-H176</f>
        <v>4747.212740266702</v>
      </c>
      <c r="D177" s="17">
        <f>C177+(C177*0.03)</f>
        <v>4889.6291224747029</v>
      </c>
      <c r="E177" s="17">
        <f>C177/3250</f>
        <v>1.4606808431589853</v>
      </c>
      <c r="F177" s="28">
        <f>(D177-C177)/E177</f>
        <v>97.499999999999872</v>
      </c>
      <c r="G177" s="80"/>
      <c r="H177" s="80"/>
      <c r="I177" s="19">
        <f>E177*50/C177</f>
        <v>1.5384615384615384E-2</v>
      </c>
      <c r="J177" s="84"/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  <row r="179" spans="1:11">
      <c r="A179" s="103">
        <v>26</v>
      </c>
      <c r="B179" s="81">
        <f>B177+7</f>
        <v>44024</v>
      </c>
      <c r="C179" s="20">
        <f>D177+G177-H177</f>
        <v>4889.6291224747029</v>
      </c>
      <c r="D179" s="17">
        <f>C179+(C179*0.03)</f>
        <v>5036.3179961489441</v>
      </c>
      <c r="E179" s="17">
        <f>C179/3250</f>
        <v>1.5045012684537546</v>
      </c>
      <c r="F179" s="28">
        <f>(D179-C179)/E179</f>
        <v>97.500000000000099</v>
      </c>
      <c r="G179" s="18"/>
      <c r="H179" s="18"/>
      <c r="I179" s="19">
        <f>E179*50/C179</f>
        <v>1.5384615384615382E-2</v>
      </c>
      <c r="J179" s="84"/>
    </row>
    <row r="180" spans="1:11">
      <c r="A180" s="104"/>
      <c r="B180" s="81">
        <f>B179+7</f>
        <v>44031</v>
      </c>
      <c r="C180" s="20">
        <f>D179+G179-H179</f>
        <v>5036.3179961489441</v>
      </c>
      <c r="D180" s="17">
        <f>C180+(C180*0.03)</f>
        <v>5187.4075360334127</v>
      </c>
      <c r="E180" s="17">
        <f>C180/3250</f>
        <v>1.5496363065073675</v>
      </c>
      <c r="F180" s="28">
        <f>(D180-C180)/E180</f>
        <v>97.500000000000199</v>
      </c>
      <c r="G180" s="18"/>
      <c r="H180" s="18"/>
      <c r="I180" s="19">
        <f>E180*50/C180</f>
        <v>1.5384615384615385E-2</v>
      </c>
      <c r="J180" s="84"/>
    </row>
    <row r="181" spans="1:11">
      <c r="A181" s="104"/>
      <c r="B181" s="81">
        <f>B180+7</f>
        <v>44038</v>
      </c>
      <c r="C181" s="20">
        <f>D180+G180-H180</f>
        <v>5187.4075360334127</v>
      </c>
      <c r="D181" s="17">
        <f>C181+(C181*0.03)</f>
        <v>5343.0297621144155</v>
      </c>
      <c r="E181" s="17">
        <f>C181/3250</f>
        <v>1.5961253957025885</v>
      </c>
      <c r="F181" s="28">
        <f>(D181-C181)/E181</f>
        <v>97.500000000000227</v>
      </c>
      <c r="G181" s="18"/>
      <c r="H181" s="18"/>
      <c r="I181" s="19">
        <f>E181*50/C181</f>
        <v>1.5384615384615385E-2</v>
      </c>
      <c r="J181" s="84"/>
    </row>
    <row r="182" spans="1:11" ht="13.5" thickBot="1">
      <c r="A182" s="105"/>
      <c r="B182" s="81">
        <f>B181+7</f>
        <v>44045</v>
      </c>
      <c r="C182" s="20">
        <f>D181+G181-H181</f>
        <v>5343.0297621144155</v>
      </c>
      <c r="D182" s="17">
        <f>C182+(C182*0.03)</f>
        <v>5503.3206549778479</v>
      </c>
      <c r="E182" s="17">
        <f>C182/3250</f>
        <v>1.6440091575736664</v>
      </c>
      <c r="F182" s="28">
        <f>(D182-C182)/E182</f>
        <v>97.499999999999972</v>
      </c>
      <c r="G182" s="80"/>
      <c r="H182" s="80">
        <f>(D182-C169)*0.35</f>
        <v>575.19079566408993</v>
      </c>
      <c r="I182" s="19">
        <f>E182*50/C182</f>
        <v>1.5384615384615385E-2</v>
      </c>
      <c r="J182" s="84"/>
      <c r="K182" s="101" t="s">
        <v>49</v>
      </c>
    </row>
    <row r="183" spans="1:11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5"/>
    </row>
    <row r="184" spans="1:11">
      <c r="A184" s="103">
        <v>26</v>
      </c>
      <c r="B184" s="81">
        <f>B182+7</f>
        <v>44052</v>
      </c>
      <c r="C184" s="20">
        <f>D182+G182-H182</f>
        <v>4928.1298593137581</v>
      </c>
      <c r="D184" s="17">
        <f>C184+(C184*0.03)</f>
        <v>5075.9737550931704</v>
      </c>
      <c r="E184" s="17">
        <f>C184/3250</f>
        <v>1.5163476490196179</v>
      </c>
      <c r="F184" s="28">
        <f>(D184-C184)/E184</f>
        <v>97.499999999999758</v>
      </c>
      <c r="G184" s="18"/>
      <c r="H184" s="18"/>
      <c r="I184" s="19">
        <f>E184*50/C184</f>
        <v>1.5384615384615385E-2</v>
      </c>
      <c r="J184" s="84"/>
    </row>
    <row r="185" spans="1:11">
      <c r="A185" s="104"/>
      <c r="B185" s="81">
        <f>B184+7</f>
        <v>44059</v>
      </c>
      <c r="C185" s="20">
        <f>D184+G184-H184</f>
        <v>5075.9737550931704</v>
      </c>
      <c r="D185" s="17">
        <f>C185+(C185*0.03)</f>
        <v>5228.2529677459652</v>
      </c>
      <c r="E185" s="17">
        <f>C185/3250</f>
        <v>1.5618380784902064</v>
      </c>
      <c r="F185" s="28">
        <f>(D185-C185)/E185</f>
        <v>97.499999999999758</v>
      </c>
      <c r="G185" s="18"/>
      <c r="H185" s="18"/>
      <c r="I185" s="19">
        <f>E185*50/C185</f>
        <v>1.5384615384615385E-2</v>
      </c>
      <c r="J185" s="84"/>
    </row>
    <row r="186" spans="1:11">
      <c r="A186" s="104"/>
      <c r="B186" s="81">
        <f>B185+7</f>
        <v>44066</v>
      </c>
      <c r="C186" s="20">
        <f>D185+G185-H185</f>
        <v>5228.2529677459652</v>
      </c>
      <c r="D186" s="17">
        <f>C186+(C186*0.03)</f>
        <v>5385.1005567783441</v>
      </c>
      <c r="E186" s="17">
        <f>C186/3250</f>
        <v>1.6086932208449123</v>
      </c>
      <c r="F186" s="28">
        <f>(D186-C186)/E186</f>
        <v>97.499999999999972</v>
      </c>
      <c r="G186" s="18"/>
      <c r="H186" s="18"/>
      <c r="I186" s="19">
        <f>E186*50/C186</f>
        <v>1.5384615384615382E-2</v>
      </c>
      <c r="J186" s="84"/>
    </row>
    <row r="187" spans="1:11" ht="13" thickBot="1">
      <c r="A187" s="105"/>
      <c r="B187" s="81">
        <f>B186+7</f>
        <v>44073</v>
      </c>
      <c r="C187" s="20">
        <f>D186+G186-H186</f>
        <v>5385.1005567783441</v>
      </c>
      <c r="D187" s="17">
        <f>C187+(C187*0.03)</f>
        <v>5546.6535734816944</v>
      </c>
      <c r="E187" s="17">
        <f>C187/3250</f>
        <v>1.6569540174702597</v>
      </c>
      <c r="F187" s="28">
        <f>(D187-C187)/E187</f>
        <v>97.499999999999986</v>
      </c>
      <c r="G187" s="80"/>
      <c r="H187" s="80"/>
      <c r="I187" s="19">
        <f>E187*50/C187</f>
        <v>1.5384615384615385E-2</v>
      </c>
      <c r="J187" s="84"/>
    </row>
    <row r="188" spans="1:11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5"/>
    </row>
    <row r="189" spans="1:11">
      <c r="A189" s="103">
        <v>26</v>
      </c>
      <c r="B189" s="81">
        <f>B187+7</f>
        <v>44080</v>
      </c>
      <c r="C189" s="20">
        <f>D187+G187-H187</f>
        <v>5546.6535734816944</v>
      </c>
      <c r="D189" s="17">
        <f>C189+(C189*0.03)</f>
        <v>5713.0531806861454</v>
      </c>
      <c r="E189" s="17">
        <f>C189/3250</f>
        <v>1.7066626379943675</v>
      </c>
      <c r="F189" s="28">
        <f>(D189-C189)/E189</f>
        <v>97.500000000000142</v>
      </c>
      <c r="G189" s="18"/>
      <c r="H189" s="18"/>
      <c r="I189" s="19">
        <f>E189*50/C189</f>
        <v>1.5384615384615384E-2</v>
      </c>
      <c r="J189" s="84"/>
    </row>
    <row r="190" spans="1:11">
      <c r="A190" s="104"/>
      <c r="B190" s="81">
        <f>B189+7</f>
        <v>44087</v>
      </c>
      <c r="C190" s="20">
        <f>D189+G189-H189</f>
        <v>5713.0531806861454</v>
      </c>
      <c r="D190" s="17">
        <f>C190+(C190*0.03)</f>
        <v>5884.4447761067295</v>
      </c>
      <c r="E190" s="17">
        <f>C190/3250</f>
        <v>1.7578625171341986</v>
      </c>
      <c r="F190" s="28">
        <f>(D190-C190)/E190</f>
        <v>97.499999999999829</v>
      </c>
      <c r="G190" s="18"/>
      <c r="H190" s="18"/>
      <c r="I190" s="19">
        <f>E190*50/C190</f>
        <v>1.5384615384615384E-2</v>
      </c>
      <c r="J190" s="84"/>
    </row>
    <row r="191" spans="1:11">
      <c r="A191" s="104"/>
      <c r="B191" s="81">
        <f>B190+7</f>
        <v>44094</v>
      </c>
      <c r="C191" s="20">
        <f>D190+G190-H190</f>
        <v>5884.4447761067295</v>
      </c>
      <c r="D191" s="17">
        <f>C191+(C191*0.03)</f>
        <v>6060.9781193899316</v>
      </c>
      <c r="E191" s="17">
        <f>C191/3250</f>
        <v>1.8105983926482245</v>
      </c>
      <c r="F191" s="28">
        <f>(D191-C191)/E191</f>
        <v>97.500000000000142</v>
      </c>
      <c r="G191" s="18"/>
      <c r="H191" s="18"/>
      <c r="I191" s="19">
        <f>E191*50/C191</f>
        <v>1.5384615384615384E-2</v>
      </c>
      <c r="J191" s="84"/>
    </row>
    <row r="192" spans="1:11" ht="13.5" thickBot="1">
      <c r="A192" s="105"/>
      <c r="B192" s="81">
        <f>B191+7</f>
        <v>44101</v>
      </c>
      <c r="C192" s="20">
        <f>D191+G191-H191</f>
        <v>6060.9781193899316</v>
      </c>
      <c r="D192" s="17">
        <f>C192+(C192*0.03)</f>
        <v>6242.8074629716293</v>
      </c>
      <c r="E192" s="17">
        <f>C192/3250</f>
        <v>1.8649163444276713</v>
      </c>
      <c r="F192" s="28">
        <f>(D192-C192)/E192</f>
        <v>97.499999999999858</v>
      </c>
      <c r="G192" s="80"/>
      <c r="H192" s="80">
        <f>(D192-C184)*0.35</f>
        <v>460.13716128025493</v>
      </c>
      <c r="I192" s="19">
        <f>E192*50/C192</f>
        <v>1.5384615384615384E-2</v>
      </c>
      <c r="J192" s="84"/>
      <c r="K192" s="101" t="s">
        <v>49</v>
      </c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5"/>
    </row>
  </sheetData>
  <mergeCells count="39">
    <mergeCell ref="A184:A187"/>
    <mergeCell ref="A189:A192"/>
    <mergeCell ref="A169:A172"/>
    <mergeCell ref="A174:A177"/>
    <mergeCell ref="A149:A152"/>
    <mergeCell ref="A154:A157"/>
    <mergeCell ref="A159:A162"/>
    <mergeCell ref="A164:A167"/>
    <mergeCell ref="A179:A182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A14:A17"/>
    <mergeCell ref="B1:J1"/>
    <mergeCell ref="A4:A7"/>
    <mergeCell ref="A9:A12"/>
    <mergeCell ref="A19:A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8"/>
  <sheetViews>
    <sheetView topLeftCell="A19" workbookViewId="0">
      <selection activeCell="C35" sqref="C3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89">
        <f>(D4-C4)/C4</f>
        <v>-0.02</v>
      </c>
    </row>
    <row r="5" spans="1:10">
      <c r="A5" s="104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6">
        <f>(D5-C4)/C4</f>
        <v>3.8407999999999901E-2</v>
      </c>
    </row>
    <row r="6" spans="1:10">
      <c r="A6" s="104"/>
      <c r="B6" s="81">
        <f>B5+7</f>
        <v>42974</v>
      </c>
      <c r="C6" s="20">
        <f>D5+G5-H5</f>
        <v>1038.4079999999999</v>
      </c>
      <c r="D6" s="98">
        <f>C6+(C6*-0.0884)</f>
        <v>946.61273279999989</v>
      </c>
      <c r="E6" s="17">
        <f>C6/3250</f>
        <v>0.31951015384615383</v>
      </c>
      <c r="F6" s="94">
        <f>(D6-C6)/E6</f>
        <v>-287.30000000000007</v>
      </c>
      <c r="G6" s="18"/>
      <c r="H6" s="18"/>
      <c r="I6" s="19">
        <f>E6*50/C6</f>
        <v>1.5384615384615385E-2</v>
      </c>
      <c r="J6" s="89">
        <f>(D6-C4)/C4</f>
        <v>-5.3387267200000109E-2</v>
      </c>
    </row>
    <row r="7" spans="1:10" ht="13" thickBot="1">
      <c r="A7" s="105"/>
      <c r="B7" s="81">
        <f>B6+7</f>
        <v>42981</v>
      </c>
      <c r="C7" s="20">
        <f>D6+G6-H6</f>
        <v>946.61273279999989</v>
      </c>
      <c r="D7" s="98">
        <f>C7+(C7*-0.0583)</f>
        <v>891.42521047775995</v>
      </c>
      <c r="E7" s="17">
        <f>C7/5500</f>
        <v>0.17211140596363633</v>
      </c>
      <c r="F7" s="94">
        <f>(D7-C7)/E7</f>
        <v>-320.64999999999975</v>
      </c>
      <c r="G7" s="18"/>
      <c r="H7" s="18"/>
      <c r="I7" s="19">
        <f>E7*50/C7</f>
        <v>9.0909090909090905E-3</v>
      </c>
      <c r="J7" s="89">
        <f>(D7-C4)/C4</f>
        <v>-0.10857478952224005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42988</v>
      </c>
      <c r="C9" s="20">
        <f>D7+G7-H7</f>
        <v>891.42521047775995</v>
      </c>
      <c r="D9" s="21">
        <f>C9+(C9*0.1119)</f>
        <v>991.17569153022123</v>
      </c>
      <c r="E9" s="17">
        <f>C9/5500</f>
        <v>0.16207731099595635</v>
      </c>
      <c r="F9" s="100">
        <f>(D9-C9)/E9</f>
        <v>615.4499999999997</v>
      </c>
      <c r="G9" s="18"/>
      <c r="H9" s="18"/>
      <c r="I9" s="19">
        <f>E9*50/C9</f>
        <v>9.0909090909090905E-3</v>
      </c>
      <c r="J9" s="89">
        <f>(D9-C4)/C4</f>
        <v>-8.8243084697787709E-3</v>
      </c>
    </row>
    <row r="10" spans="1:10">
      <c r="A10" s="104"/>
      <c r="B10" s="81">
        <f>B9+7</f>
        <v>42995</v>
      </c>
      <c r="C10" s="20">
        <f>D9+G9-H9</f>
        <v>991.17569153022123</v>
      </c>
      <c r="D10" s="98">
        <f>C10+(C10*-0.073)</f>
        <v>918.81986604851511</v>
      </c>
      <c r="E10" s="17">
        <f>C10/5500</f>
        <v>0.18021376209640386</v>
      </c>
      <c r="F10" s="94">
        <f>(D10-C10)/E10</f>
        <v>-401.49999999999983</v>
      </c>
      <c r="G10" s="18"/>
      <c r="H10" s="18"/>
      <c r="I10" s="19">
        <f>E10*50/C10</f>
        <v>9.0909090909090922E-3</v>
      </c>
      <c r="J10" s="89">
        <f>(D10-C4)/C4</f>
        <v>-8.1180133951484892E-2</v>
      </c>
    </row>
    <row r="11" spans="1:10">
      <c r="A11" s="104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89">
        <f>(D11-C4)/C4</f>
        <v>-9.0643978571784606E-2</v>
      </c>
    </row>
    <row r="12" spans="1:10" ht="13" thickBot="1">
      <c r="A12" s="105"/>
      <c r="B12" s="81">
        <f>B11+7</f>
        <v>43009</v>
      </c>
      <c r="C12" s="20">
        <f>D11+G11-H11</f>
        <v>909.3560214282154</v>
      </c>
      <c r="D12" s="98">
        <f>C12+(C12*-0.0544)</f>
        <v>859.88705386252047</v>
      </c>
      <c r="E12" s="17">
        <f>C12/5500</f>
        <v>0.1653374584414937</v>
      </c>
      <c r="F12" s="94">
        <f>(D12-C12)/E12</f>
        <v>-299.20000000000005</v>
      </c>
      <c r="G12" s="18"/>
      <c r="H12" s="18"/>
      <c r="I12" s="19">
        <f>E12*50/C12</f>
        <v>9.0909090909090905E-3</v>
      </c>
      <c r="J12" s="89">
        <f>(D12-C4)/C4</f>
        <v>-0.14011294613747952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3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89">
        <f>(D14-C4)/C4</f>
        <v>-0.18990040655611951</v>
      </c>
    </row>
    <row r="15" spans="1:10">
      <c r="A15" s="104"/>
      <c r="B15" s="81">
        <f>B14+7</f>
        <v>43023</v>
      </c>
      <c r="C15" s="20">
        <f>D14+G14-H14</f>
        <v>810.09959344388051</v>
      </c>
      <c r="D15" s="21">
        <f>C15+(C15*0.0774)</f>
        <v>872.80130197643689</v>
      </c>
      <c r="E15" s="17">
        <f>C15/3000</f>
        <v>0.27003319781462681</v>
      </c>
      <c r="F15" s="100">
        <f>(D15-C15)/E15</f>
        <v>232.20000000000013</v>
      </c>
      <c r="G15" s="18"/>
      <c r="H15" s="18"/>
      <c r="I15" s="19">
        <f>E15*50/C15</f>
        <v>1.6666666666666666E-2</v>
      </c>
      <c r="J15" s="89">
        <f>(D15-C4)/C4</f>
        <v>-0.12719869802356312</v>
      </c>
    </row>
    <row r="16" spans="1:10">
      <c r="A16" s="104"/>
      <c r="B16" s="81">
        <f>B15+7</f>
        <v>43030</v>
      </c>
      <c r="C16" s="20">
        <f>D15+G15-H15</f>
        <v>872.80130197643689</v>
      </c>
      <c r="D16" s="21">
        <f>C16+(C16*0.0717)</f>
        <v>935.38115532814743</v>
      </c>
      <c r="E16" s="17">
        <f>C16/3000</f>
        <v>0.29093376732547899</v>
      </c>
      <c r="F16" s="100">
        <f>(D16-C16)/E16</f>
        <v>215.10000000000002</v>
      </c>
      <c r="G16" s="18"/>
      <c r="H16" s="18"/>
      <c r="I16" s="19">
        <f>E16*50/C16</f>
        <v>1.6666666666666666E-2</v>
      </c>
      <c r="J16" s="89">
        <f>(D16-C4)/C4</f>
        <v>-6.4618844671852568E-2</v>
      </c>
    </row>
    <row r="17" spans="1:11" ht="13.5" thickBot="1">
      <c r="A17" s="105"/>
      <c r="B17" s="81">
        <f>B16+7</f>
        <v>43037</v>
      </c>
      <c r="C17" s="20">
        <f>D16+G16-H16</f>
        <v>935.38115532814743</v>
      </c>
      <c r="D17" s="21">
        <f>C17+(C17*0.09)</f>
        <v>1019.5654593076807</v>
      </c>
      <c r="E17" s="17">
        <f>C17/3000</f>
        <v>0.31179371844271581</v>
      </c>
      <c r="F17" s="100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6">
        <f>(C19-C4)/C4</f>
        <v>1.3695821515376565E-2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3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89">
        <f>(D19-C4)/C4</f>
        <v>-2.2087640984116207E-2</v>
      </c>
    </row>
    <row r="20" spans="1:11">
      <c r="A20" s="104"/>
      <c r="B20" s="81">
        <f>B19+7</f>
        <v>43051</v>
      </c>
      <c r="C20" s="20">
        <f>D19+G19-H19</f>
        <v>977.91235901588379</v>
      </c>
      <c r="D20" s="98">
        <f>C20+(C20*-0.1562)</f>
        <v>825.1624485376027</v>
      </c>
      <c r="E20" s="17">
        <f>C20/3000</f>
        <v>0.32597078633862792</v>
      </c>
      <c r="F20" s="94">
        <f>(D20-C20)/E20</f>
        <v>-468.60000000000014</v>
      </c>
      <c r="G20" s="18"/>
      <c r="H20" s="18"/>
      <c r="I20" s="19">
        <f>E20*50/C20</f>
        <v>1.6666666666666666E-2</v>
      </c>
      <c r="J20" s="89">
        <f>(D20-C4)/C4</f>
        <v>-0.17483755146239729</v>
      </c>
    </row>
    <row r="21" spans="1:11">
      <c r="A21" s="104"/>
      <c r="B21" s="81">
        <f>B20+7</f>
        <v>43058</v>
      </c>
      <c r="C21" s="20">
        <f>D20+G20-H20</f>
        <v>825.1624485376027</v>
      </c>
      <c r="D21" s="21">
        <f>C21+(C21*0.081)</f>
        <v>892.00060686914856</v>
      </c>
      <c r="E21" s="17">
        <f>C21/2500</f>
        <v>0.33006497941504109</v>
      </c>
      <c r="F21" s="100">
        <f>(D21-C21)/E21</f>
        <v>202.50000000000011</v>
      </c>
      <c r="G21" s="18"/>
      <c r="H21" s="18"/>
      <c r="I21" s="19">
        <f>E21*50/C21</f>
        <v>0.02</v>
      </c>
      <c r="J21" s="89">
        <f>(D21-C4)/C4</f>
        <v>-0.10799939313085144</v>
      </c>
    </row>
    <row r="22" spans="1:11" ht="13" thickBot="1">
      <c r="A22" s="105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89">
        <f>(D22-C4)/C4</f>
        <v>-0.13859501394646326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43072</v>
      </c>
      <c r="C24" s="20">
        <f>D22+G22-H22</f>
        <v>861.40498605353673</v>
      </c>
      <c r="D24" s="21">
        <f>C24+(C24*0.10018)</f>
        <v>947.70053755638003</v>
      </c>
      <c r="E24" s="17">
        <f>C24/3250</f>
        <v>0.26504768801647283</v>
      </c>
      <c r="F24" s="100">
        <f>(D24-C24)/E24</f>
        <v>325.58499999999998</v>
      </c>
      <c r="G24" s="18"/>
      <c r="H24" s="18"/>
      <c r="I24" s="19">
        <f>E24*50/C24</f>
        <v>1.5384615384615384E-2</v>
      </c>
      <c r="J24" s="89">
        <f>(D24-C4)/C4</f>
        <v>-5.2299462443619972E-2</v>
      </c>
    </row>
    <row r="25" spans="1:11">
      <c r="A25" s="104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89">
        <f>(D25-C4)/C4</f>
        <v>-3.2018670939913479E-2</v>
      </c>
    </row>
    <row r="26" spans="1:11">
      <c r="A26" s="104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89">
        <f>(D26-C4)/C4</f>
        <v>-2.3597233377090673E-2</v>
      </c>
    </row>
    <row r="27" spans="1:11" ht="13" thickBot="1">
      <c r="A27" s="105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89">
        <f>(D27-C4)/C4</f>
        <v>-2.3597233377090673E-2</v>
      </c>
    </row>
    <row r="28" spans="1:11" ht="13" thickBot="1">
      <c r="A28" s="78"/>
      <c r="B28" s="13"/>
      <c r="C28" s="22"/>
      <c r="D28" s="23"/>
      <c r="E28" s="23"/>
      <c r="F28" s="96"/>
      <c r="G28" s="23"/>
      <c r="H28" s="10"/>
      <c r="I28" s="24"/>
      <c r="J28" s="85"/>
    </row>
    <row r="29" spans="1:11">
      <c r="A29" s="103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89">
        <f>(D29-C4)/C4</f>
        <v>-2.3597233377090673E-2</v>
      </c>
    </row>
    <row r="30" spans="1:11">
      <c r="A30" s="104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89">
        <f>(D30-C5)/C5</f>
        <v>-6.1358115882201122E-2</v>
      </c>
    </row>
    <row r="31" spans="1:11">
      <c r="A31" s="104"/>
      <c r="B31" s="81">
        <f>B30+7</f>
        <v>43114</v>
      </c>
      <c r="C31" s="20">
        <f>D30+G30-H30</f>
        <v>919.8690464354429</v>
      </c>
      <c r="D31" s="98">
        <f>C31+(C31*-0.1565)</f>
        <v>775.90954066829613</v>
      </c>
      <c r="E31" s="17">
        <f>C31/3250</f>
        <v>0.28303662967244397</v>
      </c>
      <c r="F31" s="94">
        <f>(D31-C31)/E31</f>
        <v>-508.62499999999983</v>
      </c>
      <c r="G31" s="18"/>
      <c r="H31" s="18"/>
      <c r="I31" s="19">
        <f>E31*50/C31</f>
        <v>1.5384615384615384E-2</v>
      </c>
      <c r="J31" s="89">
        <f>(D31-C4)/C4</f>
        <v>-0.22409045933170388</v>
      </c>
    </row>
    <row r="32" spans="1:11" ht="13.5" thickBot="1">
      <c r="A32" s="105"/>
      <c r="B32" s="81">
        <f>B31+7</f>
        <v>43121</v>
      </c>
      <c r="C32" s="20">
        <f>D31+G31-H31</f>
        <v>775.90954066829613</v>
      </c>
      <c r="D32" s="98">
        <f>C32+(C32*-0.2248)</f>
        <v>601.48507592606313</v>
      </c>
      <c r="E32" s="17">
        <f>C32/3250</f>
        <v>0.23874139712870651</v>
      </c>
      <c r="F32" s="94">
        <f>(D32-C32)/E32</f>
        <v>-730.60000000000014</v>
      </c>
      <c r="G32" s="18"/>
      <c r="H32" s="80">
        <f>(D32-C19)*0.35</f>
        <v>-144.27376095625968</v>
      </c>
      <c r="I32" s="19">
        <f>E32*50/C32</f>
        <v>1.5384615384615385E-2</v>
      </c>
      <c r="J32" s="89">
        <f>(D32-C4)/C4</f>
        <v>-0.39851492407393685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43128</v>
      </c>
      <c r="C34" s="20">
        <f>D32+G32-H32</f>
        <v>745.75883688232284</v>
      </c>
      <c r="D34" s="98">
        <f>C34+(C34*-0.05845)</f>
        <v>702.16923286655106</v>
      </c>
      <c r="E34" s="17">
        <f>C34/3250</f>
        <v>0.22946425750225319</v>
      </c>
      <c r="F34" s="28">
        <f>(D34-C34)/E34</f>
        <v>-189.96250000000006</v>
      </c>
      <c r="G34" s="18"/>
      <c r="H34" s="18"/>
      <c r="I34" s="19">
        <f>E34*50/C34</f>
        <v>1.5384615384615385E-2</v>
      </c>
      <c r="J34" s="92">
        <f>(D34-C4)/C4</f>
        <v>-0.29783076713344897</v>
      </c>
    </row>
    <row r="35" spans="1:11" ht="14.5">
      <c r="A35" s="104"/>
      <c r="B35" s="81">
        <f>B34+7</f>
        <v>43135</v>
      </c>
      <c r="C35" s="32">
        <f>D34+G34-H34</f>
        <v>702.16923286655106</v>
      </c>
      <c r="D35" s="17">
        <f>C35+(C35*0.03)</f>
        <v>723.23430985254754</v>
      </c>
      <c r="E35" s="17">
        <f>C35/3250</f>
        <v>0.21605207165124649</v>
      </c>
      <c r="F35" s="28">
        <f>(D35-C35)/E35</f>
        <v>97.499999999999773</v>
      </c>
      <c r="G35" s="18"/>
      <c r="H35" s="18"/>
      <c r="I35" s="19">
        <f>E35*50/C35</f>
        <v>1.5384615384615385E-2</v>
      </c>
      <c r="J35" s="84"/>
    </row>
    <row r="36" spans="1:11">
      <c r="A36" s="104"/>
      <c r="B36" s="81">
        <f>B35+7</f>
        <v>43142</v>
      </c>
      <c r="C36" s="20">
        <f>D35+G35-H35</f>
        <v>723.23430985254754</v>
      </c>
      <c r="D36" s="17">
        <f>C36+(C36*0.03)</f>
        <v>744.93133914812393</v>
      </c>
      <c r="E36" s="17">
        <f>C36/3250</f>
        <v>0.22253363380078386</v>
      </c>
      <c r="F36" s="28">
        <f>(D36-C36)/E36</f>
        <v>97.499999999999815</v>
      </c>
      <c r="G36" s="18"/>
      <c r="H36" s="18"/>
      <c r="I36" s="19">
        <f>E36*50/C36</f>
        <v>1.5384615384615385E-2</v>
      </c>
      <c r="J36" s="84"/>
    </row>
    <row r="37" spans="1:11" ht="13" thickBot="1">
      <c r="A37" s="105"/>
      <c r="B37" s="81">
        <f>B36+7</f>
        <v>43149</v>
      </c>
      <c r="C37" s="20">
        <f>D36+G36-H36</f>
        <v>744.93133914812393</v>
      </c>
      <c r="D37" s="17">
        <f>C37+(C37*0.03)</f>
        <v>767.27927932256762</v>
      </c>
      <c r="E37" s="17">
        <f>C37/3250</f>
        <v>0.22920964281480735</v>
      </c>
      <c r="F37" s="28">
        <f>(D37-C37)/E37</f>
        <v>97.499999999999901</v>
      </c>
      <c r="G37" s="18"/>
      <c r="H37" s="80"/>
      <c r="I37" s="19">
        <f>E37*50/C37</f>
        <v>1.5384615384615384E-2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43156</v>
      </c>
      <c r="C39" s="20">
        <f>D37+G37-H37</f>
        <v>767.27927932256762</v>
      </c>
      <c r="D39" s="17">
        <f>C39+(C39*0.03)</f>
        <v>790.29765770224469</v>
      </c>
      <c r="E39" s="17">
        <f>C39/3250</f>
        <v>0.23608593209925158</v>
      </c>
      <c r="F39" s="28">
        <f>(D39-C39)/E39</f>
        <v>97.500000000000185</v>
      </c>
      <c r="G39" s="18"/>
      <c r="H39" s="18"/>
      <c r="I39" s="19">
        <f>E39*50/C39</f>
        <v>1.5384615384615384E-2</v>
      </c>
      <c r="J39" s="84"/>
    </row>
    <row r="40" spans="1:11">
      <c r="A40" s="104"/>
      <c r="B40" s="81">
        <f>B39+7</f>
        <v>43163</v>
      </c>
      <c r="C40" s="20">
        <f>D39+G39-H39</f>
        <v>790.29765770224469</v>
      </c>
      <c r="D40" s="17">
        <f>C40+(C40*0.03)</f>
        <v>814.00658743331201</v>
      </c>
      <c r="E40" s="17">
        <f>C40/3250</f>
        <v>0.24316851006222914</v>
      </c>
      <c r="F40" s="28">
        <f>(D40-C40)/E40</f>
        <v>97.499999999999886</v>
      </c>
      <c r="G40" s="18"/>
      <c r="H40" s="18"/>
      <c r="I40" s="19">
        <f>E40*50/C40</f>
        <v>1.5384615384615385E-2</v>
      </c>
      <c r="J40" s="84"/>
    </row>
    <row r="41" spans="1:11">
      <c r="A41" s="104"/>
      <c r="B41" s="81">
        <f>B40+7</f>
        <v>43170</v>
      </c>
      <c r="C41" s="20">
        <f>D40+G40-H40</f>
        <v>814.00658743331201</v>
      </c>
      <c r="D41" s="17">
        <f>C41+(C41*0.03)</f>
        <v>838.42678505631136</v>
      </c>
      <c r="E41" s="17">
        <f>C41/3250</f>
        <v>0.25046356536409597</v>
      </c>
      <c r="F41" s="28">
        <f>(D41-C41)/E41</f>
        <v>97.499999999999986</v>
      </c>
      <c r="G41" s="18"/>
      <c r="H41" s="18"/>
      <c r="I41" s="19">
        <f>E41*50/C41</f>
        <v>1.5384615384615382E-2</v>
      </c>
      <c r="J41" s="84"/>
    </row>
    <row r="42" spans="1:11" ht="13" thickBot="1">
      <c r="A42" s="105"/>
      <c r="B42" s="81">
        <f>B41+7</f>
        <v>43177</v>
      </c>
      <c r="C42" s="20">
        <f>D41+G41-H41</f>
        <v>838.42678505631136</v>
      </c>
      <c r="D42" s="17">
        <f>C42+(C42*0.03)</f>
        <v>863.57958860800068</v>
      </c>
      <c r="E42" s="17">
        <f>C42/3250</f>
        <v>0.25797747232501889</v>
      </c>
      <c r="F42" s="28">
        <f>(D42-C42)/E42</f>
        <v>97.499999999999901</v>
      </c>
      <c r="G42" s="18"/>
      <c r="H42" s="80"/>
      <c r="I42" s="19">
        <f>E42*50/C42</f>
        <v>1.5384615384615384E-2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43184</v>
      </c>
      <c r="C44" s="20">
        <f>D42+G42-H42</f>
        <v>863.57958860800068</v>
      </c>
      <c r="D44" s="17">
        <f>C44+(C44*0.03)</f>
        <v>889.48697626624073</v>
      </c>
      <c r="E44" s="17">
        <f>C44/3250</f>
        <v>0.26571679649476942</v>
      </c>
      <c r="F44" s="28">
        <f>(D44-C44)/E44</f>
        <v>97.500000000000128</v>
      </c>
      <c r="G44" s="18"/>
      <c r="H44" s="18"/>
      <c r="I44" s="19">
        <f>E44*50/C44</f>
        <v>1.5384615384615384E-2</v>
      </c>
      <c r="J44" s="84"/>
    </row>
    <row r="45" spans="1:11">
      <c r="A45" s="104"/>
      <c r="B45" s="81">
        <f>B44+7</f>
        <v>43191</v>
      </c>
      <c r="C45" s="20">
        <f>D44+G44-H44</f>
        <v>889.48697626624073</v>
      </c>
      <c r="D45" s="17">
        <f>C45+(C45*0.03)</f>
        <v>916.17158555422793</v>
      </c>
      <c r="E45" s="17">
        <f>C45/3250</f>
        <v>0.27368830038961256</v>
      </c>
      <c r="F45" s="28">
        <f>(D45-C45)/E45</f>
        <v>97.499999999999915</v>
      </c>
      <c r="G45" s="18"/>
      <c r="H45" s="18"/>
      <c r="I45" s="19">
        <f>E45*50/C45</f>
        <v>1.5384615384615387E-2</v>
      </c>
      <c r="J45" s="84"/>
    </row>
    <row r="46" spans="1:11">
      <c r="A46" s="104"/>
      <c r="B46" s="81">
        <f>B45+7</f>
        <v>43198</v>
      </c>
      <c r="C46" s="20">
        <f>D45+G45-H45</f>
        <v>916.17158555422793</v>
      </c>
      <c r="D46" s="17">
        <f>C46+(C46*0.03)</f>
        <v>943.65673312085482</v>
      </c>
      <c r="E46" s="17">
        <f>C46/3250</f>
        <v>0.28189894940130089</v>
      </c>
      <c r="F46" s="28">
        <f>(D46-C46)/E46</f>
        <v>97.500000000000199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43205</v>
      </c>
      <c r="C47" s="20">
        <f>D46+G46-H46</f>
        <v>943.65673312085482</v>
      </c>
      <c r="D47" s="17">
        <f>C47+(C47*0.03)</f>
        <v>971.96643511448042</v>
      </c>
      <c r="E47" s="17">
        <f>C47/3250</f>
        <v>0.29035591788333992</v>
      </c>
      <c r="F47" s="28">
        <f>(D47-C47)/E47</f>
        <v>97.499999999999829</v>
      </c>
      <c r="G47" s="18"/>
      <c r="H47" s="80">
        <f>(D47-C34)*0.35</f>
        <v>79.172659381255144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43212</v>
      </c>
      <c r="C49" s="20">
        <f>D47+G47-H47</f>
        <v>892.79377573322529</v>
      </c>
      <c r="D49" s="17">
        <f>C49+(C49*0.03)</f>
        <v>919.57758900522208</v>
      </c>
      <c r="E49" s="17">
        <f>C49/3250</f>
        <v>0.27470577714868472</v>
      </c>
      <c r="F49" s="28">
        <f>(D49-C49)/E49</f>
        <v>97.500000000000114</v>
      </c>
      <c r="G49" s="18"/>
      <c r="H49" s="18"/>
      <c r="I49" s="19">
        <f>E49*50/C49</f>
        <v>1.5384615384615385E-2</v>
      </c>
      <c r="J49" s="84"/>
    </row>
    <row r="50" spans="1:11">
      <c r="A50" s="104"/>
      <c r="B50" s="81">
        <f>B49+7</f>
        <v>43219</v>
      </c>
      <c r="C50" s="20">
        <f>D49+G49-H49</f>
        <v>919.57758900522208</v>
      </c>
      <c r="D50" s="17">
        <f>C50+(C50*0.03)</f>
        <v>947.16491667537878</v>
      </c>
      <c r="E50" s="17">
        <f>C50/3250</f>
        <v>0.28294695046314527</v>
      </c>
      <c r="F50" s="28">
        <f>(D50-C50)/E50</f>
        <v>97.500000000000114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43226</v>
      </c>
      <c r="C51" s="20">
        <f>D50+G50-H50</f>
        <v>947.16491667537878</v>
      </c>
      <c r="D51" s="17">
        <f>C51+(C51*0.03)</f>
        <v>975.57986417564018</v>
      </c>
      <c r="E51" s="17">
        <f>C51/3250</f>
        <v>0.29143535897703965</v>
      </c>
      <c r="F51" s="28">
        <f>(D51-C51)/E51</f>
        <v>97.500000000000142</v>
      </c>
      <c r="G51" s="18"/>
      <c r="H51" s="18"/>
      <c r="I51" s="19">
        <f>E51*50/C51</f>
        <v>1.5384615384615387E-2</v>
      </c>
      <c r="J51" s="84"/>
    </row>
    <row r="52" spans="1:11" ht="13" thickBot="1">
      <c r="A52" s="105"/>
      <c r="B52" s="81">
        <f>B51+7</f>
        <v>43233</v>
      </c>
      <c r="C52" s="20">
        <f>D51+G51-H51</f>
        <v>975.57986417564018</v>
      </c>
      <c r="D52" s="17">
        <f>C52+(C52*0.03)</f>
        <v>1004.8472601009094</v>
      </c>
      <c r="E52" s="17">
        <f>C52/3250</f>
        <v>0.30017841974635084</v>
      </c>
      <c r="F52" s="28">
        <f>(D52-C52)/E52</f>
        <v>97.499999999999872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43240</v>
      </c>
      <c r="C54" s="20">
        <f>D52+G52-H52</f>
        <v>1004.8472601009094</v>
      </c>
      <c r="D54" s="17">
        <f>C54+(C54*0.03)</f>
        <v>1034.9926779039367</v>
      </c>
      <c r="E54" s="17">
        <f>C54/3250</f>
        <v>0.30918377233874134</v>
      </c>
      <c r="F54" s="28">
        <f>(D54-C54)/E54</f>
        <v>97.500000000000341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43247</v>
      </c>
      <c r="C55" s="20">
        <f>D54+G54-H54</f>
        <v>1034.9926779039367</v>
      </c>
      <c r="D55" s="17">
        <f>C55+(C55*0.03)</f>
        <v>1066.0424582410549</v>
      </c>
      <c r="E55" s="17">
        <f>C55/3250</f>
        <v>0.31845928550890362</v>
      </c>
      <c r="F55" s="28">
        <f>(D55-C55)/E55</f>
        <v>97.500000000000099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43254</v>
      </c>
      <c r="C56" s="20">
        <f>D55+G55-H55</f>
        <v>1066.0424582410549</v>
      </c>
      <c r="D56" s="17">
        <f>C56+(C56*0.03)</f>
        <v>1098.0237319882865</v>
      </c>
      <c r="E56" s="17">
        <f>C56/3250</f>
        <v>0.32801306407417075</v>
      </c>
      <c r="F56" s="28">
        <f>(D56-C56)/E56</f>
        <v>97.499999999999929</v>
      </c>
      <c r="G56" s="18"/>
      <c r="H56" s="18"/>
      <c r="I56" s="19">
        <f>E56*50/C56</f>
        <v>1.5384615384615384E-2</v>
      </c>
      <c r="J56" s="84"/>
    </row>
    <row r="57" spans="1:11" ht="13" thickBot="1">
      <c r="A57" s="105"/>
      <c r="B57" s="81">
        <f>B56+7</f>
        <v>43261</v>
      </c>
      <c r="C57" s="20">
        <f>D56+G56-H56</f>
        <v>1098.0237319882865</v>
      </c>
      <c r="D57" s="17">
        <f>C57+(C57*0.03)</f>
        <v>1130.964443947935</v>
      </c>
      <c r="E57" s="17">
        <f>C57/3250</f>
        <v>0.33785345599639582</v>
      </c>
      <c r="F57" s="28">
        <f>(D57-C57)/E57</f>
        <v>97.499999999999801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43268</v>
      </c>
      <c r="C59" s="20">
        <f>D57+G57-H57</f>
        <v>1130.964443947935</v>
      </c>
      <c r="D59" s="17">
        <f>C59+(C59*0.03)</f>
        <v>1164.8933772663731</v>
      </c>
      <c r="E59" s="17">
        <f>C59/3250</f>
        <v>0.34798905967628768</v>
      </c>
      <c r="F59" s="28">
        <f>(D59-C59)/E59</f>
        <v>97.500000000000185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43275</v>
      </c>
      <c r="C60" s="20">
        <f>D59+G59-H59</f>
        <v>1164.8933772663731</v>
      </c>
      <c r="D60" s="17">
        <f>C60+(C60*0.03)</f>
        <v>1199.8401785843644</v>
      </c>
      <c r="E60" s="17">
        <f>C60/3250</f>
        <v>0.35842873146657633</v>
      </c>
      <c r="F60" s="28">
        <f>(D60-C60)/E60</f>
        <v>97.500000000000099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43282</v>
      </c>
      <c r="C61" s="20">
        <f>D60+G60-H60</f>
        <v>1199.8401785843644</v>
      </c>
      <c r="D61" s="17">
        <f>C61+(C61*0.03)</f>
        <v>1235.8353839418953</v>
      </c>
      <c r="E61" s="17">
        <f>C61/3250</f>
        <v>0.36918159341057366</v>
      </c>
      <c r="F61" s="28">
        <f>(D61-C61)/E61</f>
        <v>97.500000000000043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43289</v>
      </c>
      <c r="C62" s="20">
        <f>D61+G61-H61</f>
        <v>1235.8353839418953</v>
      </c>
      <c r="D62" s="17">
        <f>C62+(C62*0.03)</f>
        <v>1272.9104454601522</v>
      </c>
      <c r="E62" s="17">
        <f>C62/3250</f>
        <v>0.38025704121289089</v>
      </c>
      <c r="F62" s="28">
        <f>(D62-C62)/E62</f>
        <v>97.500000000000142</v>
      </c>
      <c r="G62" s="18"/>
      <c r="H62" s="80">
        <f>(D62-C49)*0.35</f>
        <v>133.04083440442443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43296</v>
      </c>
      <c r="C64" s="20">
        <f>D62+G62-H62</f>
        <v>1139.8696110557278</v>
      </c>
      <c r="D64" s="17">
        <f>C64+(C64*0.03)</f>
        <v>1174.0656993873995</v>
      </c>
      <c r="E64" s="17">
        <f>C64/3250</f>
        <v>0.35072911109407007</v>
      </c>
      <c r="F64" s="28">
        <f>(D64-C64)/E64</f>
        <v>97.499999999999673</v>
      </c>
      <c r="G64" s="17"/>
      <c r="H64" s="79"/>
      <c r="I64" s="19">
        <f>E64*50/C64</f>
        <v>1.5384615384615385E-2</v>
      </c>
      <c r="J64" s="84"/>
    </row>
    <row r="65" spans="1:11">
      <c r="A65" s="104"/>
      <c r="B65" s="81">
        <f>B64+7</f>
        <v>43303</v>
      </c>
      <c r="C65" s="20">
        <f>D64+G64-H64</f>
        <v>1174.0656993873995</v>
      </c>
      <c r="D65" s="17">
        <f>C65+(C65*0.03)</f>
        <v>1209.2876703690215</v>
      </c>
      <c r="E65" s="17">
        <f>C65/3250</f>
        <v>0.36125098442689213</v>
      </c>
      <c r="F65" s="28">
        <f>(D65-C65)/E65</f>
        <v>97.500000000000071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43310</v>
      </c>
      <c r="C66" s="20">
        <f>D65+G65-H65</f>
        <v>1209.2876703690215</v>
      </c>
      <c r="D66" s="17">
        <f>C66+(C66*0.03)</f>
        <v>1245.5663004800922</v>
      </c>
      <c r="E66" s="17">
        <f>C66/3250</f>
        <v>0.37208851395969894</v>
      </c>
      <c r="F66" s="28">
        <f>(D66-C66)/E66</f>
        <v>97.500000000000142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43317</v>
      </c>
      <c r="C67" s="20">
        <f>D66+G66-H66</f>
        <v>1245.5663004800922</v>
      </c>
      <c r="D67" s="17">
        <f>C67+(C67*0.03)</f>
        <v>1282.9332894944951</v>
      </c>
      <c r="E67" s="17">
        <f>C67/3250</f>
        <v>0.38325116937848991</v>
      </c>
      <c r="F67" s="28">
        <f>(D67-C67)/E67</f>
        <v>97.500000000000242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43324</v>
      </c>
      <c r="C69" s="20">
        <f>D67+G67-H67</f>
        <v>1282.9332894944951</v>
      </c>
      <c r="D69" s="17">
        <f>C69+(C69*0.03)</f>
        <v>1321.4212881793298</v>
      </c>
      <c r="E69" s="17">
        <f>C69/3250</f>
        <v>0.39474870445984461</v>
      </c>
      <c r="F69" s="28">
        <f>(D69-C69)/E69</f>
        <v>97.499999999999858</v>
      </c>
      <c r="G69" s="18"/>
      <c r="H69" s="18"/>
      <c r="I69" s="19">
        <f>E69*50/C69</f>
        <v>1.5384615384615385E-2</v>
      </c>
      <c r="J69" s="84"/>
    </row>
    <row r="70" spans="1:11">
      <c r="A70" s="104"/>
      <c r="B70" s="81">
        <f>B69+7</f>
        <v>43331</v>
      </c>
      <c r="C70" s="20">
        <f>D69+G69-H69</f>
        <v>1321.4212881793298</v>
      </c>
      <c r="D70" s="17">
        <f>C70+(C70*0.03)</f>
        <v>1361.0639268247098</v>
      </c>
      <c r="E70" s="17">
        <f>C70/3250</f>
        <v>0.40659116559363995</v>
      </c>
      <c r="F70" s="28">
        <f>(D70-C70)/E70</f>
        <v>97.500000000000199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43338</v>
      </c>
      <c r="C71" s="20">
        <f>D70+G70-H70</f>
        <v>1361.0639268247098</v>
      </c>
      <c r="D71" s="17">
        <f>C71+(C71*0.03)</f>
        <v>1401.8958446294512</v>
      </c>
      <c r="E71" s="17">
        <f>C71/3250</f>
        <v>0.41878890056144918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43345</v>
      </c>
      <c r="C72" s="20">
        <f>D71+G71-H71</f>
        <v>1401.8958446294512</v>
      </c>
      <c r="D72" s="17">
        <f>C72+(C72*0.03)</f>
        <v>1443.9527199683348</v>
      </c>
      <c r="E72" s="17">
        <f>C72/3250</f>
        <v>0.43135256757829266</v>
      </c>
      <c r="F72" s="28">
        <f>(D72-C72)/E72</f>
        <v>97.500000000000213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43352</v>
      </c>
      <c r="C74" s="20">
        <f>D72+G72-H72</f>
        <v>1443.9527199683348</v>
      </c>
      <c r="D74" s="17">
        <f>C74+(C74*0.03)</f>
        <v>1487.2713015673849</v>
      </c>
      <c r="E74" s="17">
        <f>C74/3250</f>
        <v>0.44429314460564145</v>
      </c>
      <c r="F74" s="28">
        <f>(D74-C74)/E74</f>
        <v>97.500000000000014</v>
      </c>
      <c r="G74" s="18"/>
      <c r="H74" s="18"/>
      <c r="I74" s="19">
        <f>E74*50/C74</f>
        <v>1.5384615384615384E-2</v>
      </c>
      <c r="J74" s="84"/>
    </row>
    <row r="75" spans="1:11">
      <c r="A75" s="104"/>
      <c r="B75" s="81">
        <f>B74+7</f>
        <v>43359</v>
      </c>
      <c r="C75" s="20">
        <f>D74+G74-H74</f>
        <v>1487.2713015673849</v>
      </c>
      <c r="D75" s="17">
        <f>C75+(C75*0.03)</f>
        <v>1531.8894406144063</v>
      </c>
      <c r="E75" s="17">
        <f>C75/3250</f>
        <v>0.4576219389438107</v>
      </c>
      <c r="F75" s="28">
        <f>(D75-C75)/E75</f>
        <v>97.499999999999872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43366</v>
      </c>
      <c r="C76" s="20">
        <f>D75+G75-H75</f>
        <v>1531.8894406144063</v>
      </c>
      <c r="D76" s="17">
        <f>C76+(C76*0.03)</f>
        <v>1577.8461238328384</v>
      </c>
      <c r="E76" s="17">
        <f>C76/3250</f>
        <v>0.47135059711212501</v>
      </c>
      <c r="F76" s="28">
        <f>(D76-C76)/E76</f>
        <v>97.499999999999787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43373</v>
      </c>
      <c r="C77" s="20">
        <f>D76+G76-H76</f>
        <v>1577.8461238328384</v>
      </c>
      <c r="D77" s="17">
        <f>C77+(C77*0.03)</f>
        <v>1625.1815075478237</v>
      </c>
      <c r="E77" s="17">
        <f>C77/3250</f>
        <v>0.48549111502548875</v>
      </c>
      <c r="F77" s="28">
        <f>(D77-C77)/E77</f>
        <v>97.500000000000213</v>
      </c>
      <c r="G77" s="18"/>
      <c r="H77" s="80">
        <f>(D77-C64)*0.35</f>
        <v>169.85916377223356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43380</v>
      </c>
      <c r="C79" s="20">
        <f>D77+G77-H77</f>
        <v>1455.3223437755901</v>
      </c>
      <c r="D79" s="17">
        <f>C79+(C79*0.03)</f>
        <v>1498.9820140888578</v>
      </c>
      <c r="E79" s="17">
        <f>C79/3250</f>
        <v>0.44779149039248928</v>
      </c>
      <c r="F79" s="28">
        <f>(D79-C79)/E79</f>
        <v>97.500000000000043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43387</v>
      </c>
      <c r="C80" s="20">
        <f>D79+G79-H79</f>
        <v>1498.9820140888578</v>
      </c>
      <c r="D80" s="17">
        <f>C80+(C80*0.03)</f>
        <v>1543.9514745115234</v>
      </c>
      <c r="E80" s="17">
        <f>C80/3250</f>
        <v>0.46122523510426394</v>
      </c>
      <c r="F80" s="28">
        <f>(D80-C80)/E80</f>
        <v>97.499999999999787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43394</v>
      </c>
      <c r="C81" s="20">
        <f>D80+G80-H80</f>
        <v>1543.9514745115234</v>
      </c>
      <c r="D81" s="17">
        <f>C81+(C81*0.03)</f>
        <v>1590.270018746869</v>
      </c>
      <c r="E81" s="17">
        <f>C81/3250</f>
        <v>0.47506199215739181</v>
      </c>
      <c r="F81" s="28">
        <f>(D81-C81)/E81</f>
        <v>97.499999999999787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43401</v>
      </c>
      <c r="C82" s="20">
        <f>D81+G81-H81</f>
        <v>1590.270018746869</v>
      </c>
      <c r="D82" s="17">
        <f>C82+(C82*0.03)</f>
        <v>1637.9781193092751</v>
      </c>
      <c r="E82" s="17">
        <f>C82/3250</f>
        <v>0.48931385192211357</v>
      </c>
      <c r="F82" s="28">
        <f>(D82-C82)/E82</f>
        <v>97.500000000000085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43408</v>
      </c>
      <c r="C84" s="20">
        <f>D82+G82-H82</f>
        <v>1637.9781193092751</v>
      </c>
      <c r="D84" s="17">
        <f>C84+(C84*0.03)</f>
        <v>1687.1174628885533</v>
      </c>
      <c r="E84" s="17">
        <f>C84/3250</f>
        <v>0.50399326747977702</v>
      </c>
      <c r="F84" s="28">
        <f>(D84-C84)/E84</f>
        <v>97.499999999999773</v>
      </c>
      <c r="G84" s="18"/>
      <c r="H84" s="18"/>
      <c r="I84" s="19">
        <f>E84*50/C84</f>
        <v>1.5384615384615387E-2</v>
      </c>
      <c r="J84" s="84"/>
    </row>
    <row r="85" spans="1:11">
      <c r="A85" s="104"/>
      <c r="B85" s="81">
        <f>B84+7</f>
        <v>43415</v>
      </c>
      <c r="C85" s="20">
        <f>D84+G84-H84</f>
        <v>1687.1174628885533</v>
      </c>
      <c r="D85" s="17">
        <f>C85+(C85*0.03)</f>
        <v>1737.7309867752099</v>
      </c>
      <c r="E85" s="17">
        <f>C85/3250</f>
        <v>0.51911306550417025</v>
      </c>
      <c r="F85" s="28">
        <f>(D85-C85)/E85</f>
        <v>97.499999999999986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43422</v>
      </c>
      <c r="C86" s="20">
        <f>D85+G85-H85</f>
        <v>1737.7309867752099</v>
      </c>
      <c r="D86" s="17">
        <f>C86+(C86*0.03)</f>
        <v>1789.8629163784663</v>
      </c>
      <c r="E86" s="17">
        <f>C86/3250</f>
        <v>0.53468645746929533</v>
      </c>
      <c r="F86" s="28">
        <f>(D86-C86)/E86</f>
        <v>97.500000000000142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43429</v>
      </c>
      <c r="C87" s="20">
        <f>D86+G86-H86</f>
        <v>1789.8629163784663</v>
      </c>
      <c r="D87" s="17">
        <f>C87+(C87*0.03)</f>
        <v>1843.5588038698202</v>
      </c>
      <c r="E87" s="17">
        <f>C87/3250</f>
        <v>0.55072705119337428</v>
      </c>
      <c r="F87" s="28">
        <f>(D87-C87)/E87</f>
        <v>97.499999999999858</v>
      </c>
      <c r="G87" s="18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43436</v>
      </c>
      <c r="C89" s="20">
        <f>D87+G87-H87</f>
        <v>1843.5588038698202</v>
      </c>
      <c r="D89" s="17">
        <f>C89+(C89*0.03)</f>
        <v>1898.8655679859148</v>
      </c>
      <c r="E89" s="17">
        <f>C89/3250</f>
        <v>0.56724886272917541</v>
      </c>
      <c r="F89" s="28">
        <f>(D89-C89)/E89</f>
        <v>97.500000000000099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43443</v>
      </c>
      <c r="C90" s="20">
        <f>D89+G89-H89</f>
        <v>1898.8655679859148</v>
      </c>
      <c r="D90" s="17">
        <f>C90+(C90*0.03)</f>
        <v>1955.8315350254923</v>
      </c>
      <c r="E90" s="17">
        <f>C90/3250</f>
        <v>0.58426632861105077</v>
      </c>
      <c r="F90" s="28">
        <f>(D90-C90)/E90</f>
        <v>97.499999999999972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43450</v>
      </c>
      <c r="C91" s="20">
        <f>D90+G90-H90</f>
        <v>1955.8315350254923</v>
      </c>
      <c r="D91" s="17">
        <f>C91+(C91*0.03)</f>
        <v>2014.5064810762569</v>
      </c>
      <c r="E91" s="17">
        <f>C91/3250</f>
        <v>0.60179431846938225</v>
      </c>
      <c r="F91" s="28">
        <f>(D91-C91)/E91</f>
        <v>97.499999999999844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43457</v>
      </c>
      <c r="C92" s="20">
        <f>D91+G91-H91</f>
        <v>2014.5064810762569</v>
      </c>
      <c r="D92" s="17">
        <f>C92+(C92*0.03)</f>
        <v>2074.9416755085444</v>
      </c>
      <c r="E92" s="17">
        <f>C92/3250</f>
        <v>0.61984814802346366</v>
      </c>
      <c r="F92" s="28">
        <f>(D92-C92)/E92</f>
        <v>97.499999999999687</v>
      </c>
      <c r="G92" s="18"/>
      <c r="H92" s="80">
        <f>(D92-C79)*0.35</f>
        <v>216.86676610653402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43464</v>
      </c>
      <c r="C94" s="20">
        <f>D92+G92-H92</f>
        <v>1858.0749094020105</v>
      </c>
      <c r="D94" s="17">
        <f>C94+(C94*0.03)</f>
        <v>1913.8171566840708</v>
      </c>
      <c r="E94" s="17">
        <f>C94/3250</f>
        <v>0.57171535673908014</v>
      </c>
      <c r="F94" s="28">
        <f>(D94-C94)/E94</f>
        <v>97.500000000000085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43471</v>
      </c>
      <c r="C95" s="20">
        <f>D94+G94-H94</f>
        <v>1913.8171566840708</v>
      </c>
      <c r="D95" s="17">
        <f>C95+(C95*0.03)</f>
        <v>1971.231671384593</v>
      </c>
      <c r="E95" s="17">
        <f>C95/3250</f>
        <v>0.58886681744125258</v>
      </c>
      <c r="F95" s="28">
        <f>(D95-C95)/E95</f>
        <v>97.500000000000128</v>
      </c>
      <c r="G95" s="17"/>
      <c r="H95" s="18"/>
      <c r="I95" s="19">
        <f>E95*50/C95</f>
        <v>1.5384615384615384E-2</v>
      </c>
      <c r="J95" s="84"/>
    </row>
    <row r="96" spans="1:11">
      <c r="A96" s="104"/>
      <c r="B96" s="81">
        <f>B95+7</f>
        <v>43478</v>
      </c>
      <c r="C96" s="20">
        <f>D95+G95-H95</f>
        <v>1971.231671384593</v>
      </c>
      <c r="D96" s="17">
        <f>C96+(C96*0.03)</f>
        <v>2030.3686215261307</v>
      </c>
      <c r="E96" s="17">
        <f>C96/3250</f>
        <v>0.60653282196449021</v>
      </c>
      <c r="F96" s="28">
        <f>(D96-C96)/E96</f>
        <v>97.499999999999815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43485</v>
      </c>
      <c r="C97" s="20">
        <f>D96+G96-H96</f>
        <v>2030.3686215261307</v>
      </c>
      <c r="D97" s="17">
        <f>C97+(C97*0.03)</f>
        <v>2091.2796801719146</v>
      </c>
      <c r="E97" s="17">
        <f>C97/3250</f>
        <v>0.62472880662342478</v>
      </c>
      <c r="F97" s="28">
        <f>(D97-C97)/E97</f>
        <v>97.499999999999972</v>
      </c>
      <c r="G97" s="18"/>
      <c r="H97" s="80"/>
      <c r="I97" s="19">
        <f>E97*50/C97</f>
        <v>1.5384615384615382E-2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43492</v>
      </c>
      <c r="C99" s="20">
        <f>D97+G97-H97</f>
        <v>2091.2796801719146</v>
      </c>
      <c r="D99" s="17">
        <f>C99+(C99*0.03)</f>
        <v>2154.0180705770722</v>
      </c>
      <c r="E99" s="17">
        <f>C99/3250</f>
        <v>0.64347067082212761</v>
      </c>
      <c r="F99" s="28">
        <f>(D99-C99)/E99</f>
        <v>97.500000000000227</v>
      </c>
      <c r="G99" s="18"/>
      <c r="H99" s="18"/>
      <c r="I99" s="19">
        <f>E99*50/C99</f>
        <v>1.5384615384615385E-2</v>
      </c>
      <c r="J99" s="84"/>
    </row>
    <row r="100" spans="1:11">
      <c r="A100" s="104"/>
      <c r="B100" s="81">
        <f>B99+7</f>
        <v>43499</v>
      </c>
      <c r="C100" s="20">
        <f>D99+G99-H99</f>
        <v>2154.0180705770722</v>
      </c>
      <c r="D100" s="17">
        <f>C100+(C100*0.03)</f>
        <v>2218.6386126943844</v>
      </c>
      <c r="E100" s="17">
        <f>C100/3250</f>
        <v>0.66277479094679148</v>
      </c>
      <c r="F100" s="28">
        <f>(D100-C100)/E100</f>
        <v>97.500000000000043</v>
      </c>
      <c r="G100" s="18"/>
      <c r="H100" s="18"/>
      <c r="I100" s="19">
        <f>E100*50/C100</f>
        <v>1.5384615384615385E-2</v>
      </c>
      <c r="J100" s="84"/>
    </row>
    <row r="101" spans="1:11">
      <c r="A101" s="104"/>
      <c r="B101" s="81">
        <f>B100+7</f>
        <v>43506</v>
      </c>
      <c r="C101" s="20">
        <f>D100+G100-H100</f>
        <v>2218.6386126943844</v>
      </c>
      <c r="D101" s="17">
        <f>C101+(C101*0.03)</f>
        <v>2285.1977710752158</v>
      </c>
      <c r="E101" s="17">
        <f>C101/3250</f>
        <v>0.68265803467519515</v>
      </c>
      <c r="F101" s="28">
        <f>(D101-C101)/E101</f>
        <v>97.499999999999787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5"/>
      <c r="B102" s="81">
        <f>B101+7</f>
        <v>43513</v>
      </c>
      <c r="C102" s="20">
        <f>D101+G101-H101</f>
        <v>2285.1977710752158</v>
      </c>
      <c r="D102" s="17">
        <f>C102+(C102*0.03)</f>
        <v>2353.7537042074723</v>
      </c>
      <c r="E102" s="17">
        <f>C102/3250</f>
        <v>0.703137775715451</v>
      </c>
      <c r="F102" s="28">
        <f>(D102-C102)/E102</f>
        <v>97.500000000000099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43520</v>
      </c>
      <c r="C104" s="20">
        <f>D102+G102-H102</f>
        <v>2353.7537042074723</v>
      </c>
      <c r="D104" s="17">
        <f>C104+(C104*0.03)</f>
        <v>2424.3663153336965</v>
      </c>
      <c r="E104" s="17">
        <f>C104/3250</f>
        <v>0.72423190898691459</v>
      </c>
      <c r="F104" s="28">
        <f>(D104-C104)/E104</f>
        <v>97.500000000000085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43527</v>
      </c>
      <c r="C105" s="20">
        <f>D104+G104-H104</f>
        <v>2424.3663153336965</v>
      </c>
      <c r="D105" s="17">
        <f>C105+(C105*0.03)</f>
        <v>2497.0973047937073</v>
      </c>
      <c r="E105" s="17">
        <f>C105/3250</f>
        <v>0.74595886625652197</v>
      </c>
      <c r="F105" s="28">
        <f>(D105-C105)/E105</f>
        <v>97.499999999999787</v>
      </c>
      <c r="G105" s="18"/>
      <c r="H105" s="18"/>
      <c r="I105" s="19">
        <f>E105*50/C105</f>
        <v>1.5384615384615384E-2</v>
      </c>
      <c r="J105" s="84"/>
    </row>
    <row r="106" spans="1:11">
      <c r="A106" s="104"/>
      <c r="B106" s="81">
        <f>B105+7</f>
        <v>43534</v>
      </c>
      <c r="C106" s="20">
        <f>D105+G105-H105</f>
        <v>2497.0973047937073</v>
      </c>
      <c r="D106" s="17">
        <f>C106+(C106*0.03)</f>
        <v>2572.0102239375183</v>
      </c>
      <c r="E106" s="17">
        <f>C106/3250</f>
        <v>0.76833763224421758</v>
      </c>
      <c r="F106" s="28">
        <f>(D106-C106)/E106</f>
        <v>97.499999999999716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43541</v>
      </c>
      <c r="C107" s="20">
        <f>D106+G106-H106</f>
        <v>2572.0102239375183</v>
      </c>
      <c r="D107" s="17">
        <f>C107+(C107*0.03)</f>
        <v>2649.1705306556437</v>
      </c>
      <c r="E107" s="17">
        <f>C107/3250</f>
        <v>0.79138776121154408</v>
      </c>
      <c r="F107" s="28">
        <f>(D107-C107)/E107</f>
        <v>97.499999999999829</v>
      </c>
      <c r="G107" s="18"/>
      <c r="H107" s="80">
        <f>(D107-C94)*0.35</f>
        <v>276.88346743877162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43548</v>
      </c>
      <c r="C109" s="20">
        <f>D107+G107-H107</f>
        <v>2372.287063216872</v>
      </c>
      <c r="D109" s="17">
        <f>C109+(C109*0.03)</f>
        <v>2443.4556751133782</v>
      </c>
      <c r="E109" s="17">
        <f>C109/3250</f>
        <v>0.72993448098980673</v>
      </c>
      <c r="F109" s="28">
        <f>(D109-C109)/E109</f>
        <v>97.500000000000142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43555</v>
      </c>
      <c r="C110" s="20">
        <f>D109+G109-H109</f>
        <v>2443.4556751133782</v>
      </c>
      <c r="D110" s="17">
        <f>C110+(C110*0.03)</f>
        <v>2516.7593453667796</v>
      </c>
      <c r="E110" s="17">
        <f>C110/3250</f>
        <v>0.75183251541950102</v>
      </c>
      <c r="F110" s="28">
        <f>(D110-C110)/E110</f>
        <v>97.500000000000043</v>
      </c>
      <c r="G110" s="18"/>
      <c r="H110" s="18"/>
      <c r="I110" s="19">
        <f>E110*50/C110</f>
        <v>1.5384615384615385E-2</v>
      </c>
      <c r="J110" s="84"/>
    </row>
    <row r="111" spans="1:11">
      <c r="A111" s="104"/>
      <c r="B111" s="81">
        <f>B110+7</f>
        <v>43562</v>
      </c>
      <c r="C111" s="20">
        <f>D110+G110-H110</f>
        <v>2516.7593453667796</v>
      </c>
      <c r="D111" s="17">
        <f>C111+(C111*0.03)</f>
        <v>2592.2621257277829</v>
      </c>
      <c r="E111" s="17">
        <f>C111/3250</f>
        <v>0.77438749088208603</v>
      </c>
      <c r="F111" s="28">
        <f>(D111-C111)/E111</f>
        <v>97.499999999999829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43569</v>
      </c>
      <c r="C112" s="20">
        <f>D111+G111-H111</f>
        <v>2592.2621257277829</v>
      </c>
      <c r="D112" s="17">
        <f>C112+(C112*0.03)</f>
        <v>2670.0299894996165</v>
      </c>
      <c r="E112" s="17">
        <f>C112/3250</f>
        <v>0.79761911560854859</v>
      </c>
      <c r="F112" s="28">
        <f>(D112-C112)/E112</f>
        <v>97.500000000000156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43576</v>
      </c>
      <c r="C114" s="20">
        <f>D112+G112-H112</f>
        <v>2670.0299894996165</v>
      </c>
      <c r="D114" s="17">
        <f>C114+(C114*0.03)</f>
        <v>2750.1308891846052</v>
      </c>
      <c r="E114" s="17">
        <f>C114/3250</f>
        <v>0.82154768907680509</v>
      </c>
      <c r="F114" s="28">
        <f>(D114-C114)/E114</f>
        <v>97.500000000000242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43583</v>
      </c>
      <c r="C115" s="20">
        <f>D114+G114-H114</f>
        <v>2750.1308891846052</v>
      </c>
      <c r="D115" s="17">
        <f>C115+(C115*0.03)</f>
        <v>2832.6348158601431</v>
      </c>
      <c r="E115" s="17">
        <f>C115/3250</f>
        <v>0.8461941197491093</v>
      </c>
      <c r="F115" s="28">
        <f>(D115-C115)/E115</f>
        <v>97.499999999999773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43590</v>
      </c>
      <c r="C116" s="20">
        <f>D115+G115-H115</f>
        <v>2832.6348158601431</v>
      </c>
      <c r="D116" s="17">
        <f>C116+(C116*0.03)</f>
        <v>2917.6138603359473</v>
      </c>
      <c r="E116" s="17">
        <f>C116/3250</f>
        <v>0.87157994334158251</v>
      </c>
      <c r="F116" s="28">
        <f>(D116-C116)/E116</f>
        <v>97.499999999999815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5"/>
      <c r="B117" s="81">
        <f>B116+7</f>
        <v>43597</v>
      </c>
      <c r="C117" s="20">
        <f>D116+G116-H116</f>
        <v>2917.6138603359473</v>
      </c>
      <c r="D117" s="17">
        <f>C117+(C117*0.03)</f>
        <v>3005.1422761460258</v>
      </c>
      <c r="E117" s="17">
        <f>C117/3250</f>
        <v>0.89772734164182988</v>
      </c>
      <c r="F117" s="28">
        <f>(D117-C117)/E117</f>
        <v>97.500000000000114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43604</v>
      </c>
      <c r="C119" s="20">
        <f>D117+G117-H117</f>
        <v>3005.1422761460258</v>
      </c>
      <c r="D119" s="17">
        <f>C119+(C119*0.03)</f>
        <v>3095.2965444304064</v>
      </c>
      <c r="E119" s="17">
        <f>C119/3250</f>
        <v>0.92465916189108488</v>
      </c>
      <c r="F119" s="28">
        <f>(D119-C119)/E119</f>
        <v>97.499999999999787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43611</v>
      </c>
      <c r="C120" s="20">
        <f>D119+G119-H119</f>
        <v>3095.2965444304064</v>
      </c>
      <c r="D120" s="17">
        <f>C120+(C120*0.03)</f>
        <v>3188.1554407633184</v>
      </c>
      <c r="E120" s="17">
        <f>C120/3250</f>
        <v>0.95239893674781739</v>
      </c>
      <c r="F120" s="28">
        <f>(D120-C120)/E120</f>
        <v>97.499999999999886</v>
      </c>
      <c r="G120" s="18"/>
      <c r="H120" s="18"/>
      <c r="I120" s="19">
        <f>E120*50/C120</f>
        <v>1.5384615384615385E-2</v>
      </c>
      <c r="J120" s="84"/>
    </row>
    <row r="121" spans="1:11">
      <c r="A121" s="104"/>
      <c r="B121" s="81">
        <f>B120+7</f>
        <v>43618</v>
      </c>
      <c r="C121" s="20">
        <f>D120+G120-H120</f>
        <v>3188.1554407633184</v>
      </c>
      <c r="D121" s="17">
        <f>C121+(C121*0.03)</f>
        <v>3283.8001039862179</v>
      </c>
      <c r="E121" s="17">
        <f>C121/3250</f>
        <v>0.98097090485025185</v>
      </c>
      <c r="F121" s="28">
        <f>(D121-C121)/E121</f>
        <v>97.499999999999901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43625</v>
      </c>
      <c r="C122" s="20">
        <f>D121+G121-H121</f>
        <v>3283.8001039862179</v>
      </c>
      <c r="D122" s="17">
        <f>C122+(C122*0.03)</f>
        <v>3382.3141071058044</v>
      </c>
      <c r="E122" s="17">
        <f>C122/3250</f>
        <v>1.0104000319957593</v>
      </c>
      <c r="F122" s="28">
        <f>(D122-C122)/E122</f>
        <v>97.499999999999972</v>
      </c>
      <c r="G122" s="18"/>
      <c r="H122" s="80">
        <f>(D122-C109)*0.35</f>
        <v>353.50946536112633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43632</v>
      </c>
      <c r="C124" s="20">
        <f>D122+G122-H122</f>
        <v>3028.8046417446781</v>
      </c>
      <c r="D124" s="17">
        <f>C124+(C124*0.03)</f>
        <v>3119.6687809970185</v>
      </c>
      <c r="E124" s="17">
        <f>C124/3250</f>
        <v>0.93193988976759323</v>
      </c>
      <c r="F124" s="28">
        <f>(D124-C124)/E124</f>
        <v>97.500000000000128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43639</v>
      </c>
      <c r="C125" s="20">
        <f>D124+G124-H124</f>
        <v>3119.6687809970185</v>
      </c>
      <c r="D125" s="17">
        <f>C125+(C125*0.03)</f>
        <v>3213.258844426929</v>
      </c>
      <c r="E125" s="17">
        <f>C125/3250</f>
        <v>0.95989808646062114</v>
      </c>
      <c r="F125" s="28">
        <f>(D125-C125)/E125</f>
        <v>97.499999999999957</v>
      </c>
      <c r="G125" s="17"/>
      <c r="H125" s="18"/>
      <c r="I125" s="19">
        <f>E125*50/C125</f>
        <v>1.5384615384615385E-2</v>
      </c>
      <c r="J125" s="84"/>
    </row>
    <row r="126" spans="1:11">
      <c r="A126" s="104"/>
      <c r="B126" s="81">
        <f>B125+7</f>
        <v>43646</v>
      </c>
      <c r="C126" s="20">
        <f>D125+G125-H125</f>
        <v>3213.258844426929</v>
      </c>
      <c r="D126" s="17">
        <f>C126+(C126*0.03)</f>
        <v>3309.656609759737</v>
      </c>
      <c r="E126" s="17">
        <f>C126/3250</f>
        <v>0.98869502905443973</v>
      </c>
      <c r="F126" s="28">
        <f>(D126-C126)/E126</f>
        <v>97.500000000000043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43653</v>
      </c>
      <c r="C127" s="20">
        <f>D126+G126-H126</f>
        <v>3309.656609759737</v>
      </c>
      <c r="D127" s="17">
        <f>C127+(C127*0.03)</f>
        <v>3408.9463080525293</v>
      </c>
      <c r="E127" s="17">
        <f>C127/3250</f>
        <v>1.018355879926073</v>
      </c>
      <c r="F127" s="28">
        <f>(D127-C127)/E127</f>
        <v>97.500000000000185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43660</v>
      </c>
      <c r="C129" s="20">
        <f>D127+G127-H127</f>
        <v>3408.9463080525293</v>
      </c>
      <c r="D129" s="17">
        <f>C129+(C129*0.03)</f>
        <v>3511.214697294105</v>
      </c>
      <c r="E129" s="17">
        <f>C129/3250</f>
        <v>1.0489065563238551</v>
      </c>
      <c r="F129" s="28">
        <f>(D129-C129)/E129</f>
        <v>97.499999999999872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43667</v>
      </c>
      <c r="C130" s="20">
        <f>D129+G129-H129</f>
        <v>3511.214697294105</v>
      </c>
      <c r="D130" s="17">
        <f>C130+(C130*0.03)</f>
        <v>3616.551138212928</v>
      </c>
      <c r="E130" s="17">
        <f>C130/3250</f>
        <v>1.0803737530135709</v>
      </c>
      <c r="F130" s="28">
        <f>(D130-C130)/E130</f>
        <v>97.499999999999829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43674</v>
      </c>
      <c r="C131" s="20">
        <f>D130+G130-H130</f>
        <v>3616.551138212928</v>
      </c>
      <c r="D131" s="17">
        <f>C131+(C131*0.03)</f>
        <v>3725.0476723593156</v>
      </c>
      <c r="E131" s="17">
        <f>C131/3250</f>
        <v>1.1127849656039779</v>
      </c>
      <c r="F131" s="28">
        <f>(D131-C131)/E131</f>
        <v>97.499999999999787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43681</v>
      </c>
      <c r="C132" s="20">
        <f>D131+G131-H131</f>
        <v>3725.0476723593156</v>
      </c>
      <c r="D132" s="17">
        <f>C132+(C132*0.03)</f>
        <v>3836.7991025300948</v>
      </c>
      <c r="E132" s="17">
        <f>C132/3250</f>
        <v>1.146168514572097</v>
      </c>
      <c r="F132" s="28">
        <f>(D132-C132)/E132</f>
        <v>97.499999999999829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43688</v>
      </c>
      <c r="C134" s="20">
        <f>D132+G132-H132</f>
        <v>3836.7991025300948</v>
      </c>
      <c r="D134" s="17">
        <f>C134+(C134*0.03)</f>
        <v>3951.9030756059979</v>
      </c>
      <c r="E134" s="17">
        <f>C134/3250</f>
        <v>1.18055357000926</v>
      </c>
      <c r="F134" s="28">
        <f>(D134-C134)/E134</f>
        <v>97.500000000000142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43695</v>
      </c>
      <c r="C135" s="20">
        <f>D134+G134-H134</f>
        <v>3951.9030756059979</v>
      </c>
      <c r="D135" s="17">
        <f>C135+(C135*0.03)</f>
        <v>4070.4601678741778</v>
      </c>
      <c r="E135" s="17">
        <f>C135/3250</f>
        <v>1.2159701771095377</v>
      </c>
      <c r="F135" s="28">
        <f>(D135-C135)/E135</f>
        <v>97.500000000000043</v>
      </c>
      <c r="G135" s="18"/>
      <c r="H135" s="18"/>
      <c r="I135" s="19">
        <f>E135*50/C135</f>
        <v>1.5384615384615382E-2</v>
      </c>
      <c r="J135" s="84"/>
    </row>
    <row r="136" spans="1:11">
      <c r="A136" s="104"/>
      <c r="B136" s="81">
        <f>B135+7</f>
        <v>43702</v>
      </c>
      <c r="C136" s="20">
        <f>D135+G135-H135</f>
        <v>4070.4601678741778</v>
      </c>
      <c r="D136" s="17">
        <f>C136+(C136*0.03)</f>
        <v>4192.5739729104034</v>
      </c>
      <c r="E136" s="17">
        <f>C136/3250</f>
        <v>1.2524492824228239</v>
      </c>
      <c r="F136" s="28">
        <f>(D136-C136)/E136</f>
        <v>97.500000000000199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43709</v>
      </c>
      <c r="C137" s="20">
        <f>D136+G136-H136</f>
        <v>4192.5739729104034</v>
      </c>
      <c r="D137" s="17">
        <f>C137+(C137*0.03)</f>
        <v>4318.3511920977153</v>
      </c>
      <c r="E137" s="17">
        <f>C137/3250</f>
        <v>1.2900227608955088</v>
      </c>
      <c r="F137" s="28">
        <f>(D137-C137)/E137</f>
        <v>97.499999999999801</v>
      </c>
      <c r="G137" s="18"/>
      <c r="H137" s="80">
        <f>(D137-C124)*0.35</f>
        <v>451.34129262356299</v>
      </c>
      <c r="I137" s="19">
        <f>E137*50/C137</f>
        <v>1.5384615384615387E-2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43716</v>
      </c>
      <c r="C139" s="20">
        <f>D137+G137-H137</f>
        <v>3867.0098994741525</v>
      </c>
      <c r="D139" s="17">
        <f>C139+(C139*0.03)</f>
        <v>3983.0201964583771</v>
      </c>
      <c r="E139" s="17">
        <f>C139/3250</f>
        <v>1.1898491998382008</v>
      </c>
      <c r="F139" s="28">
        <f>(D139-C139)/E139</f>
        <v>97.500000000000043</v>
      </c>
      <c r="G139" s="18"/>
      <c r="H139" s="18"/>
      <c r="I139" s="19">
        <f>E139*50/C139</f>
        <v>1.5384615384615385E-2</v>
      </c>
      <c r="J139" s="84"/>
    </row>
    <row r="140" spans="1:11">
      <c r="A140" s="104"/>
      <c r="B140" s="81">
        <f>B139+7</f>
        <v>43723</v>
      </c>
      <c r="C140" s="20">
        <f>D139+G139-H139</f>
        <v>3983.0201964583771</v>
      </c>
      <c r="D140" s="17">
        <f>C140+(C140*0.03)</f>
        <v>4102.5108023521279</v>
      </c>
      <c r="E140" s="17">
        <f>C140/3250</f>
        <v>1.2255446758333468</v>
      </c>
      <c r="F140" s="28">
        <f>(D140-C140)/E140</f>
        <v>97.499999999999631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43730</v>
      </c>
      <c r="C141" s="20">
        <f>D140+G140-H140</f>
        <v>4102.5108023521279</v>
      </c>
      <c r="D141" s="17">
        <f>C141+(C141*0.03)</f>
        <v>4225.5861264226914</v>
      </c>
      <c r="E141" s="17">
        <f>C141/3250</f>
        <v>1.2623110161083471</v>
      </c>
      <c r="F141" s="28">
        <f>(D141-C141)/E141</f>
        <v>97.499999999999744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5"/>
      <c r="B142" s="81">
        <f>B141+7</f>
        <v>43737</v>
      </c>
      <c r="C142" s="20">
        <f>D141+G141-H141</f>
        <v>4225.5861264226914</v>
      </c>
      <c r="D142" s="17">
        <f>C142+(C142*0.03)</f>
        <v>4352.3537102153723</v>
      </c>
      <c r="E142" s="17">
        <f>C142/3250</f>
        <v>1.3001803465915973</v>
      </c>
      <c r="F142" s="28">
        <f>(D142-C142)/E142</f>
        <v>97.500000000000085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43744</v>
      </c>
      <c r="C144" s="20">
        <f>D142+G142-H142</f>
        <v>4352.3537102153723</v>
      </c>
      <c r="D144" s="17">
        <f>C144+(C144*0.03)</f>
        <v>4482.9243215218339</v>
      </c>
      <c r="E144" s="17">
        <f>C144/3250</f>
        <v>1.3391857569893453</v>
      </c>
      <c r="F144" s="28">
        <f>(D144-C144)/E144</f>
        <v>97.500000000000341</v>
      </c>
      <c r="G144" s="18"/>
      <c r="H144" s="18"/>
      <c r="I144" s="19">
        <f>E144*50/C144</f>
        <v>1.5384615384615384E-2</v>
      </c>
      <c r="J144" s="84"/>
    </row>
    <row r="145" spans="1:11">
      <c r="A145" s="104"/>
      <c r="B145" s="81">
        <f>B144+7</f>
        <v>43751</v>
      </c>
      <c r="C145" s="20">
        <f>D144+G144-H144</f>
        <v>4482.9243215218339</v>
      </c>
      <c r="D145" s="17">
        <f>C145+(C145*0.03)</f>
        <v>4617.4120511674892</v>
      </c>
      <c r="E145" s="17">
        <f>C145/3250</f>
        <v>1.3793613296990259</v>
      </c>
      <c r="F145" s="28">
        <f>(D145-C145)/E145</f>
        <v>97.500000000000156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43758</v>
      </c>
      <c r="C146" s="20">
        <f>D145+G145-H145</f>
        <v>4617.4120511674892</v>
      </c>
      <c r="D146" s="17">
        <f>C146+(C146*0.03)</f>
        <v>4755.9344127025142</v>
      </c>
      <c r="E146" s="17">
        <f>C146/3250</f>
        <v>1.4207421695899967</v>
      </c>
      <c r="F146" s="28">
        <f>(D146-C146)/E146</f>
        <v>97.500000000000284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43765</v>
      </c>
      <c r="C147" s="20">
        <f>D146+G146-H146</f>
        <v>4755.9344127025142</v>
      </c>
      <c r="D147" s="17">
        <f>C147+(C147*0.03)</f>
        <v>4898.6124450835896</v>
      </c>
      <c r="E147" s="17">
        <f>C147/3250</f>
        <v>1.4633644346776966</v>
      </c>
      <c r="F147" s="28">
        <f>(D147-C147)/E147</f>
        <v>97.499999999999957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43772</v>
      </c>
      <c r="C149" s="20">
        <f>D147+G147-H147</f>
        <v>4898.6124450835896</v>
      </c>
      <c r="D149" s="17">
        <f>C149+(C149*0.03)</f>
        <v>5045.5708184360974</v>
      </c>
      <c r="E149" s="17">
        <f>C149/3250</f>
        <v>1.5072653677180277</v>
      </c>
      <c r="F149" s="28">
        <f>(D149-C149)/E149</f>
        <v>97.500000000000071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43779</v>
      </c>
      <c r="C150" s="20">
        <f>D149+G149-H149</f>
        <v>5045.5708184360974</v>
      </c>
      <c r="D150" s="17">
        <f>C150+(C150*0.03)</f>
        <v>5196.9379429891806</v>
      </c>
      <c r="E150" s="17">
        <f>C150/3250</f>
        <v>1.5524833287495685</v>
      </c>
      <c r="F150" s="28">
        <f>(D150-C150)/E150</f>
        <v>97.500000000000142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43786</v>
      </c>
      <c r="C151" s="20">
        <f>D150+G150-H150</f>
        <v>5196.9379429891806</v>
      </c>
      <c r="D151" s="17">
        <f>C151+(C151*0.03)</f>
        <v>5352.8460812788562</v>
      </c>
      <c r="E151" s="17">
        <f>C151/3250</f>
        <v>1.5990578286120556</v>
      </c>
      <c r="F151" s="28">
        <f>(D151-C151)/E151</f>
        <v>97.500000000000156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43793</v>
      </c>
      <c r="C152" s="20">
        <f>D151+G151-H151</f>
        <v>5352.8460812788562</v>
      </c>
      <c r="D152" s="17">
        <f>C152+(C152*0.03)</f>
        <v>5513.431463717222</v>
      </c>
      <c r="E152" s="17">
        <f>C152/3250</f>
        <v>1.6470295634704173</v>
      </c>
      <c r="F152" s="28">
        <f>(D152-C152)/E152</f>
        <v>97.500000000000028</v>
      </c>
      <c r="G152" s="18"/>
      <c r="H152" s="80">
        <f>(D152-C139)*0.35</f>
        <v>576.24754748507428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43800</v>
      </c>
      <c r="C154" s="20">
        <f>D152+G152-H152</f>
        <v>4937.1839162321476</v>
      </c>
      <c r="D154" s="17">
        <f>C154+(C154*0.03)</f>
        <v>5085.2994337191121</v>
      </c>
      <c r="E154" s="17">
        <f>C154/3250</f>
        <v>1.5191335126868146</v>
      </c>
      <c r="F154" s="28">
        <f>(D154-C154)/E154</f>
        <v>97.500000000000085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43807</v>
      </c>
      <c r="C155" s="20">
        <f>D154+G154-H154</f>
        <v>5085.2994337191121</v>
      </c>
      <c r="D155" s="17">
        <f>C155+(C155*0.03)</f>
        <v>5237.8584167306853</v>
      </c>
      <c r="E155" s="17">
        <f>C155/3250</f>
        <v>1.564707518067419</v>
      </c>
      <c r="F155" s="28">
        <f>(D155-C155)/E155</f>
        <v>97.499999999999915</v>
      </c>
      <c r="G155" s="17"/>
      <c r="H155" s="79"/>
      <c r="I155" s="19">
        <f>E155*50/C155</f>
        <v>1.5384615384615384E-2</v>
      </c>
      <c r="J155" s="84"/>
    </row>
    <row r="156" spans="1:11">
      <c r="A156" s="104"/>
      <c r="B156" s="81">
        <f>B155+7</f>
        <v>43814</v>
      </c>
      <c r="C156" s="20">
        <f>D155+G155-H155</f>
        <v>5237.8584167306853</v>
      </c>
      <c r="D156" s="17">
        <f>C156+(C156*0.03)</f>
        <v>5394.9941692326056</v>
      </c>
      <c r="E156" s="17">
        <f>C156/3250</f>
        <v>1.6116487436094415</v>
      </c>
      <c r="F156" s="28">
        <f>(D156-C156)/E156</f>
        <v>97.499999999999815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43821</v>
      </c>
      <c r="C157" s="20">
        <f>D156+G156-H156</f>
        <v>5394.9941692326056</v>
      </c>
      <c r="D157" s="17">
        <f>C157+(C157*0.03)</f>
        <v>5556.8439943095836</v>
      </c>
      <c r="E157" s="17">
        <f>C157/3250</f>
        <v>1.6599982059177247</v>
      </c>
      <c r="F157" s="28">
        <f>(D157-C157)/E157</f>
        <v>97.499999999999929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43828</v>
      </c>
      <c r="C159" s="20">
        <f>D157+G157-H157</f>
        <v>5556.8439943095836</v>
      </c>
      <c r="D159" s="17">
        <f>C159+(C159*0.03)</f>
        <v>5723.5493141388715</v>
      </c>
      <c r="E159" s="17">
        <f>C159/3250</f>
        <v>1.7097981520952565</v>
      </c>
      <c r="F159" s="28">
        <f>(D159-C159)/E159</f>
        <v>97.500000000000213</v>
      </c>
      <c r="G159" s="18"/>
      <c r="H159" s="18"/>
      <c r="I159" s="19">
        <f>E159*50/C159</f>
        <v>1.5384615384615385E-2</v>
      </c>
      <c r="J159" s="84"/>
    </row>
    <row r="160" spans="1:11">
      <c r="A160" s="104"/>
      <c r="B160" s="81">
        <f>B159+7</f>
        <v>43835</v>
      </c>
      <c r="C160" s="20">
        <f>D159+G159-H159</f>
        <v>5723.5493141388715</v>
      </c>
      <c r="D160" s="17">
        <f>C160+(C160*0.03)</f>
        <v>5895.2557935630375</v>
      </c>
      <c r="E160" s="17">
        <f>C160/3250</f>
        <v>1.7610920966581143</v>
      </c>
      <c r="F160" s="28">
        <f>(D160-C160)/E160</f>
        <v>97.499999999999915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43842</v>
      </c>
      <c r="C161" s="20">
        <f>D160+G160-H160</f>
        <v>5895.2557935630375</v>
      </c>
      <c r="D161" s="17">
        <f>C161+(C161*0.03)</f>
        <v>6072.1134673699289</v>
      </c>
      <c r="E161" s="17">
        <f>C161/3250</f>
        <v>1.8139248595578576</v>
      </c>
      <c r="F161" s="28">
        <f>(D161-C161)/E161</f>
        <v>97.500000000000156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43849</v>
      </c>
      <c r="C162" s="20">
        <f>D161+G161-H161</f>
        <v>6072.1134673699289</v>
      </c>
      <c r="D162" s="17">
        <f>C162+(C162*0.03)</f>
        <v>6254.2768713910264</v>
      </c>
      <c r="E162" s="17">
        <f>C162/3250</f>
        <v>1.8683426053445935</v>
      </c>
      <c r="F162" s="28">
        <f>(D162-C162)/E162</f>
        <v>97.499999999999773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43856</v>
      </c>
      <c r="C164" s="20">
        <f>D162+G162-H162</f>
        <v>6254.2768713910264</v>
      </c>
      <c r="D164" s="17">
        <f>C164+(C164*0.03)</f>
        <v>6441.9051775327571</v>
      </c>
      <c r="E164" s="17">
        <f>C164/3250</f>
        <v>1.9243928835049311</v>
      </c>
      <c r="F164" s="28">
        <f>(D164-C164)/E164</f>
        <v>97.499999999999972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43863</v>
      </c>
      <c r="C165" s="20">
        <f>D164+G164-H164</f>
        <v>6441.9051775327571</v>
      </c>
      <c r="D165" s="17">
        <f>C165+(C165*0.03)</f>
        <v>6635.1623328587393</v>
      </c>
      <c r="E165" s="17">
        <f>C165/3250</f>
        <v>1.9821246700100792</v>
      </c>
      <c r="F165" s="28">
        <f>(D165-C165)/E165</f>
        <v>97.499999999999758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43870</v>
      </c>
      <c r="C166" s="20">
        <f>D165+G165-H165</f>
        <v>6635.1623328587393</v>
      </c>
      <c r="D166" s="17">
        <f>C166+(C166*0.03)</f>
        <v>6834.2172028445011</v>
      </c>
      <c r="E166" s="17">
        <f>C166/3250</f>
        <v>2.0415884101103812</v>
      </c>
      <c r="F166" s="28">
        <f>(D166-C166)/E166</f>
        <v>97.499999999999815</v>
      </c>
      <c r="G166" s="18"/>
      <c r="H166" s="18"/>
      <c r="I166" s="19">
        <f>E166*50/C166</f>
        <v>1.5384615384615382E-2</v>
      </c>
      <c r="J166" s="84"/>
    </row>
    <row r="167" spans="1:11" ht="13.5" thickBot="1">
      <c r="A167" s="105"/>
      <c r="B167" s="81">
        <f>B166+7</f>
        <v>43877</v>
      </c>
      <c r="C167" s="20">
        <f>D166+G166-H166</f>
        <v>6834.2172028445011</v>
      </c>
      <c r="D167" s="17">
        <f>C167+(C167*0.03)</f>
        <v>7039.2437189298362</v>
      </c>
      <c r="E167" s="17">
        <f>C167/3250</f>
        <v>2.1028360624136928</v>
      </c>
      <c r="F167" s="28">
        <f>(D167-C167)/E167</f>
        <v>97.5</v>
      </c>
      <c r="G167" s="18"/>
      <c r="H167" s="80">
        <f>(D167-C154)*0.35</f>
        <v>735.72093094419097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43884</v>
      </c>
      <c r="C169" s="20">
        <f>D167+G167-H167</f>
        <v>6303.5227879856448</v>
      </c>
      <c r="D169" s="17">
        <f>C169+(C169*0.03)</f>
        <v>6492.6284716252139</v>
      </c>
      <c r="E169" s="17">
        <f>C169/3250</f>
        <v>1.9395454732263522</v>
      </c>
      <c r="F169" s="28">
        <f>(D169-C169)/E169</f>
        <v>97.499999999999915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43891</v>
      </c>
      <c r="C170" s="20">
        <f>D169+G169-H169</f>
        <v>6492.6284716252139</v>
      </c>
      <c r="D170" s="17">
        <f>C170+(C170*0.03)</f>
        <v>6687.4073257739701</v>
      </c>
      <c r="E170" s="17">
        <f>C170/3250</f>
        <v>1.9977318374231428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43898</v>
      </c>
      <c r="C171" s="20">
        <f>D170+G170-H170</f>
        <v>6687.4073257739701</v>
      </c>
      <c r="D171" s="17">
        <f>C171+(C171*0.03)</f>
        <v>6888.0295455471896</v>
      </c>
      <c r="E171" s="17">
        <f>C171/3250</f>
        <v>2.0576637925458368</v>
      </c>
      <c r="F171" s="28">
        <f>(D171-C171)/E171</f>
        <v>97.500000000000213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43905</v>
      </c>
      <c r="C172" s="20">
        <f>D171+G171-H171</f>
        <v>6888.0295455471896</v>
      </c>
      <c r="D172" s="17">
        <f>C172+(C172*0.03)</f>
        <v>7094.6704319136052</v>
      </c>
      <c r="E172" s="17">
        <f>C172/3250</f>
        <v>2.1193937063222124</v>
      </c>
      <c r="F172" s="28">
        <f>(D172-C172)/E172</f>
        <v>97.499999999999929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43912</v>
      </c>
      <c r="C174" s="20">
        <f>D172+G172-H172</f>
        <v>7094.6704319136052</v>
      </c>
      <c r="D174" s="17">
        <f>C174+(C174*0.03)</f>
        <v>7307.5105448710137</v>
      </c>
      <c r="E174" s="17">
        <f>C174/3250</f>
        <v>2.1829755175118786</v>
      </c>
      <c r="F174" s="28">
        <f>(D174-C174)/E174</f>
        <v>97.500000000000185</v>
      </c>
      <c r="G174" s="18"/>
      <c r="H174" s="18"/>
      <c r="I174" s="19">
        <f>E174*50/C174</f>
        <v>1.5384615384615385E-2</v>
      </c>
      <c r="J174" s="84"/>
    </row>
    <row r="175" spans="1:11">
      <c r="A175" s="104"/>
      <c r="B175" s="81">
        <f>B174+7</f>
        <v>43919</v>
      </c>
      <c r="C175" s="20">
        <f>D174+G174-H174</f>
        <v>7307.5105448710137</v>
      </c>
      <c r="D175" s="17">
        <f>C175+(C175*0.03)</f>
        <v>7526.7358612171438</v>
      </c>
      <c r="E175" s="17">
        <f>C175/3250</f>
        <v>2.2484647830372348</v>
      </c>
      <c r="F175" s="28">
        <f>(D175-C175)/E175</f>
        <v>97.499999999999844</v>
      </c>
      <c r="G175" s="18"/>
      <c r="H175" s="18"/>
      <c r="I175" s="19">
        <f>E175*50/C175</f>
        <v>1.5384615384615382E-2</v>
      </c>
      <c r="J175" s="84"/>
    </row>
    <row r="176" spans="1:11">
      <c r="A176" s="104"/>
      <c r="B176" s="81">
        <f>B175+7</f>
        <v>43926</v>
      </c>
      <c r="C176" s="20">
        <f>D175+G175-H175</f>
        <v>7526.7358612171438</v>
      </c>
      <c r="D176" s="17">
        <f>C176+(C176*0.03)</f>
        <v>7752.5379370536584</v>
      </c>
      <c r="E176" s="17">
        <f>C176/3250</f>
        <v>2.3159187265283521</v>
      </c>
      <c r="F176" s="28">
        <f>(D176-C176)/E176</f>
        <v>97.500000000000128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43933</v>
      </c>
      <c r="C177" s="20">
        <f>D176+G176-H176</f>
        <v>7752.5379370536584</v>
      </c>
      <c r="D177" s="17">
        <f>C177+(C177*0.03)</f>
        <v>7985.1140751652683</v>
      </c>
      <c r="E177" s="17">
        <f>C177/3250</f>
        <v>2.3853962883242028</v>
      </c>
      <c r="F177" s="28">
        <f>(D177-C177)/E177</f>
        <v>97.500000000000057</v>
      </c>
      <c r="G177" s="18"/>
      <c r="H177" s="80">
        <f>(D177-C169)*0.35</f>
        <v>588.55695051286818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8"/>
  <sheetViews>
    <sheetView topLeftCell="A14" workbookViewId="0">
      <selection activeCell="J37" sqref="J3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89">
        <f>(D4-C4)/C4</f>
        <v>-4.4999999999999606E-3</v>
      </c>
    </row>
    <row r="5" spans="1:10">
      <c r="A5" s="104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89">
        <f>(D5-C4)/C4</f>
        <v>-3.6953300000000008E-2</v>
      </c>
    </row>
    <row r="6" spans="1:10">
      <c r="A6" s="104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89">
        <f>(D6-C4)/C4</f>
        <v>-5.6214233999999981E-2</v>
      </c>
    </row>
    <row r="7" spans="1:10" ht="13" thickBot="1">
      <c r="A7" s="105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89">
        <f>(D7-C4)/C4</f>
        <v>3.5397653600032319E-5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42974</v>
      </c>
      <c r="C9" s="20">
        <f>D7+G7-H7</f>
        <v>1492.0528132991712</v>
      </c>
      <c r="D9" s="98">
        <f>C9+(C9*-0.0884)</f>
        <v>1360.1553446035246</v>
      </c>
      <c r="E9" s="17">
        <f>C9/3250</f>
        <v>0.4590931733228219</v>
      </c>
      <c r="F9" s="94">
        <f>(D9-C9)/E9</f>
        <v>-287.2999999999999</v>
      </c>
      <c r="G9" s="18"/>
      <c r="H9" s="18"/>
      <c r="I9" s="19">
        <f>E9*50/C9</f>
        <v>1.5384615384615385E-2</v>
      </c>
      <c r="J9" s="89">
        <f>(D9-C4)/C4</f>
        <v>-8.8367731498978183E-2</v>
      </c>
    </row>
    <row r="10" spans="1:10">
      <c r="A10" s="104"/>
      <c r="B10" s="81">
        <f>B9+7</f>
        <v>42981</v>
      </c>
      <c r="C10" s="20">
        <f>D9+G9-H9</f>
        <v>1360.1553446035246</v>
      </c>
      <c r="D10" s="98">
        <f>C10+(C10*-0.0583)</f>
        <v>1280.8582880131391</v>
      </c>
      <c r="E10" s="17">
        <f>C10/5500</f>
        <v>0.24730097174609536</v>
      </c>
      <c r="F10" s="94">
        <f>(D10-C10)/E10</f>
        <v>-320.64999999999975</v>
      </c>
      <c r="G10" s="18"/>
      <c r="H10" s="18"/>
      <c r="I10" s="19">
        <f>E10*50/C10</f>
        <v>9.0909090909090905E-3</v>
      </c>
      <c r="J10" s="89">
        <f>(D10-C4)/C4</f>
        <v>-0.14151589275258769</v>
      </c>
    </row>
    <row r="11" spans="1:10">
      <c r="A11" s="104"/>
      <c r="B11" s="81">
        <f>B10+7</f>
        <v>42988</v>
      </c>
      <c r="C11" s="20">
        <f>D10+G10-H10</f>
        <v>1280.8582880131391</v>
      </c>
      <c r="D11" s="21">
        <f>C11+(C11*0.1119)</f>
        <v>1424.1863304418093</v>
      </c>
      <c r="E11" s="17">
        <f>C11/5500</f>
        <v>0.23288332509329804</v>
      </c>
      <c r="F11" s="100">
        <f>(D11-C11)/E11</f>
        <v>615.44999999999959</v>
      </c>
      <c r="G11" s="18"/>
      <c r="H11" s="18"/>
      <c r="I11" s="19">
        <f>E11*50/C11</f>
        <v>9.0909090909090922E-3</v>
      </c>
      <c r="J11" s="89">
        <f>(D11-C4)/C4</f>
        <v>-4.5451521151602323E-2</v>
      </c>
    </row>
    <row r="12" spans="1:10" ht="13" thickBot="1">
      <c r="A12" s="105"/>
      <c r="B12" s="81">
        <f>B11+7</f>
        <v>42995</v>
      </c>
      <c r="C12" s="20">
        <f>D11+G11-H11</f>
        <v>1424.1863304418093</v>
      </c>
      <c r="D12" s="98">
        <f>C12+(C12*-0.073)</f>
        <v>1320.2207283195573</v>
      </c>
      <c r="E12" s="17">
        <f>C12/5500</f>
        <v>0.25894296917123805</v>
      </c>
      <c r="F12" s="94">
        <f>(D12-C12)/E12</f>
        <v>-401.49999999999966</v>
      </c>
      <c r="G12" s="18"/>
      <c r="H12" s="18"/>
      <c r="I12" s="19">
        <f>E12*50/C12</f>
        <v>9.0909090909090905E-3</v>
      </c>
      <c r="J12" s="89">
        <f>(D12-C4)/C4</f>
        <v>-0.1151335601075353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3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89">
        <f>(D14-C4)/C4</f>
        <v>-0.12424768443842768</v>
      </c>
    </row>
    <row r="15" spans="1:10">
      <c r="A15" s="104"/>
      <c r="B15" s="81">
        <f>B14+7</f>
        <v>43009</v>
      </c>
      <c r="C15" s="20">
        <f>D14+G14-H14</f>
        <v>1306.6224548178659</v>
      </c>
      <c r="D15" s="98">
        <f>C15+(C15*-0.0544)</f>
        <v>1235.542193275774</v>
      </c>
      <c r="E15" s="17">
        <f>C15/5500</f>
        <v>0.23756771905779381</v>
      </c>
      <c r="F15" s="94">
        <f>(D15-C15)/E15</f>
        <v>-299.19999999999987</v>
      </c>
      <c r="G15" s="18"/>
      <c r="H15" s="18"/>
      <c r="I15" s="19">
        <f>E15*50/C15</f>
        <v>9.0909090909090905E-3</v>
      </c>
      <c r="J15" s="89">
        <f>(D15-C4)/C4</f>
        <v>-0.17188861040497719</v>
      </c>
    </row>
    <row r="16" spans="1:10">
      <c r="A16" s="104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89">
        <f>(D16-C4)/C4</f>
        <v>-0.21983625986252905</v>
      </c>
    </row>
    <row r="17" spans="1:11" ht="13.5" thickBot="1">
      <c r="A17" s="105"/>
      <c r="B17" s="81">
        <f>B16+7</f>
        <v>43023</v>
      </c>
      <c r="C17" s="20">
        <f>D16+G16-H16</f>
        <v>1164.0043002851066</v>
      </c>
      <c r="D17" s="21">
        <f>C17+(C17*0.0774)</f>
        <v>1254.0982331271739</v>
      </c>
      <c r="E17" s="17">
        <f>C17/3000</f>
        <v>0.3880014334283689</v>
      </c>
      <c r="F17" s="100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89">
        <f>(C19-C4)/C4</f>
        <v>-0.11161611046312217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3">
        <v>4</v>
      </c>
      <c r="B19" s="81">
        <f>B17+7</f>
        <v>43030</v>
      </c>
      <c r="C19" s="20">
        <f>D17+G17-H17</f>
        <v>1325.4687631890217</v>
      </c>
      <c r="D19" s="21">
        <f>C19+(C19*0.0717)</f>
        <v>1420.5048735096746</v>
      </c>
      <c r="E19" s="17">
        <f>C19/3000</f>
        <v>0.44182292106300725</v>
      </c>
      <c r="F19" s="100">
        <f>(D19-C19)/E19</f>
        <v>215.09999999999991</v>
      </c>
      <c r="G19" s="18"/>
      <c r="H19" s="18"/>
      <c r="I19" s="19">
        <f>E19*50/C19</f>
        <v>1.6666666666666666E-2</v>
      </c>
      <c r="J19" s="89">
        <f>(D19-C4)/C4</f>
        <v>-4.791898558332805E-2</v>
      </c>
    </row>
    <row r="20" spans="1:11">
      <c r="A20" s="104"/>
      <c r="B20" s="81">
        <f>B19+7</f>
        <v>43037</v>
      </c>
      <c r="C20" s="20">
        <f>D19+G19-H19</f>
        <v>1420.5048735096746</v>
      </c>
      <c r="D20" s="21">
        <f>C20+(C20*0.09)</f>
        <v>1548.3503121255453</v>
      </c>
      <c r="E20" s="17">
        <f>C20/3000</f>
        <v>0.47350162450322486</v>
      </c>
      <c r="F20" s="100">
        <f>(D20-C20)/E20</f>
        <v>270.00000000000011</v>
      </c>
      <c r="G20" s="18"/>
      <c r="H20" s="18"/>
      <c r="I20" s="19">
        <f>E20*50/C20</f>
        <v>1.6666666666666666E-2</v>
      </c>
      <c r="J20" s="86">
        <f>(D20-C4)/C4</f>
        <v>3.7768305714172466E-2</v>
      </c>
    </row>
    <row r="21" spans="1:11">
      <c r="A21" s="104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6">
        <f>(D21-C4)/C4</f>
        <v>1.1350845224622063E-3</v>
      </c>
    </row>
    <row r="22" spans="1:11" ht="13" thickBot="1">
      <c r="A22" s="105"/>
      <c r="B22" s="81">
        <f>B21+7</f>
        <v>43051</v>
      </c>
      <c r="C22" s="20">
        <f>D21+G21-H21</f>
        <v>1493.6935461075136</v>
      </c>
      <c r="D22" s="98">
        <f>C22+(C22*-0.1562)</f>
        <v>1260.3786142055201</v>
      </c>
      <c r="E22" s="17">
        <f>C22/3000</f>
        <v>0.49789784870250453</v>
      </c>
      <c r="F22" s="94">
        <f>(D22-C22)/E22</f>
        <v>-468.5999999999998</v>
      </c>
      <c r="G22" s="18"/>
      <c r="H22" s="18"/>
      <c r="I22" s="19">
        <f>E22*50/C22</f>
        <v>1.6666666666666666E-2</v>
      </c>
      <c r="J22" s="89">
        <f>(D22-C4)/C4</f>
        <v>-0.15524221567994634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43058</v>
      </c>
      <c r="C24" s="20">
        <f>D22+G22-H22</f>
        <v>1260.3786142055201</v>
      </c>
      <c r="D24" s="21">
        <f>C24+(C24*0.081)</f>
        <v>1362.4692819561672</v>
      </c>
      <c r="E24" s="17">
        <f>C24/2500</f>
        <v>0.50415144568220804</v>
      </c>
      <c r="F24" s="100">
        <f>(D24-C24)/E24</f>
        <v>202.49999999999989</v>
      </c>
      <c r="G24" s="18"/>
      <c r="H24" s="18"/>
      <c r="I24" s="19">
        <f>E24*50/C24</f>
        <v>0.02</v>
      </c>
      <c r="J24" s="89">
        <f>(D24-C4)/C4</f>
        <v>-8.6816835150022018E-2</v>
      </c>
    </row>
    <row r="25" spans="1:11">
      <c r="A25" s="104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89">
        <f>(D25-C4)/C4</f>
        <v>-0.11813901770437631</v>
      </c>
    </row>
    <row r="26" spans="1:11">
      <c r="A26" s="104"/>
      <c r="B26" s="81">
        <f>B25+7</f>
        <v>43072</v>
      </c>
      <c r="C26" s="20">
        <f>D25+G25-H25</f>
        <v>1315.7365855850705</v>
      </c>
      <c r="D26" s="21">
        <f>C26+(C26*0.10018)</f>
        <v>1447.547076728983</v>
      </c>
      <c r="E26" s="17">
        <f>C26/3250</f>
        <v>0.40484202633386784</v>
      </c>
      <c r="F26" s="100">
        <f>(D26-C26)/E26</f>
        <v>325.58500000000032</v>
      </c>
      <c r="G26" s="18"/>
      <c r="H26" s="18"/>
      <c r="I26" s="19">
        <f>E26*50/C26</f>
        <v>1.5384615384615385E-2</v>
      </c>
      <c r="J26" s="89">
        <f>(D26-C4)/C4</f>
        <v>-2.9794184498000649E-2</v>
      </c>
    </row>
    <row r="27" spans="1:11" ht="13" thickBot="1">
      <c r="A27" s="105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89">
        <f>(D27-C4)/C4</f>
        <v>-9.0317800462579156E-3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6">
        <f>(D29-C4)/C4</f>
        <v>-4.103565326603232E-4</v>
      </c>
    </row>
    <row r="30" spans="1:11">
      <c r="A30" s="104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6">
        <f>(D30-C4)/C4</f>
        <v>-4.103565326603232E-4</v>
      </c>
    </row>
    <row r="31" spans="1:11">
      <c r="A31" s="104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6">
        <f>(D31-C4)/C4</f>
        <v>-4.103565326603232E-4</v>
      </c>
    </row>
    <row r="32" spans="1:11" ht="13.5" thickBot="1">
      <c r="A32" s="105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89">
        <f>(D32-C4)/C4</f>
        <v>-5.8286596889419354E-2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43114</v>
      </c>
      <c r="C34" s="20">
        <f>D32+G32-H32</f>
        <v>1377.1877254527988</v>
      </c>
      <c r="D34" s="98">
        <f>C34+(C34*-0.1565)</f>
        <v>1161.6578464194358</v>
      </c>
      <c r="E34" s="17">
        <f>C34/3250</f>
        <v>0.42375006937009191</v>
      </c>
      <c r="F34" s="94">
        <f>(D34-C34)/E34</f>
        <v>-508.62499999999983</v>
      </c>
      <c r="G34" s="18"/>
      <c r="H34" s="18"/>
      <c r="I34" s="19">
        <f>E34*50/C34</f>
        <v>1.5384615384615384E-2</v>
      </c>
      <c r="J34" s="89">
        <f>(D34-C4)/C4</f>
        <v>-0.22140895012102157</v>
      </c>
    </row>
    <row r="35" spans="1:11">
      <c r="A35" s="104"/>
      <c r="B35" s="81">
        <f>B34+7</f>
        <v>43121</v>
      </c>
      <c r="C35" s="20">
        <f>D34+G34-H34</f>
        <v>1161.6578464194358</v>
      </c>
      <c r="D35" s="98">
        <f>C35+(C35*-0.2248)</f>
        <v>900.51716254434666</v>
      </c>
      <c r="E35" s="17">
        <f>C35/3250</f>
        <v>0.35743318351367254</v>
      </c>
      <c r="F35" s="94">
        <f>(D35-C35)/E35</f>
        <v>-730.6</v>
      </c>
      <c r="G35" s="18"/>
      <c r="H35" s="18"/>
      <c r="I35" s="19">
        <f>E35*50/C35</f>
        <v>1.5384615384615382E-2</v>
      </c>
      <c r="J35" s="89">
        <f>(D35-C4)/C4</f>
        <v>-0.39643621813381591</v>
      </c>
    </row>
    <row r="36" spans="1:11">
      <c r="A36" s="104"/>
      <c r="B36" s="81">
        <f>B35+7</f>
        <v>43128</v>
      </c>
      <c r="C36" s="20">
        <f>D35+G35-H35</f>
        <v>900.51716254434666</v>
      </c>
      <c r="D36" s="98">
        <f>C36+(C36*-0.05845)</f>
        <v>847.88193439362965</v>
      </c>
      <c r="E36" s="17">
        <f>C36/3250</f>
        <v>0.27708220385979898</v>
      </c>
      <c r="F36" s="28">
        <f>(D36-C36)/E36</f>
        <v>-189.96249999999981</v>
      </c>
      <c r="G36" s="18"/>
      <c r="H36" s="18"/>
      <c r="I36" s="19">
        <f>E36*50/C36</f>
        <v>1.5384615384615385E-2</v>
      </c>
      <c r="J36" s="92">
        <f>(D36-C4)/C4</f>
        <v>-0.43171452118389436</v>
      </c>
    </row>
    <row r="37" spans="1:11" ht="15" thickBot="1">
      <c r="A37" s="105"/>
      <c r="B37" s="81">
        <f>B36+7</f>
        <v>43135</v>
      </c>
      <c r="C37" s="32">
        <f>D36+G36-H36</f>
        <v>847.88193439362965</v>
      </c>
      <c r="D37" s="17">
        <f>C37+(C37*0.03)</f>
        <v>873.31839242543856</v>
      </c>
      <c r="E37" s="17">
        <f>C37/3250</f>
        <v>0.26088674904419373</v>
      </c>
      <c r="F37" s="28">
        <f>(D37-C37)/E37</f>
        <v>97.500000000000085</v>
      </c>
      <c r="G37" s="18"/>
      <c r="H37" s="18"/>
      <c r="I37" s="19">
        <f>E37*50/C37</f>
        <v>1.5384615384615385E-2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43142</v>
      </c>
      <c r="C39" s="20">
        <f>D37+G37-H37</f>
        <v>873.31839242543856</v>
      </c>
      <c r="D39" s="17">
        <f>C39+(C39*0.03)</f>
        <v>899.51794419820169</v>
      </c>
      <c r="E39" s="17">
        <f>C39/3250</f>
        <v>0.26871335151551956</v>
      </c>
      <c r="F39" s="28">
        <f>(D39-C39)/E39</f>
        <v>97.499999999999901</v>
      </c>
      <c r="G39" s="18"/>
      <c r="H39" s="18"/>
      <c r="I39" s="19">
        <f>E39*50/C39</f>
        <v>1.5384615384615385E-2</v>
      </c>
      <c r="J39" s="84"/>
    </row>
    <row r="40" spans="1:11">
      <c r="A40" s="104"/>
      <c r="B40" s="81">
        <f>B39+7</f>
        <v>43149</v>
      </c>
      <c r="C40" s="20">
        <f>D39+G39-H39</f>
        <v>899.51794419820169</v>
      </c>
      <c r="D40" s="17">
        <f>C40+(C40*0.03)</f>
        <v>926.50348252414778</v>
      </c>
      <c r="E40" s="17">
        <f>C40/3250</f>
        <v>0.27677475206098512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4"/>
    </row>
    <row r="41" spans="1:11">
      <c r="A41" s="104"/>
      <c r="B41" s="81">
        <f>B40+7</f>
        <v>43156</v>
      </c>
      <c r="C41" s="20">
        <f>D40+G40-H40</f>
        <v>926.50348252414778</v>
      </c>
      <c r="D41" s="17">
        <f>C41+(C41*0.03)</f>
        <v>954.29858699987221</v>
      </c>
      <c r="E41" s="17">
        <f>C41/3250</f>
        <v>0.28507799462281469</v>
      </c>
      <c r="F41" s="28">
        <f>(D41-C41)/E41</f>
        <v>97.499999999999986</v>
      </c>
      <c r="G41" s="18"/>
      <c r="H41" s="18"/>
      <c r="I41" s="19">
        <f>E41*50/C41</f>
        <v>1.5384615384615384E-2</v>
      </c>
      <c r="J41" s="84"/>
    </row>
    <row r="42" spans="1:11" ht="13" thickBot="1">
      <c r="A42" s="105"/>
      <c r="B42" s="81">
        <f>B41+7</f>
        <v>43163</v>
      </c>
      <c r="C42" s="20">
        <f>D41+G41-H41</f>
        <v>954.29858699987221</v>
      </c>
      <c r="D42" s="17">
        <f>C42+(C42*0.03)</f>
        <v>982.92754460986839</v>
      </c>
      <c r="E42" s="17">
        <f>C42/3250</f>
        <v>0.29363033446149917</v>
      </c>
      <c r="F42" s="28">
        <f>(D42-C42)/E42</f>
        <v>97.500000000000028</v>
      </c>
      <c r="G42" s="18"/>
      <c r="H42" s="18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43170</v>
      </c>
      <c r="C44" s="20">
        <f>D42+G42-H42</f>
        <v>982.92754460986839</v>
      </c>
      <c r="D44" s="17">
        <f>C44+(C44*0.03)</f>
        <v>1012.4153709481644</v>
      </c>
      <c r="E44" s="17">
        <f>C44/3250</f>
        <v>0.3024392444953441</v>
      </c>
      <c r="F44" s="28">
        <f>(D44-C44)/E44</f>
        <v>97.499999999999943</v>
      </c>
      <c r="G44" s="18"/>
      <c r="H44" s="18"/>
      <c r="I44" s="19">
        <f>E44*50/C44</f>
        <v>1.5384615384615384E-2</v>
      </c>
      <c r="J44" s="84"/>
    </row>
    <row r="45" spans="1:11">
      <c r="A45" s="104"/>
      <c r="B45" s="81">
        <f>B44+7</f>
        <v>43177</v>
      </c>
      <c r="C45" s="20">
        <f>D44+G44-H44</f>
        <v>1012.4153709481644</v>
      </c>
      <c r="D45" s="17">
        <f>C45+(C45*0.03)</f>
        <v>1042.7878320766094</v>
      </c>
      <c r="E45" s="17">
        <f>C45/3250</f>
        <v>0.31151242183020444</v>
      </c>
      <c r="F45" s="28">
        <f>(D45-C45)/E45</f>
        <v>97.500000000000298</v>
      </c>
      <c r="G45" s="18"/>
      <c r="H45" s="18"/>
      <c r="I45" s="19">
        <f>E45*50/C45</f>
        <v>1.5384615384615384E-2</v>
      </c>
      <c r="J45" s="84"/>
    </row>
    <row r="46" spans="1:11">
      <c r="A46" s="104"/>
      <c r="B46" s="81">
        <f>B45+7</f>
        <v>43184</v>
      </c>
      <c r="C46" s="20">
        <f>D45+G45-H45</f>
        <v>1042.7878320766094</v>
      </c>
      <c r="D46" s="17">
        <f>C46+(C46*0.03)</f>
        <v>1074.0714670389077</v>
      </c>
      <c r="E46" s="17">
        <f>C46/3250</f>
        <v>0.32085779448511059</v>
      </c>
      <c r="F46" s="28">
        <f>(D46-C46)/E46</f>
        <v>97.499999999999943</v>
      </c>
      <c r="G46" s="18"/>
      <c r="H46" s="18"/>
      <c r="I46" s="19">
        <f>E46*50/C46</f>
        <v>1.5384615384615385E-2</v>
      </c>
      <c r="J46" s="84"/>
    </row>
    <row r="47" spans="1:11" ht="13.5" thickBot="1">
      <c r="A47" s="105"/>
      <c r="B47" s="81">
        <f>B46+7</f>
        <v>43191</v>
      </c>
      <c r="C47" s="20">
        <f>D46+G46-H46</f>
        <v>1074.0714670389077</v>
      </c>
      <c r="D47" s="17">
        <f>C47+(C47*0.03)</f>
        <v>1106.293611050075</v>
      </c>
      <c r="E47" s="17">
        <f>C47/3250</f>
        <v>0.33048352831966393</v>
      </c>
      <c r="F47" s="28">
        <f>(D47-C47)/E47</f>
        <v>97.500000000000213</v>
      </c>
      <c r="G47" s="18"/>
      <c r="H47" s="80">
        <f>(D47-C34)*0.35</f>
        <v>-94.812940040953308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43198</v>
      </c>
      <c r="C49" s="20">
        <f>D47+G47-H47</f>
        <v>1201.1065510910282</v>
      </c>
      <c r="D49" s="17">
        <f>C49+(C49*0.03)</f>
        <v>1237.1397476237591</v>
      </c>
      <c r="E49" s="17">
        <f>C49/3250</f>
        <v>0.36957124648954714</v>
      </c>
      <c r="F49" s="28">
        <f>(D49-C49)/E49</f>
        <v>97.500000000000213</v>
      </c>
      <c r="G49" s="18"/>
      <c r="H49" s="18"/>
      <c r="I49" s="19">
        <f>E49*50/C49</f>
        <v>1.5384615384615385E-2</v>
      </c>
      <c r="J49" s="84"/>
    </row>
    <row r="50" spans="1:11">
      <c r="A50" s="104"/>
      <c r="B50" s="81">
        <f>B49+7</f>
        <v>43205</v>
      </c>
      <c r="C50" s="20">
        <f>D49+G49-H49</f>
        <v>1237.1397476237591</v>
      </c>
      <c r="D50" s="17">
        <f>C50+(C50*0.03)</f>
        <v>1274.253940052472</v>
      </c>
      <c r="E50" s="17">
        <f>C50/3250</f>
        <v>0.38065838388423356</v>
      </c>
      <c r="F50" s="28">
        <f>(D50-C50)/E50</f>
        <v>97.500000000000185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43212</v>
      </c>
      <c r="C51" s="20">
        <f>D50+G50-H50</f>
        <v>1274.253940052472</v>
      </c>
      <c r="D51" s="17">
        <f>C51+(C51*0.03)</f>
        <v>1312.4815582540461</v>
      </c>
      <c r="E51" s="17">
        <f>C51/3250</f>
        <v>0.39207813540076059</v>
      </c>
      <c r="F51" s="28">
        <f>(D51-C51)/E51</f>
        <v>97.5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43219</v>
      </c>
      <c r="C52" s="20">
        <f>D51+G51-H51</f>
        <v>1312.4815582540461</v>
      </c>
      <c r="D52" s="17">
        <f>C52+(C52*0.03)</f>
        <v>1351.8560050016674</v>
      </c>
      <c r="E52" s="17">
        <f>C52/3250</f>
        <v>0.40384047946278345</v>
      </c>
      <c r="F52" s="28">
        <f>(D52-C52)/E52</f>
        <v>97.49999999999973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43226</v>
      </c>
      <c r="C54" s="20">
        <f>D52+G52-H52</f>
        <v>1351.8560050016674</v>
      </c>
      <c r="D54" s="17">
        <f>C54+(C54*0.03)</f>
        <v>1392.4116851517174</v>
      </c>
      <c r="E54" s="17">
        <f>C54/3250</f>
        <v>0.41595569384666692</v>
      </c>
      <c r="F54" s="28">
        <f>(D54-C54)/E54</f>
        <v>97.499999999999858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43233</v>
      </c>
      <c r="C55" s="20">
        <f>D54+G54-H54</f>
        <v>1392.4116851517174</v>
      </c>
      <c r="D55" s="17">
        <f>C55+(C55*0.03)</f>
        <v>1434.184035706269</v>
      </c>
      <c r="E55" s="17">
        <f>C55/3250</f>
        <v>0.42843436466206691</v>
      </c>
      <c r="F55" s="28">
        <f>(D55-C55)/E55</f>
        <v>97.500000000000227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43240</v>
      </c>
      <c r="C56" s="20">
        <f>D55+G55-H55</f>
        <v>1434.184035706269</v>
      </c>
      <c r="D56" s="17">
        <f>C56+(C56*0.03)</f>
        <v>1477.209556777457</v>
      </c>
      <c r="E56" s="17">
        <f>C56/3250</f>
        <v>0.44128739560192892</v>
      </c>
      <c r="F56" s="28">
        <f>(D56-C56)/E56</f>
        <v>97.499999999999829</v>
      </c>
      <c r="G56" s="18"/>
      <c r="H56" s="18"/>
      <c r="I56" s="19">
        <f>E56*50/C56</f>
        <v>1.5384615384615384E-2</v>
      </c>
      <c r="J56" s="84"/>
    </row>
    <row r="57" spans="1:11" ht="13" thickBot="1">
      <c r="A57" s="105"/>
      <c r="B57" s="81">
        <f>B56+7</f>
        <v>43247</v>
      </c>
      <c r="C57" s="20">
        <f>D56+G56-H56</f>
        <v>1477.209556777457</v>
      </c>
      <c r="D57" s="17">
        <f>C57+(C57*0.03)</f>
        <v>1521.5258434807806</v>
      </c>
      <c r="E57" s="17">
        <f>C57/3250</f>
        <v>0.45452601746998678</v>
      </c>
      <c r="F57" s="28">
        <f>(D57-C57)/E57</f>
        <v>97.499999999999787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43254</v>
      </c>
      <c r="C59" s="20">
        <f>D57+G57-H57</f>
        <v>1521.5258434807806</v>
      </c>
      <c r="D59" s="17">
        <f>C59+(C59*0.03)</f>
        <v>1567.1716187852041</v>
      </c>
      <c r="E59" s="17">
        <f>C59/3250</f>
        <v>0.46816179799408636</v>
      </c>
      <c r="F59" s="28">
        <f>(D59-C59)/E59</f>
        <v>97.500000000000227</v>
      </c>
      <c r="G59" s="18"/>
      <c r="H59" s="18"/>
      <c r="I59" s="19">
        <f>E59*50/C59</f>
        <v>1.5384615384615385E-2</v>
      </c>
      <c r="J59" s="84"/>
    </row>
    <row r="60" spans="1:11">
      <c r="A60" s="104"/>
      <c r="B60" s="81">
        <f>B59+7</f>
        <v>43261</v>
      </c>
      <c r="C60" s="20">
        <f>D59+G59-H59</f>
        <v>1567.1716187852041</v>
      </c>
      <c r="D60" s="17">
        <f>C60+(C60*0.03)</f>
        <v>1614.1867673487602</v>
      </c>
      <c r="E60" s="17">
        <f>C60/3250</f>
        <v>0.48220665193390899</v>
      </c>
      <c r="F60" s="28">
        <f>(D60-C60)/E60</f>
        <v>97.499999999999872</v>
      </c>
      <c r="G60" s="18"/>
      <c r="H60" s="18"/>
      <c r="I60" s="19">
        <f>E60*50/C60</f>
        <v>1.5384615384615385E-2</v>
      </c>
      <c r="J60" s="84"/>
    </row>
    <row r="61" spans="1:11">
      <c r="A61" s="104"/>
      <c r="B61" s="81">
        <f>B60+7</f>
        <v>43268</v>
      </c>
      <c r="C61" s="20">
        <f>D60+G60-H60</f>
        <v>1614.1867673487602</v>
      </c>
      <c r="D61" s="17">
        <f>C61+(C61*0.03)</f>
        <v>1662.6123703692231</v>
      </c>
      <c r="E61" s="17">
        <f>C61/3250</f>
        <v>0.49667285149192619</v>
      </c>
      <c r="F61" s="28">
        <f>(D61-C61)/E61</f>
        <v>97.500000000000114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43275</v>
      </c>
      <c r="C62" s="20">
        <f>D61+G61-H61</f>
        <v>1662.6123703692231</v>
      </c>
      <c r="D62" s="17">
        <f>C62+(C62*0.03)</f>
        <v>1712.4907414802997</v>
      </c>
      <c r="E62" s="17">
        <f>C62/3250</f>
        <v>0.511573037036684</v>
      </c>
      <c r="F62" s="28">
        <f>(D62-C62)/E62</f>
        <v>97.499999999999829</v>
      </c>
      <c r="G62" s="18"/>
      <c r="H62" s="80">
        <f>(D62-C49)*0.35</f>
        <v>178.984466636245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43282</v>
      </c>
      <c r="C64" s="20">
        <f>D62+G62-H62</f>
        <v>1533.5062748440546</v>
      </c>
      <c r="D64" s="17">
        <f>C64+(C64*0.03)</f>
        <v>1579.5114630893763</v>
      </c>
      <c r="E64" s="17">
        <f>C64/3250</f>
        <v>0.4718480845674014</v>
      </c>
      <c r="F64" s="28">
        <f>(D64-C64)/E64</f>
        <v>97.500000000000199</v>
      </c>
      <c r="G64" s="17"/>
      <c r="H64" s="79"/>
      <c r="I64" s="19">
        <f>E64*50/C64</f>
        <v>1.5384615384615385E-2</v>
      </c>
      <c r="J64" s="84"/>
    </row>
    <row r="65" spans="1:11">
      <c r="A65" s="104"/>
      <c r="B65" s="81">
        <f>B64+7</f>
        <v>43289</v>
      </c>
      <c r="C65" s="20">
        <f>D64+G64-H64</f>
        <v>1579.5114630893763</v>
      </c>
      <c r="D65" s="17">
        <f>C65+(C65*0.03)</f>
        <v>1626.8968069820576</v>
      </c>
      <c r="E65" s="17">
        <f>C65/3250</f>
        <v>0.48600352710442346</v>
      </c>
      <c r="F65" s="28">
        <f>(D65-C65)/E65</f>
        <v>97.499999999999915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43296</v>
      </c>
      <c r="C66" s="20">
        <f>D65+G65-H65</f>
        <v>1626.8968069820576</v>
      </c>
      <c r="D66" s="17">
        <f>C66+(C66*0.03)</f>
        <v>1675.7037111915192</v>
      </c>
      <c r="E66" s="17">
        <f>C66/3250</f>
        <v>0.50058363291755614</v>
      </c>
      <c r="F66" s="28">
        <f>(D66-C66)/E66</f>
        <v>97.499999999999872</v>
      </c>
      <c r="G66" s="17"/>
      <c r="H66" s="79"/>
      <c r="I66" s="19">
        <f>E66*50/C66</f>
        <v>1.5384615384615382E-2</v>
      </c>
      <c r="J66" s="84"/>
    </row>
    <row r="67" spans="1:11" ht="13" thickBot="1">
      <c r="A67" s="105"/>
      <c r="B67" s="81">
        <f>B66+7</f>
        <v>43303</v>
      </c>
      <c r="C67" s="20">
        <f>D66+G66-H66</f>
        <v>1675.7037111915192</v>
      </c>
      <c r="D67" s="17">
        <f>C67+(C67*0.03)</f>
        <v>1725.9748225272649</v>
      </c>
      <c r="E67" s="17">
        <f>C67/3250</f>
        <v>0.51560114190508288</v>
      </c>
      <c r="F67" s="28">
        <f>(D67-C67)/E67</f>
        <v>97.500000000000171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43310</v>
      </c>
      <c r="C69" s="20">
        <f>D67+G67-H67</f>
        <v>1725.9748225272649</v>
      </c>
      <c r="D69" s="17">
        <f>C69+(C69*0.03)</f>
        <v>1777.7540672030827</v>
      </c>
      <c r="E69" s="17">
        <f>C69/3250</f>
        <v>0.53106917616223537</v>
      </c>
      <c r="F69" s="28">
        <f>(D69-C69)/E69</f>
        <v>97.499999999999787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43317</v>
      </c>
      <c r="C70" s="20">
        <f>D69+G69-H69</f>
        <v>1777.7540672030827</v>
      </c>
      <c r="D70" s="17">
        <f>C70+(C70*0.03)</f>
        <v>1831.0866892191752</v>
      </c>
      <c r="E70" s="17">
        <f>C70/3250</f>
        <v>0.54700125144710243</v>
      </c>
      <c r="F70" s="28">
        <f>(D70-C70)/E70</f>
        <v>97.500000000000028</v>
      </c>
      <c r="G70" s="18"/>
      <c r="H70" s="18"/>
      <c r="I70" s="19">
        <f>E70*50/C70</f>
        <v>1.5384615384615385E-2</v>
      </c>
      <c r="J70" s="84"/>
    </row>
    <row r="71" spans="1:11">
      <c r="A71" s="104"/>
      <c r="B71" s="81">
        <f>B70+7</f>
        <v>43324</v>
      </c>
      <c r="C71" s="20">
        <f>D70+G70-H70</f>
        <v>1831.0866892191752</v>
      </c>
      <c r="D71" s="17">
        <f>C71+(C71*0.03)</f>
        <v>1886.0192898957505</v>
      </c>
      <c r="E71" s="17">
        <f>C71/3250</f>
        <v>0.56341128899051551</v>
      </c>
      <c r="F71" s="28">
        <f>(D71-C71)/E71</f>
        <v>97.499999999999972</v>
      </c>
      <c r="G71" s="18"/>
      <c r="H71" s="18"/>
      <c r="I71" s="19">
        <f>E71*50/C71</f>
        <v>1.5384615384615387E-2</v>
      </c>
      <c r="J71" s="84"/>
    </row>
    <row r="72" spans="1:11" ht="13" thickBot="1">
      <c r="A72" s="105"/>
      <c r="B72" s="81">
        <f>B71+7</f>
        <v>43331</v>
      </c>
      <c r="C72" s="20">
        <f>D71+G71-H71</f>
        <v>1886.0192898957505</v>
      </c>
      <c r="D72" s="17">
        <f>C72+(C72*0.03)</f>
        <v>1942.5998685926229</v>
      </c>
      <c r="E72" s="17">
        <f>C72/3250</f>
        <v>0.58031362766023087</v>
      </c>
      <c r="F72" s="28">
        <f>(D72-C72)/E72</f>
        <v>97.499999999999829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43338</v>
      </c>
      <c r="C74" s="20">
        <f>D72+G72-H72</f>
        <v>1942.5998685926229</v>
      </c>
      <c r="D74" s="17">
        <f>C74+(C74*0.03)</f>
        <v>2000.8778646504015</v>
      </c>
      <c r="E74" s="17">
        <f>C74/3250</f>
        <v>0.59772303649003777</v>
      </c>
      <c r="F74" s="28">
        <f>(D74-C74)/E74</f>
        <v>97.499999999999929</v>
      </c>
      <c r="G74" s="18"/>
      <c r="H74" s="18"/>
      <c r="I74" s="19">
        <f>E74*50/C74</f>
        <v>1.5384615384615382E-2</v>
      </c>
      <c r="J74" s="84"/>
    </row>
    <row r="75" spans="1:11">
      <c r="A75" s="104"/>
      <c r="B75" s="81">
        <f>B74+7</f>
        <v>43345</v>
      </c>
      <c r="C75" s="20">
        <f>D74+G74-H74</f>
        <v>2000.8778646504015</v>
      </c>
      <c r="D75" s="17">
        <f>C75+(C75*0.03)</f>
        <v>2060.9042005899137</v>
      </c>
      <c r="E75" s="17">
        <f>C75/3250</f>
        <v>0.61565472758473894</v>
      </c>
      <c r="F75" s="28">
        <f>(D75-C75)/E75</f>
        <v>97.500000000000142</v>
      </c>
      <c r="G75" s="18"/>
      <c r="H75" s="18"/>
      <c r="I75" s="19">
        <f>E75*50/C75</f>
        <v>1.5384615384615385E-2</v>
      </c>
      <c r="J75" s="84"/>
    </row>
    <row r="76" spans="1:11">
      <c r="A76" s="104"/>
      <c r="B76" s="81">
        <f>B75+7</f>
        <v>43352</v>
      </c>
      <c r="C76" s="20">
        <f>D75+G75-H75</f>
        <v>2060.9042005899137</v>
      </c>
      <c r="D76" s="17">
        <f>C76+(C76*0.03)</f>
        <v>2122.7313266076112</v>
      </c>
      <c r="E76" s="17">
        <f>C76/3250</f>
        <v>0.63412436941228112</v>
      </c>
      <c r="F76" s="28">
        <f>(D76-C76)/E76</f>
        <v>97.500000000000199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43359</v>
      </c>
      <c r="C77" s="20">
        <f>D76+G76-H76</f>
        <v>2122.7313266076112</v>
      </c>
      <c r="D77" s="17">
        <f>C77+(C77*0.03)</f>
        <v>2186.4132664058397</v>
      </c>
      <c r="E77" s="17">
        <f>C77/3250</f>
        <v>0.65314810049464955</v>
      </c>
      <c r="F77" s="28">
        <f>(D77-C77)/E77</f>
        <v>97.500000000000327</v>
      </c>
      <c r="G77" s="18"/>
      <c r="H77" s="80">
        <f>(D77-C64)*0.35</f>
        <v>228.5174470466248</v>
      </c>
      <c r="I77" s="19">
        <f>E77*50/C77</f>
        <v>1.5384615384615382E-2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43366</v>
      </c>
      <c r="C79" s="20">
        <f>D77+G77-H77</f>
        <v>1957.895819359215</v>
      </c>
      <c r="D79" s="17">
        <f>C79+(C79*0.03)</f>
        <v>2016.6326939399914</v>
      </c>
      <c r="E79" s="17">
        <f>C79/3250</f>
        <v>0.6024294828797585</v>
      </c>
      <c r="F79" s="28">
        <f>(D79-C79)/E79</f>
        <v>97.499999999999957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43373</v>
      </c>
      <c r="C80" s="20">
        <f>D79+G79-H79</f>
        <v>2016.6326939399914</v>
      </c>
      <c r="D80" s="17">
        <f>C80+(C80*0.03)</f>
        <v>2077.1316747581914</v>
      </c>
      <c r="E80" s="17">
        <f>C80/3250</f>
        <v>0.62050236736615116</v>
      </c>
      <c r="F80" s="28">
        <f>(D80-C80)/E80</f>
        <v>97.500000000000298</v>
      </c>
      <c r="G80" s="18"/>
      <c r="H80" s="18"/>
      <c r="I80" s="19">
        <f>E80*50/C80</f>
        <v>1.5384615384615384E-2</v>
      </c>
      <c r="J80" s="84"/>
    </row>
    <row r="81" spans="1:11">
      <c r="A81" s="104"/>
      <c r="B81" s="81">
        <f>B80+7</f>
        <v>43380</v>
      </c>
      <c r="C81" s="20">
        <f>D80+G80-H80</f>
        <v>2077.1316747581914</v>
      </c>
      <c r="D81" s="17">
        <f>C81+(C81*0.03)</f>
        <v>2139.4456250009371</v>
      </c>
      <c r="E81" s="17">
        <f>C81/3250</f>
        <v>0.63911743838713575</v>
      </c>
      <c r="F81" s="28">
        <f>(D81-C81)/E81</f>
        <v>97.499999999999957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43387</v>
      </c>
      <c r="C82" s="20">
        <f>D81+G81-H81</f>
        <v>2139.4456250009371</v>
      </c>
      <c r="D82" s="17">
        <f>C82+(C82*0.03)</f>
        <v>2203.628993750965</v>
      </c>
      <c r="E82" s="17">
        <f>C82/3250</f>
        <v>0.65829096153874989</v>
      </c>
      <c r="F82" s="28">
        <f>(D82-C82)/E82</f>
        <v>97.499999999999773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43394</v>
      </c>
      <c r="C84" s="20">
        <f>D82+G82-H82</f>
        <v>2203.628993750965</v>
      </c>
      <c r="D84" s="17">
        <f>C84+(C84*0.03)</f>
        <v>2269.7378635634941</v>
      </c>
      <c r="E84" s="17">
        <f>C84/3250</f>
        <v>0.6780396903849123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43401</v>
      </c>
      <c r="C85" s="20">
        <f>D84+G84-H84</f>
        <v>2269.7378635634941</v>
      </c>
      <c r="D85" s="17">
        <f>C85+(C85*0.03)</f>
        <v>2337.8299994703989</v>
      </c>
      <c r="E85" s="17">
        <f>C85/3250</f>
        <v>0.69838088109645968</v>
      </c>
      <c r="F85" s="28">
        <f>(D85-C85)/E85</f>
        <v>97.499999999999957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43408</v>
      </c>
      <c r="C86" s="20">
        <f>D85+G85-H85</f>
        <v>2337.8299994703989</v>
      </c>
      <c r="D86" s="17">
        <f>C86+(C86*0.03)</f>
        <v>2407.9648994545109</v>
      </c>
      <c r="E86" s="17">
        <f>C86/3250</f>
        <v>0.71933230752935351</v>
      </c>
      <c r="F86" s="28">
        <f>(D86-C86)/E86</f>
        <v>97.500000000000114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43415</v>
      </c>
      <c r="C87" s="20">
        <f>D86+G86-H86</f>
        <v>2407.9648994545109</v>
      </c>
      <c r="D87" s="17">
        <f>C87+(C87*0.03)</f>
        <v>2480.2038464381462</v>
      </c>
      <c r="E87" s="17">
        <f>C87/3250</f>
        <v>0.74091227675523419</v>
      </c>
      <c r="F87" s="28">
        <f>(D87-C87)/E87</f>
        <v>97.499999999999943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43422</v>
      </c>
      <c r="C89" s="20">
        <f>D87+G87-H87</f>
        <v>2480.2038464381462</v>
      </c>
      <c r="D89" s="17">
        <f>C89+(C89*0.03)</f>
        <v>2554.6099618312905</v>
      </c>
      <c r="E89" s="17">
        <f>C89/3250</f>
        <v>0.76313964505789111</v>
      </c>
      <c r="F89" s="28">
        <f>(D89-C89)/E89</f>
        <v>97.499999999999915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43429</v>
      </c>
      <c r="C90" s="20">
        <f>D89+G89-H89</f>
        <v>2554.6099618312905</v>
      </c>
      <c r="D90" s="17">
        <f>C90+(C90*0.03)</f>
        <v>2631.2482606862291</v>
      </c>
      <c r="E90" s="17">
        <f>C90/3250</f>
        <v>0.78603383440962782</v>
      </c>
      <c r="F90" s="28">
        <f>(D90-C90)/E90</f>
        <v>97.499999999999744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43436</v>
      </c>
      <c r="C91" s="20">
        <f>D90+G90-H90</f>
        <v>2631.2482606862291</v>
      </c>
      <c r="D91" s="17">
        <f>C91+(C91*0.03)</f>
        <v>2710.1857085068159</v>
      </c>
      <c r="E91" s="17">
        <f>C91/3250</f>
        <v>0.80961484944191664</v>
      </c>
      <c r="F91" s="28">
        <f>(D91-C91)/E91</f>
        <v>97.499999999999957</v>
      </c>
      <c r="G91" s="18"/>
      <c r="H91" s="18"/>
      <c r="I91" s="19">
        <f>E91*50/C91</f>
        <v>1.5384615384615385E-2</v>
      </c>
      <c r="J91" s="84"/>
    </row>
    <row r="92" spans="1:11" ht="13.5" thickBot="1">
      <c r="A92" s="105"/>
      <c r="B92" s="81">
        <f>B91+7</f>
        <v>43443</v>
      </c>
      <c r="C92" s="20">
        <f>D91+G91-H91</f>
        <v>2710.1857085068159</v>
      </c>
      <c r="D92" s="17">
        <f>C92+(C92*0.03)</f>
        <v>2791.4912797620204</v>
      </c>
      <c r="E92" s="17">
        <f>C92/3250</f>
        <v>0.83390329492517412</v>
      </c>
      <c r="F92" s="28">
        <f>(D92-C92)/E92</f>
        <v>97.500000000000071</v>
      </c>
      <c r="G92" s="18"/>
      <c r="H92" s="80">
        <f>(D92-C79)*0.35</f>
        <v>291.75841114098188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43450</v>
      </c>
      <c r="C94" s="20">
        <f>D92+G92-H92</f>
        <v>2499.7328686210385</v>
      </c>
      <c r="D94" s="17">
        <f>C94+(C94*0.03)</f>
        <v>2574.7248546796695</v>
      </c>
      <c r="E94" s="17">
        <f>C94/3250</f>
        <v>0.76914857496031952</v>
      </c>
      <c r="F94" s="28">
        <f>(D94-C94)/E94</f>
        <v>97.499999999999844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43457</v>
      </c>
      <c r="C95" s="20">
        <f>D94+G94-H94</f>
        <v>2574.7248546796695</v>
      </c>
      <c r="D95" s="17">
        <f>C95+(C95*0.03)</f>
        <v>2651.9666003200596</v>
      </c>
      <c r="E95" s="17">
        <f>C95/3250</f>
        <v>0.79222303220912904</v>
      </c>
      <c r="F95" s="28">
        <f>(D95-C95)/E95</f>
        <v>97.499999999999943</v>
      </c>
      <c r="G95" s="17"/>
      <c r="H95" s="18"/>
      <c r="I95" s="19">
        <f>E95*50/C95</f>
        <v>1.5384615384615384E-2</v>
      </c>
      <c r="J95" s="84"/>
    </row>
    <row r="96" spans="1:11">
      <c r="A96" s="104"/>
      <c r="B96" s="81">
        <f>B95+7</f>
        <v>43464</v>
      </c>
      <c r="C96" s="20">
        <f>D95+G95-H95</f>
        <v>2651.9666003200596</v>
      </c>
      <c r="D96" s="17">
        <f>C96+(C96*0.03)</f>
        <v>2731.5255983296615</v>
      </c>
      <c r="E96" s="17">
        <f>C96/3250</f>
        <v>0.81598972317540297</v>
      </c>
      <c r="F96" s="28">
        <f>(D96-C96)/E96</f>
        <v>97.500000000000213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43471</v>
      </c>
      <c r="C97" s="20">
        <f>D96+G96-H96</f>
        <v>2731.5255983296615</v>
      </c>
      <c r="D97" s="17">
        <f>C97+(C97*0.03)</f>
        <v>2813.4713662795511</v>
      </c>
      <c r="E97" s="17">
        <f>C97/3250</f>
        <v>0.84046941487066507</v>
      </c>
      <c r="F97" s="28">
        <f>(D97-C97)/E97</f>
        <v>97.49999999999973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43478</v>
      </c>
      <c r="C99" s="20">
        <f>D97+G97-H97</f>
        <v>2813.4713662795511</v>
      </c>
      <c r="D99" s="17">
        <f>C99+(C99*0.03)</f>
        <v>2897.8755072679378</v>
      </c>
      <c r="E99" s="17">
        <f>C99/3250</f>
        <v>0.86568349731678496</v>
      </c>
      <c r="F99" s="28">
        <f>(D99-C99)/E99</f>
        <v>97.500000000000128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43485</v>
      </c>
      <c r="C100" s="20">
        <f>D99+G99-H99</f>
        <v>2897.8755072679378</v>
      </c>
      <c r="D100" s="17">
        <f>C100+(C100*0.03)</f>
        <v>2984.8117724859758</v>
      </c>
      <c r="E100" s="17">
        <f>C100/3250</f>
        <v>0.89165400223628855</v>
      </c>
      <c r="F100" s="28">
        <f>(D100-C100)/E100</f>
        <v>97.499999999999844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43492</v>
      </c>
      <c r="C101" s="20">
        <f>D100+G100-H100</f>
        <v>2984.8117724859758</v>
      </c>
      <c r="D101" s="17">
        <f>C101+(C101*0.03)</f>
        <v>3074.3561256605549</v>
      </c>
      <c r="E101" s="17">
        <f>C101/3250</f>
        <v>0.91840362230337713</v>
      </c>
      <c r="F101" s="28">
        <f>(D101-C101)/E101</f>
        <v>97.499999999999815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43499</v>
      </c>
      <c r="C102" s="20">
        <f>D101+G101-H101</f>
        <v>3074.3561256605549</v>
      </c>
      <c r="D102" s="17">
        <f>C102+(C102*0.03)</f>
        <v>3166.5868094303714</v>
      </c>
      <c r="E102" s="17">
        <f>C102/3250</f>
        <v>0.94595573097247843</v>
      </c>
      <c r="F102" s="28">
        <f>(D102-C102)/E102</f>
        <v>97.499999999999901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43506</v>
      </c>
      <c r="C104" s="20">
        <f>D102+G102-H102</f>
        <v>3166.5868094303714</v>
      </c>
      <c r="D104" s="17">
        <f>C104+(C104*0.03)</f>
        <v>3261.5844137132826</v>
      </c>
      <c r="E104" s="17">
        <f>C104/3250</f>
        <v>0.97433440290165274</v>
      </c>
      <c r="F104" s="28">
        <f>(D104-C104)/E104</f>
        <v>97.500000000000057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43513</v>
      </c>
      <c r="C105" s="20">
        <f>D104+G104-H104</f>
        <v>3261.5844137132826</v>
      </c>
      <c r="D105" s="17">
        <f>C105+(C105*0.03)</f>
        <v>3359.431946124681</v>
      </c>
      <c r="E105" s="17">
        <f>C105/3250</f>
        <v>1.0035644349887023</v>
      </c>
      <c r="F105" s="28">
        <f>(D105-C105)/E105</f>
        <v>97.499999999999858</v>
      </c>
      <c r="G105" s="18"/>
      <c r="H105" s="18"/>
      <c r="I105" s="19">
        <f>E105*50/C105</f>
        <v>1.5384615384615384E-2</v>
      </c>
      <c r="J105" s="84"/>
    </row>
    <row r="106" spans="1:11">
      <c r="A106" s="104"/>
      <c r="B106" s="81">
        <f>B105+7</f>
        <v>43520</v>
      </c>
      <c r="C106" s="20">
        <f>D105+G105-H105</f>
        <v>3359.431946124681</v>
      </c>
      <c r="D106" s="17">
        <f>C106+(C106*0.03)</f>
        <v>3460.2149045084216</v>
      </c>
      <c r="E106" s="17">
        <f>C106/3250</f>
        <v>1.0336713680383633</v>
      </c>
      <c r="F106" s="28">
        <f>(D106-C106)/E106</f>
        <v>97.500000000000171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43527</v>
      </c>
      <c r="C107" s="20">
        <f>D106+G106-H106</f>
        <v>3460.2149045084216</v>
      </c>
      <c r="D107" s="17">
        <f>C107+(C107*0.03)</f>
        <v>3564.0213516436743</v>
      </c>
      <c r="E107" s="17">
        <f>C107/3250</f>
        <v>1.0646815090795143</v>
      </c>
      <c r="F107" s="28">
        <f>(D107-C107)/E107</f>
        <v>97.500000000000057</v>
      </c>
      <c r="G107" s="18"/>
      <c r="H107" s="80">
        <f>(D107-C94)*0.35</f>
        <v>372.50096905792248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43534</v>
      </c>
      <c r="C109" s="20">
        <f>D107+G107-H107</f>
        <v>3191.5203825857516</v>
      </c>
      <c r="D109" s="17">
        <f>C109+(C109*0.03)</f>
        <v>3287.2659940633239</v>
      </c>
      <c r="E109" s="17">
        <f>C109/3250</f>
        <v>0.98200627156484666</v>
      </c>
      <c r="F109" s="28">
        <f>(D109-C109)/E109</f>
        <v>97.499999999999758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43541</v>
      </c>
      <c r="C110" s="20">
        <f>D109+G109-H109</f>
        <v>3287.2659940633239</v>
      </c>
      <c r="D110" s="17">
        <f>C110+(C110*0.03)</f>
        <v>3385.8839738852234</v>
      </c>
      <c r="E110" s="17">
        <f>C110/3250</f>
        <v>1.0114664597117919</v>
      </c>
      <c r="F110" s="28">
        <f>(D110-C110)/E110</f>
        <v>97.499999999999844</v>
      </c>
      <c r="G110" s="18"/>
      <c r="H110" s="18"/>
      <c r="I110" s="19">
        <f>E110*50/C110</f>
        <v>1.5384615384615385E-2</v>
      </c>
      <c r="J110" s="84"/>
    </row>
    <row r="111" spans="1:11">
      <c r="A111" s="104"/>
      <c r="B111" s="81">
        <f>B110+7</f>
        <v>43548</v>
      </c>
      <c r="C111" s="20">
        <f>D110+G110-H110</f>
        <v>3385.8839738852234</v>
      </c>
      <c r="D111" s="17">
        <f>C111+(C111*0.03)</f>
        <v>3487.4604931017802</v>
      </c>
      <c r="E111" s="17">
        <f>C111/3250</f>
        <v>1.0418104535031456</v>
      </c>
      <c r="F111" s="28">
        <f>(D111-C111)/E111</f>
        <v>97.500000000000085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43555</v>
      </c>
      <c r="C112" s="20">
        <f>D111+G111-H111</f>
        <v>3487.4604931017802</v>
      </c>
      <c r="D112" s="17">
        <f>C112+(C112*0.03)</f>
        <v>3592.0843078948337</v>
      </c>
      <c r="E112" s="17">
        <f>C112/3250</f>
        <v>1.0730647671082401</v>
      </c>
      <c r="F112" s="28">
        <f>(D112-C112)/E112</f>
        <v>97.500000000000085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43562</v>
      </c>
      <c r="C114" s="20">
        <f>D112+G112-H112</f>
        <v>3592.0843078948337</v>
      </c>
      <c r="D114" s="17">
        <f>C114+(C114*0.03)</f>
        <v>3699.8468371316785</v>
      </c>
      <c r="E114" s="17">
        <f>C114/3250</f>
        <v>1.1052567101214874</v>
      </c>
      <c r="F114" s="28">
        <f>(D114-C114)/E114</f>
        <v>97.499999999999787</v>
      </c>
      <c r="G114" s="18"/>
      <c r="H114" s="18"/>
      <c r="I114" s="19">
        <f>E114*50/C114</f>
        <v>1.5384615384615385E-2</v>
      </c>
      <c r="J114" s="84"/>
    </row>
    <row r="115" spans="1:11">
      <c r="A115" s="104"/>
      <c r="B115" s="81">
        <f>B114+7</f>
        <v>43569</v>
      </c>
      <c r="C115" s="20">
        <f>D114+G114-H114</f>
        <v>3699.8468371316785</v>
      </c>
      <c r="D115" s="17">
        <f>C115+(C115*0.03)</f>
        <v>3810.8422422456288</v>
      </c>
      <c r="E115" s="17">
        <f>C115/3250</f>
        <v>1.1384144114251318</v>
      </c>
      <c r="F115" s="28">
        <f>(D115-C115)/E115</f>
        <v>97.499999999999915</v>
      </c>
      <c r="G115" s="18"/>
      <c r="H115" s="18"/>
      <c r="I115" s="19">
        <f>E115*50/C115</f>
        <v>1.5384615384615384E-2</v>
      </c>
      <c r="J115" s="84"/>
    </row>
    <row r="116" spans="1:11">
      <c r="A116" s="104"/>
      <c r="B116" s="81">
        <f>B115+7</f>
        <v>43576</v>
      </c>
      <c r="C116" s="20">
        <f>D115+G115-H115</f>
        <v>3810.8422422456288</v>
      </c>
      <c r="D116" s="17">
        <f>C116+(C116*0.03)</f>
        <v>3925.1675095129976</v>
      </c>
      <c r="E116" s="17">
        <f>C116/3250</f>
        <v>1.1725668437678858</v>
      </c>
      <c r="F116" s="28">
        <f>(D116-C116)/E116</f>
        <v>97.500000000000014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43583</v>
      </c>
      <c r="C117" s="20">
        <f>D116+G116-H116</f>
        <v>3925.1675095129976</v>
      </c>
      <c r="D117" s="17">
        <f>C117+(C117*0.03)</f>
        <v>4042.9225347983875</v>
      </c>
      <c r="E117" s="17">
        <f>C117/3250</f>
        <v>1.2077438490809222</v>
      </c>
      <c r="F117" s="28">
        <f>(D117-C117)/E117</f>
        <v>97.499999999999915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43590</v>
      </c>
      <c r="C119" s="20">
        <f>D117+G117-H117</f>
        <v>4042.9225347983875</v>
      </c>
      <c r="D119" s="17">
        <f>C119+(C119*0.03)</f>
        <v>4164.2102108423387</v>
      </c>
      <c r="E119" s="17">
        <f>C119/3250</f>
        <v>1.24397616455335</v>
      </c>
      <c r="F119" s="28">
        <f>(D119-C119)/E119</f>
        <v>97.499999999999702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43597</v>
      </c>
      <c r="C120" s="20">
        <f>D119+G119-H119</f>
        <v>4164.2102108423387</v>
      </c>
      <c r="D120" s="17">
        <f>C120+(C120*0.03)</f>
        <v>4289.1365171676089</v>
      </c>
      <c r="E120" s="17">
        <f>C120/3250</f>
        <v>1.2812954494899504</v>
      </c>
      <c r="F120" s="28">
        <f>(D120-C120)/E120</f>
        <v>97.5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43604</v>
      </c>
      <c r="C121" s="20">
        <f>D120+G120-H120</f>
        <v>4289.1365171676089</v>
      </c>
      <c r="D121" s="17">
        <f>C121+(C121*0.03)</f>
        <v>4417.8106126826369</v>
      </c>
      <c r="E121" s="17">
        <f>C121/3250</f>
        <v>1.3197343129746488</v>
      </c>
      <c r="F121" s="28">
        <f>(D121-C121)/E121</f>
        <v>97.499999999999844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43611</v>
      </c>
      <c r="C122" s="20">
        <f>D121+G121-H121</f>
        <v>4417.8106126826369</v>
      </c>
      <c r="D122" s="17">
        <f>C122+(C122*0.03)</f>
        <v>4550.3449310631158</v>
      </c>
      <c r="E122" s="17">
        <f>C122/3250</f>
        <v>1.3593263423638884</v>
      </c>
      <c r="F122" s="28">
        <f>(D122-C122)/E122</f>
        <v>97.499999999999844</v>
      </c>
      <c r="G122" s="18"/>
      <c r="H122" s="80">
        <f>(D122-C109)*0.35</f>
        <v>475.58859196707743</v>
      </c>
      <c r="I122" s="19">
        <f>E122*50/C122</f>
        <v>1.5384615384615387E-2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43618</v>
      </c>
      <c r="C124" s="20">
        <f>D122+G122-H122</f>
        <v>4074.7563390960386</v>
      </c>
      <c r="D124" s="17">
        <f>C124+(C124*0.03)</f>
        <v>4196.9990292689199</v>
      </c>
      <c r="E124" s="17">
        <f>C124/3250</f>
        <v>1.2537711812603196</v>
      </c>
      <c r="F124" s="28">
        <f>(D124-C124)/E124</f>
        <v>97.500000000000142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43625</v>
      </c>
      <c r="C125" s="20">
        <f>D124+G124-H124</f>
        <v>4196.9990292689199</v>
      </c>
      <c r="D125" s="17">
        <f>C125+(C125*0.03)</f>
        <v>4322.9090001469876</v>
      </c>
      <c r="E125" s="17">
        <f>C125/3250</f>
        <v>1.2913843166981291</v>
      </c>
      <c r="F125" s="28">
        <f>(D125-C125)/E125</f>
        <v>97.500000000000099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43632</v>
      </c>
      <c r="C126" s="20">
        <f>D125+G125-H125</f>
        <v>4322.9090001469876</v>
      </c>
      <c r="D126" s="17">
        <f>C126+(C126*0.03)</f>
        <v>4452.5962701513972</v>
      </c>
      <c r="E126" s="17">
        <f>C126/3250</f>
        <v>1.330125846199073</v>
      </c>
      <c r="F126" s="28">
        <f>(D126-C126)/E126</f>
        <v>97.499999999999972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5"/>
      <c r="B127" s="81">
        <f>B126+7</f>
        <v>43639</v>
      </c>
      <c r="C127" s="20">
        <f>D126+G126-H126</f>
        <v>4452.5962701513972</v>
      </c>
      <c r="D127" s="17">
        <f>C127+(C127*0.03)</f>
        <v>4586.1741582559389</v>
      </c>
      <c r="E127" s="17">
        <f>C127/3250</f>
        <v>1.3700296215850454</v>
      </c>
      <c r="F127" s="28">
        <f>(D127-C127)/E127</f>
        <v>97.499999999999815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43646</v>
      </c>
      <c r="C129" s="20">
        <f>D127+G127-H127</f>
        <v>4586.1741582559389</v>
      </c>
      <c r="D129" s="17">
        <f>C129+(C129*0.03)</f>
        <v>4723.7593830036167</v>
      </c>
      <c r="E129" s="17">
        <f>C129/3250</f>
        <v>1.4111305102325966</v>
      </c>
      <c r="F129" s="28">
        <f>(D129-C129)/E129</f>
        <v>97.49999999999973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43653</v>
      </c>
      <c r="C130" s="20">
        <f>D129+G129-H129</f>
        <v>4723.7593830036167</v>
      </c>
      <c r="D130" s="17">
        <f>C130+(C130*0.03)</f>
        <v>4865.4721644937254</v>
      </c>
      <c r="E130" s="17">
        <f>C130/3250</f>
        <v>1.4534644255395743</v>
      </c>
      <c r="F130" s="28">
        <f>(D130-C130)/E130</f>
        <v>97.500000000000128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43660</v>
      </c>
      <c r="C131" s="20">
        <f>D130+G130-H130</f>
        <v>4865.4721644937254</v>
      </c>
      <c r="D131" s="17">
        <f>C131+(C131*0.03)</f>
        <v>5011.4363294285367</v>
      </c>
      <c r="E131" s="17">
        <f>C131/3250</f>
        <v>1.4970683583057616</v>
      </c>
      <c r="F131" s="28">
        <f>(D131-C131)/E131</f>
        <v>97.499999999999744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43667</v>
      </c>
      <c r="C132" s="20">
        <f>D131+G131-H131</f>
        <v>5011.4363294285367</v>
      </c>
      <c r="D132" s="17">
        <f>C132+(C132*0.03)</f>
        <v>5161.7794193113932</v>
      </c>
      <c r="E132" s="17">
        <f>C132/3250</f>
        <v>1.5419804090549343</v>
      </c>
      <c r="F132" s="28">
        <f>(D132-C132)/E132</f>
        <v>97.500000000000242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43674</v>
      </c>
      <c r="C134" s="20">
        <f>D132+G132-H132</f>
        <v>5161.7794193113932</v>
      </c>
      <c r="D134" s="17">
        <f>C134+(C134*0.03)</f>
        <v>5316.6328018907352</v>
      </c>
      <c r="E134" s="17">
        <f>C134/3250</f>
        <v>1.5882398213265825</v>
      </c>
      <c r="F134" s="28">
        <f>(D134-C134)/E134</f>
        <v>97.500000000000128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43681</v>
      </c>
      <c r="C135" s="20">
        <f>D134+G134-H134</f>
        <v>5316.6328018907352</v>
      </c>
      <c r="D135" s="17">
        <f>C135+(C135*0.03)</f>
        <v>5476.1317859474575</v>
      </c>
      <c r="E135" s="17">
        <f>C135/3250</f>
        <v>1.6358870159663801</v>
      </c>
      <c r="F135" s="28">
        <f>(D135-C135)/E135</f>
        <v>97.500000000000142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43688</v>
      </c>
      <c r="C136" s="20">
        <f>D135+G135-H135</f>
        <v>5476.1317859474575</v>
      </c>
      <c r="D136" s="17">
        <f>C136+(C136*0.03)</f>
        <v>5640.4157395258808</v>
      </c>
      <c r="E136" s="17">
        <f>C136/3250</f>
        <v>1.6849636264453716</v>
      </c>
      <c r="F136" s="28">
        <f>(D136-C136)/E136</f>
        <v>97.49999999999973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43695</v>
      </c>
      <c r="C137" s="20">
        <f>D136+G136-H136</f>
        <v>5640.4157395258808</v>
      </c>
      <c r="D137" s="17">
        <f>C137+(C137*0.03)</f>
        <v>5809.6282117116571</v>
      </c>
      <c r="E137" s="17">
        <f>C137/3250</f>
        <v>1.7355125352387326</v>
      </c>
      <c r="F137" s="28">
        <f>(D137-C137)/E137</f>
        <v>97.499999999999915</v>
      </c>
      <c r="G137" s="18"/>
      <c r="H137" s="80">
        <f>(D137-C124)*0.35</f>
        <v>607.20515541546638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43702</v>
      </c>
      <c r="C139" s="20">
        <f>D137+G137-H137</f>
        <v>5202.4230562961911</v>
      </c>
      <c r="D139" s="17">
        <f>C139+(C139*0.03)</f>
        <v>5358.4957479850773</v>
      </c>
      <c r="E139" s="17">
        <f>C139/3250</f>
        <v>1.6007455557834434</v>
      </c>
      <c r="F139" s="28">
        <f>(D139-C139)/E139</f>
        <v>97.50000000000027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43709</v>
      </c>
      <c r="C140" s="20">
        <f>D139+G139-H139</f>
        <v>5358.4957479850773</v>
      </c>
      <c r="D140" s="17">
        <f>C140+(C140*0.03)</f>
        <v>5519.2506204246292</v>
      </c>
      <c r="E140" s="17">
        <f>C140/3250</f>
        <v>1.6487679224569469</v>
      </c>
      <c r="F140" s="28">
        <f>(D140-C140)/E140</f>
        <v>97.499999999999773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43716</v>
      </c>
      <c r="C141" s="20">
        <f>D140+G140-H140</f>
        <v>5519.2506204246292</v>
      </c>
      <c r="D141" s="17">
        <f>C141+(C141*0.03)</f>
        <v>5684.8281390373677</v>
      </c>
      <c r="E141" s="17">
        <f>C141/3250</f>
        <v>1.6982309601306551</v>
      </c>
      <c r="F141" s="28">
        <f>(D141-C141)/E141</f>
        <v>97.499999999999758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43723</v>
      </c>
      <c r="C142" s="20">
        <f>D141+G141-H141</f>
        <v>5684.8281390373677</v>
      </c>
      <c r="D142" s="17">
        <f>C142+(C142*0.03)</f>
        <v>5855.3729832084891</v>
      </c>
      <c r="E142" s="17">
        <f>C142/3250</f>
        <v>1.7491778889345746</v>
      </c>
      <c r="F142" s="28">
        <f>(D142-C142)/E142</f>
        <v>97.500000000000242</v>
      </c>
      <c r="G142" s="18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43730</v>
      </c>
      <c r="C144" s="20">
        <f>D142+G142-H142</f>
        <v>5855.3729832084891</v>
      </c>
      <c r="D144" s="17">
        <f>C144+(C144*0.03)</f>
        <v>6031.0341727047435</v>
      </c>
      <c r="E144" s="17">
        <f>C144/3250</f>
        <v>1.8016532256026121</v>
      </c>
      <c r="F144" s="28">
        <f>(D144-C144)/E144</f>
        <v>97.499999999999815</v>
      </c>
      <c r="G144" s="18"/>
      <c r="H144" s="18"/>
      <c r="I144" s="19">
        <f>E144*50/C144</f>
        <v>1.5384615384615385E-2</v>
      </c>
      <c r="J144" s="84"/>
    </row>
    <row r="145" spans="1:11">
      <c r="A145" s="104"/>
      <c r="B145" s="81">
        <f>B144+7</f>
        <v>43737</v>
      </c>
      <c r="C145" s="20">
        <f>D144+G144-H144</f>
        <v>6031.0341727047435</v>
      </c>
      <c r="D145" s="17">
        <f>C145+(C145*0.03)</f>
        <v>6211.9651978858856</v>
      </c>
      <c r="E145" s="17">
        <f>C145/3250</f>
        <v>1.8557028223706904</v>
      </c>
      <c r="F145" s="28">
        <f>(D145-C145)/E145</f>
        <v>97.499999999999886</v>
      </c>
      <c r="G145" s="18"/>
      <c r="H145" s="18"/>
      <c r="I145" s="19">
        <f>E145*50/C145</f>
        <v>1.5384615384615387E-2</v>
      </c>
      <c r="J145" s="84"/>
    </row>
    <row r="146" spans="1:11">
      <c r="A146" s="104"/>
      <c r="B146" s="81">
        <f>B145+7</f>
        <v>43744</v>
      </c>
      <c r="C146" s="20">
        <f>D145+G145-H145</f>
        <v>6211.9651978858856</v>
      </c>
      <c r="D146" s="17">
        <f>C146+(C146*0.03)</f>
        <v>6398.324153822462</v>
      </c>
      <c r="E146" s="17">
        <f>C146/3250</f>
        <v>1.911373907041811</v>
      </c>
      <c r="F146" s="28">
        <f>(D146-C146)/E146</f>
        <v>97.499999999999929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43751</v>
      </c>
      <c r="C147" s="20">
        <f>D146+G146-H146</f>
        <v>6398.324153822462</v>
      </c>
      <c r="D147" s="17">
        <f>C147+(C147*0.03)</f>
        <v>6590.2738784371359</v>
      </c>
      <c r="E147" s="17">
        <f>C147/3250</f>
        <v>1.9687151242530652</v>
      </c>
      <c r="F147" s="28">
        <f>(D147-C147)/E147</f>
        <v>97.500000000000014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43758</v>
      </c>
      <c r="C149" s="20">
        <f>D147+G147-H147</f>
        <v>6590.2738784371359</v>
      </c>
      <c r="D149" s="17">
        <f>C149+(C149*0.03)</f>
        <v>6787.9820947902499</v>
      </c>
      <c r="E149" s="17">
        <f>C149/3250</f>
        <v>2.0277765779806574</v>
      </c>
      <c r="F149" s="28">
        <f>(D149-C149)/E149</f>
        <v>97.499999999999972</v>
      </c>
      <c r="G149" s="18"/>
      <c r="H149" s="18"/>
      <c r="I149" s="19">
        <f>E149*50/C149</f>
        <v>1.5384615384615387E-2</v>
      </c>
      <c r="J149" s="84"/>
    </row>
    <row r="150" spans="1:11">
      <c r="A150" s="104"/>
      <c r="B150" s="81">
        <f>B149+7</f>
        <v>43765</v>
      </c>
      <c r="C150" s="20">
        <f>D149+G149-H149</f>
        <v>6787.9820947902499</v>
      </c>
      <c r="D150" s="17">
        <f>C150+(C150*0.03)</f>
        <v>6991.6215576339573</v>
      </c>
      <c r="E150" s="17">
        <f>C150/3250</f>
        <v>2.0886098753200768</v>
      </c>
      <c r="F150" s="28">
        <f>(D150-C150)/E150</f>
        <v>97.499999999999957</v>
      </c>
      <c r="G150" s="18"/>
      <c r="H150" s="18"/>
      <c r="I150" s="19">
        <f>E150*50/C150</f>
        <v>1.5384615384615384E-2</v>
      </c>
      <c r="J150" s="84"/>
    </row>
    <row r="151" spans="1:11">
      <c r="A151" s="104"/>
      <c r="B151" s="81">
        <f>B150+7</f>
        <v>43772</v>
      </c>
      <c r="C151" s="20">
        <f>D150+G150-H150</f>
        <v>6991.6215576339573</v>
      </c>
      <c r="D151" s="17">
        <f>C151+(C151*0.03)</f>
        <v>7201.3702043629764</v>
      </c>
      <c r="E151" s="17">
        <f>C151/3250</f>
        <v>2.1512681715796793</v>
      </c>
      <c r="F151" s="28">
        <f>(D151-C151)/E151</f>
        <v>97.500000000000185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5"/>
      <c r="B152" s="81">
        <f>B151+7</f>
        <v>43779</v>
      </c>
      <c r="C152" s="20">
        <f>D151+G151-H151</f>
        <v>7201.3702043629764</v>
      </c>
      <c r="D152" s="17">
        <f>C152+(C152*0.03)</f>
        <v>7417.411310493866</v>
      </c>
      <c r="E152" s="17">
        <f>C152/3250</f>
        <v>2.2158062167270698</v>
      </c>
      <c r="F152" s="28">
        <f>(D152-C152)/E152</f>
        <v>97.500000000000128</v>
      </c>
      <c r="G152" s="18"/>
      <c r="H152" s="80">
        <f>(D152-C139)*0.35</f>
        <v>775.24588896918613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43786</v>
      </c>
      <c r="C154" s="20">
        <f>D152+G152-H152</f>
        <v>6642.1654215246799</v>
      </c>
      <c r="D154" s="17">
        <f>C154+(C154*0.03)</f>
        <v>6841.4303841704204</v>
      </c>
      <c r="E154" s="17">
        <f>C154/3250</f>
        <v>2.0437432066229784</v>
      </c>
      <c r="F154" s="28">
        <f>(D154-C154)/E154</f>
        <v>97.500000000000071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43793</v>
      </c>
      <c r="C155" s="20">
        <f>D154+G154-H154</f>
        <v>6841.4303841704204</v>
      </c>
      <c r="D155" s="17">
        <f>C155+(C155*0.03)</f>
        <v>7046.6732956955329</v>
      </c>
      <c r="E155" s="17">
        <f>C155/3250</f>
        <v>2.105055502821668</v>
      </c>
      <c r="F155" s="28">
        <f>(D155-C155)/E155</f>
        <v>97.499999999999943</v>
      </c>
      <c r="G155" s="17"/>
      <c r="H155" s="79"/>
      <c r="I155" s="19">
        <f>E155*50/C155</f>
        <v>1.5384615384615387E-2</v>
      </c>
      <c r="J155" s="84"/>
    </row>
    <row r="156" spans="1:11">
      <c r="A156" s="104"/>
      <c r="B156" s="81">
        <f>B155+7</f>
        <v>43800</v>
      </c>
      <c r="C156" s="20">
        <f>D155+G155-H155</f>
        <v>7046.6732956955329</v>
      </c>
      <c r="D156" s="17">
        <f>C156+(C156*0.03)</f>
        <v>7258.0734945663989</v>
      </c>
      <c r="E156" s="17">
        <f>C156/3250</f>
        <v>2.168207167906318</v>
      </c>
      <c r="F156" s="28">
        <f>(D156-C156)/E156</f>
        <v>97.5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43807</v>
      </c>
      <c r="C157" s="20">
        <f>D156+G156-H156</f>
        <v>7258.0734945663989</v>
      </c>
      <c r="D157" s="17">
        <f>C157+(C157*0.03)</f>
        <v>7475.8156994033907</v>
      </c>
      <c r="E157" s="17">
        <f>C157/3250</f>
        <v>2.2332533829435075</v>
      </c>
      <c r="F157" s="28">
        <f>(D157-C157)/E157</f>
        <v>97.499999999999886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43814</v>
      </c>
      <c r="C159" s="20">
        <f>D157+G157-H157</f>
        <v>7475.8156994033907</v>
      </c>
      <c r="D159" s="17">
        <f>C159+(C159*0.03)</f>
        <v>7700.0901703854925</v>
      </c>
      <c r="E159" s="17">
        <f>C159/3250</f>
        <v>2.3002509844318126</v>
      </c>
      <c r="F159" s="28">
        <f>(D159-C159)/E159</f>
        <v>97.500000000000014</v>
      </c>
      <c r="G159" s="18"/>
      <c r="H159" s="18"/>
      <c r="I159" s="19">
        <f>E159*50/C159</f>
        <v>1.5384615384615385E-2</v>
      </c>
      <c r="J159" s="84"/>
    </row>
    <row r="160" spans="1:11">
      <c r="A160" s="104"/>
      <c r="B160" s="81">
        <f>B159+7</f>
        <v>43821</v>
      </c>
      <c r="C160" s="20">
        <f>D159+G159-H159</f>
        <v>7700.0901703854925</v>
      </c>
      <c r="D160" s="17">
        <f>C160+(C160*0.03)</f>
        <v>7931.0928754970573</v>
      </c>
      <c r="E160" s="17">
        <f>C160/3250</f>
        <v>2.3692585139647671</v>
      </c>
      <c r="F160" s="28">
        <f>(D160-C160)/E160</f>
        <v>97.500000000000028</v>
      </c>
      <c r="G160" s="18"/>
      <c r="H160" s="18"/>
      <c r="I160" s="19">
        <f>E160*50/C160</f>
        <v>1.5384615384615385E-2</v>
      </c>
      <c r="J160" s="84"/>
    </row>
    <row r="161" spans="1:11">
      <c r="A161" s="104"/>
      <c r="B161" s="81">
        <f>B160+7</f>
        <v>43828</v>
      </c>
      <c r="C161" s="20">
        <f>D160+G160-H160</f>
        <v>7931.0928754970573</v>
      </c>
      <c r="D161" s="17">
        <f>C161+(C161*0.03)</f>
        <v>8169.0256617619689</v>
      </c>
      <c r="E161" s="17">
        <f>C161/3250</f>
        <v>2.4403362693837098</v>
      </c>
      <c r="F161" s="28">
        <f>(D161-C161)/E161</f>
        <v>97.499999999999943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43835</v>
      </c>
      <c r="C162" s="20">
        <f>D161+G161-H161</f>
        <v>8169.0256617619689</v>
      </c>
      <c r="D162" s="17">
        <f>C162+(C162*0.03)</f>
        <v>8414.0964316148275</v>
      </c>
      <c r="E162" s="17">
        <f>C162/3250</f>
        <v>2.5135463574652213</v>
      </c>
      <c r="F162" s="28">
        <f>(D162-C162)/E162</f>
        <v>97.499999999999801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43842</v>
      </c>
      <c r="C164" s="20">
        <f>D162+G162-H162</f>
        <v>8414.0964316148275</v>
      </c>
      <c r="D164" s="17">
        <f>C164+(C164*0.03)</f>
        <v>8666.5193245632727</v>
      </c>
      <c r="E164" s="17">
        <f>C164/3250</f>
        <v>2.5889527481891776</v>
      </c>
      <c r="F164" s="28">
        <f>(D164-C164)/E164</f>
        <v>97.500000000000156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43849</v>
      </c>
      <c r="C165" s="20">
        <f>D164+G164-H164</f>
        <v>8666.5193245632727</v>
      </c>
      <c r="D165" s="17">
        <f>C165+(C165*0.03)</f>
        <v>8926.5149043001711</v>
      </c>
      <c r="E165" s="17">
        <f>C165/3250</f>
        <v>2.666621330634853</v>
      </c>
      <c r="F165" s="28">
        <f>(D165-C165)/E165</f>
        <v>97.500000000000099</v>
      </c>
      <c r="G165" s="18"/>
      <c r="H165" s="18"/>
      <c r="I165" s="19">
        <f>E165*50/C165</f>
        <v>1.5384615384615382E-2</v>
      </c>
      <c r="J165" s="84"/>
    </row>
    <row r="166" spans="1:11">
      <c r="A166" s="104"/>
      <c r="B166" s="81">
        <f>B165+7</f>
        <v>43856</v>
      </c>
      <c r="C166" s="20">
        <f>D165+G165-H165</f>
        <v>8926.5149043001711</v>
      </c>
      <c r="D166" s="17">
        <f>C166+(C166*0.03)</f>
        <v>9194.3103514291761</v>
      </c>
      <c r="E166" s="17">
        <f>C166/3250</f>
        <v>2.7466199705538989</v>
      </c>
      <c r="F166" s="28">
        <f>(D166-C166)/E166</f>
        <v>97.499999999999929</v>
      </c>
      <c r="G166" s="18"/>
      <c r="H166" s="18"/>
      <c r="I166" s="19">
        <f>E166*50/C166</f>
        <v>1.5384615384615387E-2</v>
      </c>
      <c r="J166" s="84"/>
    </row>
    <row r="167" spans="1:11" ht="13.5" thickBot="1">
      <c r="A167" s="105"/>
      <c r="B167" s="81">
        <f>B166+7</f>
        <v>43863</v>
      </c>
      <c r="C167" s="20">
        <f>D166+G166-H166</f>
        <v>9194.3103514291761</v>
      </c>
      <c r="D167" s="17">
        <f>C167+(C167*0.03)</f>
        <v>9470.1396619720508</v>
      </c>
      <c r="E167" s="17">
        <f>C167/3250</f>
        <v>2.8290185696705157</v>
      </c>
      <c r="F167" s="28">
        <f>(D167-C167)/E167</f>
        <v>97.499999999999815</v>
      </c>
      <c r="G167" s="18"/>
      <c r="H167" s="80">
        <f>(D167-C154)*0.35</f>
        <v>989.79098415657973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43870</v>
      </c>
      <c r="C169" s="20">
        <f>D167+G167-H167</f>
        <v>8480.3486778154711</v>
      </c>
      <c r="D169" s="17">
        <f>C169+(C169*0.03)</f>
        <v>8734.7591381499351</v>
      </c>
      <c r="E169" s="17">
        <f>C169/3250</f>
        <v>2.6093380547124525</v>
      </c>
      <c r="F169" s="28">
        <f>(D169-C169)/E169</f>
        <v>97.499999999999957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43877</v>
      </c>
      <c r="C170" s="20">
        <f>D169+G169-H169</f>
        <v>8734.7591381499351</v>
      </c>
      <c r="D170" s="17">
        <f>C170+(C170*0.03)</f>
        <v>8996.8019122944334</v>
      </c>
      <c r="E170" s="17">
        <f>C170/3250</f>
        <v>2.6876181963538261</v>
      </c>
      <c r="F170" s="28">
        <f>(D170-C170)/E170</f>
        <v>97.500000000000071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43884</v>
      </c>
      <c r="C171" s="20">
        <f>D170+G170-H170</f>
        <v>8996.8019122944334</v>
      </c>
      <c r="D171" s="17">
        <f>C171+(C171*0.03)</f>
        <v>9266.7059696632659</v>
      </c>
      <c r="E171" s="17">
        <f>C171/3250</f>
        <v>2.768246742244441</v>
      </c>
      <c r="F171" s="28">
        <f>(D171-C171)/E171</f>
        <v>97.499999999999844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43891</v>
      </c>
      <c r="C172" s="20">
        <f>D171+G171-H171</f>
        <v>9266.7059696632659</v>
      </c>
      <c r="D172" s="17">
        <f>C172+(C172*0.03)</f>
        <v>9544.7071487531648</v>
      </c>
      <c r="E172" s="17">
        <f>C172/3250</f>
        <v>2.8512941445117743</v>
      </c>
      <c r="F172" s="28">
        <f>(D172-C172)/E172</f>
        <v>97.500000000000313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43898</v>
      </c>
      <c r="C174" s="20">
        <f>D172+G172-H172</f>
        <v>9544.7071487531648</v>
      </c>
      <c r="D174" s="17">
        <f>C174+(C174*0.03)</f>
        <v>9831.0483632157593</v>
      </c>
      <c r="E174" s="17">
        <f>C174/3250</f>
        <v>2.9368329688471277</v>
      </c>
      <c r="F174" s="28">
        <f>(D174-C174)/E174</f>
        <v>97.499999999999844</v>
      </c>
      <c r="G174" s="18"/>
      <c r="H174" s="18"/>
      <c r="I174" s="19">
        <f>E174*50/C174</f>
        <v>1.5384615384615385E-2</v>
      </c>
      <c r="J174" s="84"/>
    </row>
    <row r="175" spans="1:11">
      <c r="A175" s="104"/>
      <c r="B175" s="81">
        <f>B174+7</f>
        <v>43905</v>
      </c>
      <c r="C175" s="20">
        <f>D174+G174-H174</f>
        <v>9831.0483632157593</v>
      </c>
      <c r="D175" s="17">
        <f>C175+(C175*0.03)</f>
        <v>10125.979814112232</v>
      </c>
      <c r="E175" s="17">
        <f>C175/3250</f>
        <v>3.0249379579125413</v>
      </c>
      <c r="F175" s="28">
        <f>(D175-C175)/E175</f>
        <v>97.499999999999943</v>
      </c>
      <c r="G175" s="18"/>
      <c r="H175" s="18"/>
      <c r="I175" s="19">
        <f>E175*50/C175</f>
        <v>1.5384615384615384E-2</v>
      </c>
      <c r="J175" s="84"/>
    </row>
    <row r="176" spans="1:11">
      <c r="A176" s="104"/>
      <c r="B176" s="81">
        <f>B175+7</f>
        <v>43912</v>
      </c>
      <c r="C176" s="20">
        <f>D175+G175-H175</f>
        <v>10125.979814112232</v>
      </c>
      <c r="D176" s="17">
        <f>C176+(C176*0.03)</f>
        <v>10429.759208535599</v>
      </c>
      <c r="E176" s="17">
        <f>C176/3250</f>
        <v>3.1156860966499176</v>
      </c>
      <c r="F176" s="28">
        <f>(D176-C176)/E176</f>
        <v>97.500000000000071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43919</v>
      </c>
      <c r="C177" s="20">
        <f>D176+G176-H176</f>
        <v>10429.759208535599</v>
      </c>
      <c r="D177" s="17">
        <f>C177+(C177*0.03)</f>
        <v>10742.651984791668</v>
      </c>
      <c r="E177" s="17">
        <f>C177/3250</f>
        <v>3.2091566795494151</v>
      </c>
      <c r="F177" s="28">
        <f>(D177-C177)/E177</f>
        <v>97.50000000000027</v>
      </c>
      <c r="G177" s="18"/>
      <c r="H177" s="80">
        <f>(D177-C169)*0.35</f>
        <v>791.8061574416688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8"/>
  <sheetViews>
    <sheetView topLeftCell="A21" workbookViewId="0">
      <selection activeCell="C45" sqref="C4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6">
        <f>(D4-C4)/C4</f>
        <v>0</v>
      </c>
    </row>
    <row r="5" spans="1:10">
      <c r="A5" s="104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6">
        <f>(D5-C4)/C4</f>
        <v>1.4999999999999999E-2</v>
      </c>
    </row>
    <row r="6" spans="1:10">
      <c r="A6" s="104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6">
        <f>(D6-$C4)/$C4</f>
        <v>6.9809999999999942E-2</v>
      </c>
    </row>
    <row r="7" spans="1:10" ht="13" thickBot="1">
      <c r="A7" s="105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6">
        <f>(D7-$C4)/$C4</f>
        <v>0.12148182300000002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42932</v>
      </c>
      <c r="C9" s="20">
        <f>D7+G7-H7</f>
        <v>224.2963646</v>
      </c>
      <c r="D9" s="98">
        <f>C9+(C9*-0.074)</f>
        <v>207.6984336196</v>
      </c>
      <c r="E9" s="17">
        <f>C9/3250</f>
        <v>6.9014266030769225E-2</v>
      </c>
      <c r="F9" s="94">
        <f>(D9-C9)/E9</f>
        <v>-240.50000000000014</v>
      </c>
      <c r="G9" s="18"/>
      <c r="H9" s="18"/>
      <c r="I9" s="19">
        <f>E9*50/C9</f>
        <v>1.5384615384615384E-2</v>
      </c>
      <c r="J9" s="86">
        <f>(D9-$C4)/$C4</f>
        <v>3.8492168097999976E-2</v>
      </c>
    </row>
    <row r="10" spans="1:10">
      <c r="A10" s="104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6">
        <f>(D10-$C4)/$C4</f>
        <v>8.2835783675784563E-2</v>
      </c>
    </row>
    <row r="11" spans="1:10">
      <c r="A11" s="104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6">
        <f>(D11-$C4)/$C4</f>
        <v>7.7963022649243499E-2</v>
      </c>
    </row>
    <row r="12" spans="1:10" ht="13" thickBot="1">
      <c r="A12" s="105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6">
        <f>(D12-$C4)/$C4</f>
        <v>4.2821428110878232E-2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6">
        <f>(D14-$C4)/$C4</f>
        <v>2.1964999548660699E-2</v>
      </c>
    </row>
    <row r="15" spans="1:10">
      <c r="A15" s="104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6">
        <f>(D15-$C4)/$C4</f>
        <v>8.2874113521760939E-2</v>
      </c>
    </row>
    <row r="16" spans="1:10">
      <c r="A16" s="104"/>
      <c r="B16" s="81">
        <f>B15+7</f>
        <v>42974</v>
      </c>
      <c r="C16" s="20">
        <f>D15+G15-H15</f>
        <v>216.57482270435219</v>
      </c>
      <c r="D16" s="98">
        <f>C16+(C16*-0.0884)</f>
        <v>197.42960837728745</v>
      </c>
      <c r="E16" s="17">
        <f>C16/3250</f>
        <v>6.6638406985954524E-2</v>
      </c>
      <c r="F16" s="94">
        <f>(D16-C16)/E16</f>
        <v>-287.3</v>
      </c>
      <c r="G16" s="18"/>
      <c r="H16" s="18"/>
      <c r="I16" s="19">
        <f>E16*50/C16</f>
        <v>1.5384615384615385E-2</v>
      </c>
      <c r="J16" s="89">
        <f>(D16-$C4)/$C4</f>
        <v>-1.2851958113562744E-2</v>
      </c>
    </row>
    <row r="17" spans="1:11" ht="13.5" thickBot="1">
      <c r="A17" s="105"/>
      <c r="B17" s="81">
        <f>B16+7</f>
        <v>42981</v>
      </c>
      <c r="C17" s="20">
        <f>D16+G16-H16</f>
        <v>197.42960837728745</v>
      </c>
      <c r="D17" s="98">
        <f>C17+(C17*-0.0583)</f>
        <v>185.91946220889159</v>
      </c>
      <c r="E17" s="17">
        <f>C17/5500</f>
        <v>3.5896292432234085E-2</v>
      </c>
      <c r="F17" s="94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89">
        <f>(D17-C19)/$C4</f>
        <v>-2.112080668666266E-2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42988</v>
      </c>
      <c r="C19" s="20">
        <f>D17+G17-H17</f>
        <v>190.14362354622412</v>
      </c>
      <c r="D19" s="21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6">
        <f>(D19-$C4)/$C4</f>
        <v>5.710347510523292E-2</v>
      </c>
    </row>
    <row r="20" spans="1:11">
      <c r="A20" s="104"/>
      <c r="B20" s="81">
        <f>B19+7</f>
        <v>42995</v>
      </c>
      <c r="C20" s="20">
        <f>D19+G19-H19</f>
        <v>211.42069502104658</v>
      </c>
      <c r="D20" s="98">
        <f>C20+(C20*-0.073)</f>
        <v>195.98698428451019</v>
      </c>
      <c r="E20" s="17">
        <f>C20/5500</f>
        <v>3.8440126367463016E-2</v>
      </c>
      <c r="F20" s="94">
        <f>(D20-C20)/E20</f>
        <v>-401.49999999999989</v>
      </c>
      <c r="G20" s="18"/>
      <c r="H20" s="18"/>
      <c r="I20" s="19">
        <f>E20*50/C20</f>
        <v>9.0909090909090905E-3</v>
      </c>
      <c r="J20" s="89">
        <f>(D20-$C4)/$C4</f>
        <v>-2.0065078577449071E-2</v>
      </c>
    </row>
    <row r="21" spans="1:11">
      <c r="A21" s="104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89">
        <f>(D21-$C4)/$C4</f>
        <v>-3.0158408268101341E-2</v>
      </c>
    </row>
    <row r="22" spans="1:11" ht="13" thickBot="1">
      <c r="A22" s="105"/>
      <c r="B22" s="81">
        <f>B21+7</f>
        <v>43009</v>
      </c>
      <c r="C22" s="20">
        <f>D21+G21-H21</f>
        <v>193.96831834637973</v>
      </c>
      <c r="D22" s="98">
        <f>C22+(C22*-0.0544)</f>
        <v>183.41644182833667</v>
      </c>
      <c r="E22" s="17">
        <f>C22/5500</f>
        <v>3.526696697206904E-2</v>
      </c>
      <c r="F22" s="94">
        <f>(D22-C22)/E22</f>
        <v>-299.20000000000005</v>
      </c>
      <c r="G22" s="18"/>
      <c r="H22" s="18"/>
      <c r="I22" s="19">
        <f>E22*50/C22</f>
        <v>9.0909090909090905E-3</v>
      </c>
      <c r="J22" s="89">
        <f>(D22-$C4)/$C4</f>
        <v>-8.2917790858316631E-2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89">
        <f>(D24-$C4)/$C4</f>
        <v>-0.1360168507676201</v>
      </c>
    </row>
    <row r="25" spans="1:11">
      <c r="A25" s="104"/>
      <c r="B25" s="81">
        <f>B24+7</f>
        <v>43023</v>
      </c>
      <c r="C25" s="20">
        <f>D24+G24-H24</f>
        <v>172.79662984647598</v>
      </c>
      <c r="D25" s="21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89">
        <f>(D25-$C4)/$C4</f>
        <v>-6.9144555017033871E-2</v>
      </c>
    </row>
    <row r="26" spans="1:11">
      <c r="A26" s="104"/>
      <c r="B26" s="81">
        <f>B25+7</f>
        <v>43030</v>
      </c>
      <c r="C26" s="20">
        <f>D25+G25-H25</f>
        <v>186.17108899659323</v>
      </c>
      <c r="D26" s="21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89">
        <f>(D26-$C4)/$C4</f>
        <v>-2.4022196117552143E-3</v>
      </c>
    </row>
    <row r="27" spans="1:11" ht="13" thickBot="1">
      <c r="A27" s="105"/>
      <c r="B27" s="81">
        <f>B26+7</f>
        <v>43037</v>
      </c>
      <c r="C27" s="20">
        <f>D26+G26-H26</f>
        <v>199.51955607764896</v>
      </c>
      <c r="D27" s="21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6">
        <f>(D27-$C4)/$C4</f>
        <v>8.7381580623186891E-2</v>
      </c>
    </row>
    <row r="28" spans="1:11" ht="13" thickBot="1">
      <c r="A28" s="78"/>
      <c r="B28" s="13"/>
      <c r="C28" s="22"/>
      <c r="D28" s="99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6">
        <f>(D29-$C4)/$C4</f>
        <v>4.8997010827188346E-2</v>
      </c>
    </row>
    <row r="30" spans="1:11">
      <c r="A30" s="104"/>
      <c r="B30" s="81">
        <f>B29+7</f>
        <v>43051</v>
      </c>
      <c r="C30" s="20">
        <f>D29+G29-H29</f>
        <v>209.79940216543767</v>
      </c>
      <c r="D30" s="98">
        <f>C30+(C30*-0.1562)</f>
        <v>177.02873554719631</v>
      </c>
      <c r="E30" s="17">
        <f>C30/3000</f>
        <v>6.9933134055145896E-2</v>
      </c>
      <c r="F30" s="94">
        <f>(D30-C30)/E30</f>
        <v>-468.59999999999997</v>
      </c>
      <c r="G30" s="18"/>
      <c r="H30" s="18"/>
      <c r="I30" s="19">
        <f>E30*50/C30</f>
        <v>1.6666666666666666E-2</v>
      </c>
      <c r="J30" s="89">
        <f>(D30-$C4)/$C4</f>
        <v>-0.11485632226401847</v>
      </c>
    </row>
    <row r="31" spans="1:11">
      <c r="A31" s="104"/>
      <c r="B31" s="81">
        <f>B30+7</f>
        <v>43058</v>
      </c>
      <c r="C31" s="20">
        <f>D30+G30-H30</f>
        <v>177.02873554719631</v>
      </c>
      <c r="D31" s="21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89">
        <f>(D31-$C4)/$C4</f>
        <v>-4.315968436740391E-2</v>
      </c>
    </row>
    <row r="32" spans="1:11" ht="13.5" thickBot="1">
      <c r="A32" s="105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89">
        <f>(C34-$C4)/$C4</f>
        <v>-6.6635208469948998E-2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43072</v>
      </c>
      <c r="C34" s="20">
        <f>D32+G32-H32</f>
        <v>186.6729583060102</v>
      </c>
      <c r="D34" s="21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86">
        <f>(D34-$C4)/$C4</f>
        <v>2.6869276345531573E-2</v>
      </c>
    </row>
    <row r="35" spans="1:11">
      <c r="A35" s="104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6">
        <f>(D35-$C4)/$C4</f>
        <v>4.8844278859325956E-2</v>
      </c>
    </row>
    <row r="36" spans="1:11">
      <c r="A36" s="104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6">
        <f>(D36-$C4)/$C4</f>
        <v>5.7969224085402116E-2</v>
      </c>
    </row>
    <row r="37" spans="1:11" ht="13" thickBot="1">
      <c r="A37" s="105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6">
        <f>(D37-$C4)/$C4</f>
        <v>5.7969224085402116E-2</v>
      </c>
    </row>
    <row r="38" spans="1:11" ht="13" thickBot="1">
      <c r="A38" s="78"/>
      <c r="B38" s="13"/>
      <c r="C38" s="22"/>
      <c r="D38" s="23"/>
      <c r="E38" s="23"/>
      <c r="F38" s="96"/>
      <c r="G38" s="23"/>
      <c r="H38" s="10"/>
      <c r="I38" s="24"/>
      <c r="J38" s="85"/>
    </row>
    <row r="39" spans="1:11">
      <c r="A39" s="103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6">
        <f>(D39-$C4)/$C4</f>
        <v>5.7969224085402116E-2</v>
      </c>
    </row>
    <row r="40" spans="1:11">
      <c r="A40" s="104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86">
        <f>(D40-$C4)/$C4</f>
        <v>-3.2871939891427359E-3</v>
      </c>
    </row>
    <row r="41" spans="1:11">
      <c r="A41" s="104"/>
      <c r="B41" s="81">
        <f>B40+7</f>
        <v>43114</v>
      </c>
      <c r="C41" s="20">
        <f>D40+G40-H40</f>
        <v>199.34256120217145</v>
      </c>
      <c r="D41" s="98">
        <f>C41+(C41*-0.1565)</f>
        <v>168.14545037403161</v>
      </c>
      <c r="E41" s="17">
        <f>C41/3250</f>
        <v>6.1336172677591214E-2</v>
      </c>
      <c r="F41" s="94">
        <f>(D41-C41)/E41</f>
        <v>-508.62500000000017</v>
      </c>
      <c r="G41" s="18"/>
      <c r="H41" s="18"/>
      <c r="I41" s="19">
        <f>E41*50/C41</f>
        <v>1.5384615384615385E-2</v>
      </c>
      <c r="J41" s="89">
        <f>(D41-$C4)/$C4</f>
        <v>-0.15927274812984193</v>
      </c>
    </row>
    <row r="42" spans="1:11" ht="13" thickBot="1">
      <c r="A42" s="105"/>
      <c r="B42" s="81">
        <f>B41+7</f>
        <v>43121</v>
      </c>
      <c r="C42" s="20">
        <f>D41+G41-H41</f>
        <v>168.14545037403161</v>
      </c>
      <c r="D42" s="98">
        <f>C42+(C42*-0.2248)</f>
        <v>130.34635312994931</v>
      </c>
      <c r="E42" s="17">
        <f>C42/3250</f>
        <v>5.1737061653548189E-2</v>
      </c>
      <c r="F42" s="94">
        <f>(D42-C42)/E42</f>
        <v>-730.59999999999991</v>
      </c>
      <c r="G42" s="18"/>
      <c r="H42" s="18"/>
      <c r="I42" s="19">
        <f>E42*50/C42</f>
        <v>1.5384615384615385E-2</v>
      </c>
      <c r="J42" s="89">
        <f>(D42-$C4)/$C4</f>
        <v>-0.34826823435025345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43128</v>
      </c>
      <c r="C44" s="20">
        <f>D42+G42-H42</f>
        <v>130.34635312994931</v>
      </c>
      <c r="D44" s="98">
        <f>C44+(C44*-0.05845)</f>
        <v>122.72760878950378</v>
      </c>
      <c r="E44" s="17">
        <f>C44/3250</f>
        <v>4.0106570193830557E-2</v>
      </c>
      <c r="F44" s="28">
        <f>(D44-C44)/E44</f>
        <v>-189.96249999999984</v>
      </c>
      <c r="G44" s="18"/>
      <c r="H44" s="18"/>
      <c r="I44" s="19">
        <f>E44*50/C44</f>
        <v>1.5384615384615384E-2</v>
      </c>
      <c r="J44" s="92">
        <f>(D44-$C4)/$C4</f>
        <v>-0.38636195605248114</v>
      </c>
    </row>
    <row r="45" spans="1:11" ht="14.5">
      <c r="A45" s="104"/>
      <c r="B45" s="81">
        <f>B44+7</f>
        <v>43135</v>
      </c>
      <c r="C45" s="32">
        <f>D44+G44-H44</f>
        <v>122.72760878950378</v>
      </c>
      <c r="D45" s="17">
        <f>C45+(C45*0.03)</f>
        <v>126.4094370531889</v>
      </c>
      <c r="E45" s="17">
        <f>C45/3250</f>
        <v>3.7762341166001162E-2</v>
      </c>
      <c r="F45" s="28">
        <f>(D45-C45)/E45</f>
        <v>97.500000000000156</v>
      </c>
      <c r="G45" s="18"/>
      <c r="H45" s="18"/>
      <c r="I45" s="19">
        <f>E45*50/C45</f>
        <v>1.5384615384615385E-2</v>
      </c>
      <c r="J45" s="84"/>
    </row>
    <row r="46" spans="1:11">
      <c r="A46" s="104"/>
      <c r="B46" s="81">
        <f>B45+7</f>
        <v>43142</v>
      </c>
      <c r="C46" s="20">
        <f>D45+G45-H45</f>
        <v>126.4094370531889</v>
      </c>
      <c r="D46" s="17">
        <f>C46+(C46*0.03)</f>
        <v>130.20172016478458</v>
      </c>
      <c r="E46" s="17">
        <f>C46/3250</f>
        <v>3.8895211400981199E-2</v>
      </c>
      <c r="F46" s="28">
        <f>(D46-C46)/E46</f>
        <v>97.500000000000327</v>
      </c>
      <c r="G46" s="18"/>
      <c r="H46" s="18"/>
      <c r="I46" s="19">
        <f>E46*50/C46</f>
        <v>1.5384615384615385E-2</v>
      </c>
      <c r="J46" s="84"/>
    </row>
    <row r="47" spans="1:11" ht="13.5" thickBot="1">
      <c r="A47" s="105"/>
      <c r="B47" s="81">
        <f>B46+7</f>
        <v>43149</v>
      </c>
      <c r="C47" s="20">
        <f>D46+G46-H46</f>
        <v>130.20172016478458</v>
      </c>
      <c r="D47" s="17">
        <f>C47+(C47*0.03)</f>
        <v>134.10777176972812</v>
      </c>
      <c r="E47" s="17">
        <f>C47/3250</f>
        <v>4.0062067743010639E-2</v>
      </c>
      <c r="F47" s="28">
        <f>(D47-C47)/E47</f>
        <v>97.500000000000114</v>
      </c>
      <c r="G47" s="18"/>
      <c r="H47" s="80">
        <f>(D47-C34)*0.35</f>
        <v>-18.397815287698727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43156</v>
      </c>
      <c r="C49" s="20">
        <f>D47+G47-H47</f>
        <v>152.50558705742685</v>
      </c>
      <c r="D49" s="17">
        <f>C49+(C49*0.03)</f>
        <v>157.08075466914966</v>
      </c>
      <c r="E49" s="17">
        <f>C49/3250</f>
        <v>4.6924796017669801E-2</v>
      </c>
      <c r="F49" s="28">
        <f>(D49-C49)/E49</f>
        <v>97.499999999999972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43163</v>
      </c>
      <c r="C50" s="20">
        <f>D49+G49-H49</f>
        <v>157.08075466914966</v>
      </c>
      <c r="D50" s="17">
        <f>C50+(C50*0.03)</f>
        <v>161.79317730922415</v>
      </c>
      <c r="E50" s="17">
        <f>C50/3250</f>
        <v>4.8332539898199897E-2</v>
      </c>
      <c r="F50" s="28">
        <f>(D50-C50)/E50</f>
        <v>97.500000000000071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43170</v>
      </c>
      <c r="C51" s="20">
        <f>D50+G50-H50</f>
        <v>161.79317730922415</v>
      </c>
      <c r="D51" s="17">
        <f>C51+(C51*0.03)</f>
        <v>166.64697262850086</v>
      </c>
      <c r="E51" s="17">
        <f>C51/3250</f>
        <v>4.978251609514589E-2</v>
      </c>
      <c r="F51" s="28">
        <f>(D51-C51)/E51</f>
        <v>97.499999999999787</v>
      </c>
      <c r="G51" s="18"/>
      <c r="H51" s="18"/>
      <c r="I51" s="19">
        <f>E51*50/C51</f>
        <v>1.5384615384615385E-2</v>
      </c>
      <c r="J51" s="84"/>
    </row>
    <row r="52" spans="1:11" ht="13" thickBot="1">
      <c r="A52" s="105"/>
      <c r="B52" s="81">
        <f>B51+7</f>
        <v>43177</v>
      </c>
      <c r="C52" s="20">
        <f>D51+G51-H51</f>
        <v>166.64697262850086</v>
      </c>
      <c r="D52" s="17">
        <f>C52+(C52*0.03)</f>
        <v>171.64638180735588</v>
      </c>
      <c r="E52" s="17">
        <f>C52/3250</f>
        <v>5.1275991578000266E-2</v>
      </c>
      <c r="F52" s="28">
        <f>(D52-C52)/E52</f>
        <v>97.499999999999844</v>
      </c>
      <c r="G52" s="18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43184</v>
      </c>
      <c r="C54" s="20">
        <f>D52+G52-H52</f>
        <v>171.64638180735588</v>
      </c>
      <c r="D54" s="17">
        <f>C54+(C54*0.03)</f>
        <v>176.79577326157656</v>
      </c>
      <c r="E54" s="17">
        <f>C54/3250</f>
        <v>5.2814271325340272E-2</v>
      </c>
      <c r="F54" s="28">
        <f>(D54-C54)/E54</f>
        <v>97.5</v>
      </c>
      <c r="G54" s="18"/>
      <c r="H54" s="18"/>
      <c r="I54" s="19">
        <f>E54*50/C54</f>
        <v>1.5384615384615385E-2</v>
      </c>
      <c r="J54" s="84"/>
    </row>
    <row r="55" spans="1:11">
      <c r="A55" s="104"/>
      <c r="B55" s="81">
        <f>B54+7</f>
        <v>43191</v>
      </c>
      <c r="C55" s="20">
        <f>D54+G54-H54</f>
        <v>176.79577326157656</v>
      </c>
      <c r="D55" s="17">
        <f>C55+(C55*0.03)</f>
        <v>182.09964645942387</v>
      </c>
      <c r="E55" s="17">
        <f>C55/3250</f>
        <v>5.4398699465100481E-2</v>
      </c>
      <c r="F55" s="28">
        <f>(D55-C55)/E55</f>
        <v>97.500000000000227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43198</v>
      </c>
      <c r="C56" s="20">
        <f>D55+G55-H55</f>
        <v>182.09964645942387</v>
      </c>
      <c r="D56" s="17">
        <f>C56+(C56*0.03)</f>
        <v>187.56263585320659</v>
      </c>
      <c r="E56" s="17">
        <f>C56/3250</f>
        <v>5.6030660449053499E-2</v>
      </c>
      <c r="F56" s="28">
        <f>(D56-C56)/E56</f>
        <v>97.500000000000085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43205</v>
      </c>
      <c r="C57" s="20">
        <f>D56+G56-H56</f>
        <v>187.56263585320659</v>
      </c>
      <c r="D57" s="17">
        <f>C57+(C57*0.03)</f>
        <v>193.18951492880279</v>
      </c>
      <c r="E57" s="17">
        <f>C57/3250</f>
        <v>5.7711580262525104E-2</v>
      </c>
      <c r="F57" s="28">
        <f>(D57-C57)/E57</f>
        <v>97.500000000000171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43212</v>
      </c>
      <c r="C59" s="20">
        <f>D57+G57-H57</f>
        <v>193.18951492880279</v>
      </c>
      <c r="D59" s="17">
        <f>C59+(C59*0.03)</f>
        <v>198.98520037666688</v>
      </c>
      <c r="E59" s="17">
        <f>C59/3250</f>
        <v>5.9442927670400859E-2</v>
      </c>
      <c r="F59" s="28">
        <f>(D59-C59)/E59</f>
        <v>97.500000000000071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43219</v>
      </c>
      <c r="C60" s="20">
        <f>D59+G59-H59</f>
        <v>198.98520037666688</v>
      </c>
      <c r="D60" s="17">
        <f>C60+(C60*0.03)</f>
        <v>204.95475638796688</v>
      </c>
      <c r="E60" s="17">
        <f>C60/3250</f>
        <v>6.1226215500512889E-2</v>
      </c>
      <c r="F60" s="28">
        <f>(D60-C60)/E60</f>
        <v>97.499999999999886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43226</v>
      </c>
      <c r="C61" s="20">
        <f>D60+G60-H60</f>
        <v>204.95475638796688</v>
      </c>
      <c r="D61" s="17">
        <f>C61+(C61*0.03)</f>
        <v>211.10339907960588</v>
      </c>
      <c r="E61" s="17">
        <f>C61/3250</f>
        <v>6.3063001965528276E-2</v>
      </c>
      <c r="F61" s="28">
        <f>(D61-C61)/E61</f>
        <v>97.499999999999844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43233</v>
      </c>
      <c r="C62" s="20">
        <f>D61+G61-H61</f>
        <v>211.10339907960588</v>
      </c>
      <c r="D62" s="17">
        <f>C62+(C62*0.03)</f>
        <v>217.43650105199404</v>
      </c>
      <c r="E62" s="17">
        <f>C62/3250</f>
        <v>6.4954892024494115E-2</v>
      </c>
      <c r="F62" s="28">
        <f>(D62-C62)/E62</f>
        <v>97.499999999999815</v>
      </c>
      <c r="G62" s="18"/>
      <c r="H62" s="80">
        <f>(D62-C49)*0.35</f>
        <v>22.725819898098514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43240</v>
      </c>
      <c r="C64" s="20">
        <f>D62+G62-H62</f>
        <v>194.71068115389554</v>
      </c>
      <c r="D64" s="17">
        <f>C64+(C64*0.03)</f>
        <v>200.55200158851241</v>
      </c>
      <c r="E64" s="17">
        <f>C64/3250</f>
        <v>5.9910978816583242E-2</v>
      </c>
      <c r="F64" s="28">
        <f>(D64-C64)/E64</f>
        <v>97.500000000000156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43247</v>
      </c>
      <c r="C65" s="20">
        <f>D64+G64-H64</f>
        <v>200.55200158851241</v>
      </c>
      <c r="D65" s="17">
        <f>C65+(C65*0.03)</f>
        <v>206.56856163616777</v>
      </c>
      <c r="E65" s="17">
        <f>C65/3250</f>
        <v>6.1708308181080744E-2</v>
      </c>
      <c r="F65" s="28">
        <f>(D65-C65)/E65</f>
        <v>97.499999999999801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43254</v>
      </c>
      <c r="C66" s="20">
        <f>D65+G65-H65</f>
        <v>206.56856163616777</v>
      </c>
      <c r="D66" s="17">
        <f>C66+(C66*0.03)</f>
        <v>212.76561848525282</v>
      </c>
      <c r="E66" s="17">
        <f>C66/3250</f>
        <v>6.3559557426513161E-2</v>
      </c>
      <c r="F66" s="28">
        <f>(D66-C66)/E66</f>
        <v>97.500000000000171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43261</v>
      </c>
      <c r="C67" s="20">
        <f>D66+G66-H66</f>
        <v>212.76561848525282</v>
      </c>
      <c r="D67" s="17">
        <f>C67+(C67*0.03)</f>
        <v>219.14858703981039</v>
      </c>
      <c r="E67" s="17">
        <f>C67/3250</f>
        <v>6.5466344149308561E-2</v>
      </c>
      <c r="F67" s="28">
        <f>(D67-C67)/E67</f>
        <v>97.499999999999901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43268</v>
      </c>
      <c r="C69" s="20">
        <f>D67+G67-H67</f>
        <v>219.14858703981039</v>
      </c>
      <c r="D69" s="17">
        <f>C69+(C69*0.03)</f>
        <v>225.7230446510047</v>
      </c>
      <c r="E69" s="17">
        <f>C69/3250</f>
        <v>6.7430334473787809E-2</v>
      </c>
      <c r="F69" s="28">
        <f>(D69-C69)/E69</f>
        <v>97.499999999999901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43275</v>
      </c>
      <c r="C70" s="20">
        <f>D69+G69-H69</f>
        <v>225.7230446510047</v>
      </c>
      <c r="D70" s="17">
        <f>C70+(C70*0.03)</f>
        <v>232.49473599053485</v>
      </c>
      <c r="E70" s="17">
        <f>C70/3250</f>
        <v>6.9453244508001444E-2</v>
      </c>
      <c r="F70" s="28">
        <f>(D70-C70)/E70</f>
        <v>97.500000000000142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43282</v>
      </c>
      <c r="C71" s="20">
        <f>D70+G70-H70</f>
        <v>232.49473599053485</v>
      </c>
      <c r="D71" s="17">
        <f>C71+(C71*0.03)</f>
        <v>239.46957807025089</v>
      </c>
      <c r="E71" s="17">
        <f>C71/3250</f>
        <v>7.1536841843241494E-2</v>
      </c>
      <c r="F71" s="28">
        <f>(D71-C71)/E71</f>
        <v>97.499999999999929</v>
      </c>
      <c r="G71" s="18"/>
      <c r="H71" s="18"/>
      <c r="I71" s="19">
        <f>E71*50/C71</f>
        <v>1.5384615384615384E-2</v>
      </c>
      <c r="J71" s="84"/>
    </row>
    <row r="72" spans="1:11" ht="13" thickBot="1">
      <c r="A72" s="105"/>
      <c r="B72" s="81">
        <f>B71+7</f>
        <v>43289</v>
      </c>
      <c r="C72" s="20">
        <f>D71+G71-H71</f>
        <v>239.46957807025089</v>
      </c>
      <c r="D72" s="17">
        <f>C72+(C72*0.03)</f>
        <v>246.65366541235841</v>
      </c>
      <c r="E72" s="17">
        <f>C72/3250</f>
        <v>7.3682947098538731E-2</v>
      </c>
      <c r="F72" s="28">
        <f>(D72-C72)/E72</f>
        <v>97.499999999999872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43296</v>
      </c>
      <c r="C74" s="20">
        <f>D72+G72-H72</f>
        <v>246.65366541235841</v>
      </c>
      <c r="D74" s="17">
        <f>C74+(C74*0.03)</f>
        <v>254.05327537472917</v>
      </c>
      <c r="E74" s="17">
        <f>C74/3250</f>
        <v>7.5893435511494897E-2</v>
      </c>
      <c r="F74" s="28">
        <f>(D74-C74)/E74</f>
        <v>97.500000000000114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43303</v>
      </c>
      <c r="C75" s="20">
        <f>D74+G74-H74</f>
        <v>254.05327537472917</v>
      </c>
      <c r="D75" s="17">
        <f>C75+(C75*0.03)</f>
        <v>261.67487363597104</v>
      </c>
      <c r="E75" s="17">
        <f>C75/3250</f>
        <v>7.8170238576839746E-2</v>
      </c>
      <c r="F75" s="28">
        <f>(D75-C75)/E75</f>
        <v>97.499999999999957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43310</v>
      </c>
      <c r="C76" s="20">
        <f>D75+G75-H75</f>
        <v>261.67487363597104</v>
      </c>
      <c r="D76" s="17">
        <f>C76+(C76*0.03)</f>
        <v>269.5251198450502</v>
      </c>
      <c r="E76" s="17">
        <f>C76/3250</f>
        <v>8.0515345734144941E-2</v>
      </c>
      <c r="F76" s="28">
        <f>(D76-C76)/E76</f>
        <v>97.500000000000341</v>
      </c>
      <c r="G76" s="18"/>
      <c r="H76" s="18"/>
      <c r="I76" s="19">
        <f>E76*50/C76</f>
        <v>1.5384615384615387E-2</v>
      </c>
      <c r="J76" s="84"/>
    </row>
    <row r="77" spans="1:11" ht="13.5" thickBot="1">
      <c r="A77" s="105"/>
      <c r="B77" s="81">
        <f>B76+7</f>
        <v>43317</v>
      </c>
      <c r="C77" s="20">
        <f>D76+G76-H76</f>
        <v>269.5251198450502</v>
      </c>
      <c r="D77" s="17">
        <f>C77+(C77*0.03)</f>
        <v>277.61087344040169</v>
      </c>
      <c r="E77" s="17">
        <f>C77/3250</f>
        <v>8.2930806106169291E-2</v>
      </c>
      <c r="F77" s="28">
        <f>(D77-C77)/E77</f>
        <v>97.499999999999829</v>
      </c>
      <c r="G77" s="18"/>
      <c r="H77" s="80">
        <f>(D77-C64)*0.35</f>
        <v>29.015067300277153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43324</v>
      </c>
      <c r="C79" s="20">
        <f>D77+G77-H77</f>
        <v>248.59580614012452</v>
      </c>
      <c r="D79" s="17">
        <f>C79+(C79*0.03)</f>
        <v>256.05368032432824</v>
      </c>
      <c r="E79" s="17">
        <f>C79/3250</f>
        <v>7.6491017273884465E-2</v>
      </c>
      <c r="F79" s="28">
        <f>(D79-C79)/E79</f>
        <v>97.499999999999773</v>
      </c>
      <c r="G79" s="18"/>
      <c r="H79" s="18"/>
      <c r="I79" s="19">
        <f>E79*50/C79</f>
        <v>1.5384615384615384E-2</v>
      </c>
      <c r="J79" s="84"/>
    </row>
    <row r="80" spans="1:11">
      <c r="A80" s="104"/>
      <c r="B80" s="81">
        <f>B79+7</f>
        <v>43331</v>
      </c>
      <c r="C80" s="20">
        <f>D79+G79-H79</f>
        <v>256.05368032432824</v>
      </c>
      <c r="D80" s="17">
        <f>C80+(C80*0.03)</f>
        <v>263.73529073405808</v>
      </c>
      <c r="E80" s="17">
        <f>C80/3250</f>
        <v>7.8785747792100999E-2</v>
      </c>
      <c r="F80" s="28">
        <f>(D80-C80)/E80</f>
        <v>97.499999999999929</v>
      </c>
      <c r="G80" s="18"/>
      <c r="H80" s="18"/>
      <c r="I80" s="19">
        <f>E80*50/C80</f>
        <v>1.5384615384615384E-2</v>
      </c>
      <c r="J80" s="84"/>
    </row>
    <row r="81" spans="1:11">
      <c r="A81" s="104"/>
      <c r="B81" s="81">
        <f>B80+7</f>
        <v>43338</v>
      </c>
      <c r="C81" s="20">
        <f>D80+G80-H80</f>
        <v>263.73529073405808</v>
      </c>
      <c r="D81" s="17">
        <f>C81+(C81*0.03)</f>
        <v>271.64734945607984</v>
      </c>
      <c r="E81" s="17">
        <f>C81/3250</f>
        <v>8.1149320225864019E-2</v>
      </c>
      <c r="F81" s="28">
        <f>(D81-C81)/E81</f>
        <v>97.500000000000156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43345</v>
      </c>
      <c r="C82" s="20">
        <f>D81+G81-H81</f>
        <v>271.64734945607984</v>
      </c>
      <c r="D82" s="17">
        <f>C82+(C82*0.03)</f>
        <v>279.79676993976221</v>
      </c>
      <c r="E82" s="17">
        <f>C82/3250</f>
        <v>8.3583799832639943E-2</v>
      </c>
      <c r="F82" s="28">
        <f>(D82-C82)/E82</f>
        <v>97.499999999999787</v>
      </c>
      <c r="G82" s="18"/>
      <c r="H82" s="80"/>
      <c r="I82" s="19">
        <f>E82*50/C82</f>
        <v>1.5384615384615382E-2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43352</v>
      </c>
      <c r="C84" s="20">
        <f>D82+G82-H82</f>
        <v>279.79676993976221</v>
      </c>
      <c r="D84" s="17">
        <f>C84+(C84*0.03)</f>
        <v>288.19067303795509</v>
      </c>
      <c r="E84" s="17">
        <f>C84/3250</f>
        <v>8.6091313827619143E-2</v>
      </c>
      <c r="F84" s="28">
        <f>(D84-C84)/E84</f>
        <v>97.500000000000156</v>
      </c>
      <c r="G84" s="18"/>
      <c r="H84" s="18"/>
      <c r="I84" s="19">
        <f>E84*50/C84</f>
        <v>1.5384615384615384E-2</v>
      </c>
      <c r="J84" s="84"/>
    </row>
    <row r="85" spans="1:11">
      <c r="A85" s="104"/>
      <c r="B85" s="81">
        <f>B84+7</f>
        <v>43359</v>
      </c>
      <c r="C85" s="20">
        <f>D84+G84-H84</f>
        <v>288.19067303795509</v>
      </c>
      <c r="D85" s="17">
        <f>C85+(C85*0.03)</f>
        <v>296.83639322909374</v>
      </c>
      <c r="E85" s="17">
        <f>C85/3250</f>
        <v>8.8674053242447717E-2</v>
      </c>
      <c r="F85" s="28">
        <f>(D85-C85)/E85</f>
        <v>97.499999999999972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43366</v>
      </c>
      <c r="C86" s="20">
        <f>D85+G85-H85</f>
        <v>296.83639322909374</v>
      </c>
      <c r="D86" s="17">
        <f>C86+(C86*0.03)</f>
        <v>305.74148502596654</v>
      </c>
      <c r="E86" s="17">
        <f>C86/3250</f>
        <v>9.1334274839721147E-2</v>
      </c>
      <c r="F86" s="28">
        <f>(D86-C86)/E86</f>
        <v>97.499999999999829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43373</v>
      </c>
      <c r="C87" s="20">
        <f>D86+G86-H86</f>
        <v>305.74148502596654</v>
      </c>
      <c r="D87" s="17">
        <f>C87+(C87*0.03)</f>
        <v>314.91372957674554</v>
      </c>
      <c r="E87" s="17">
        <f>C87/3250</f>
        <v>9.4074303084912783E-2</v>
      </c>
      <c r="F87" s="28">
        <f>(D87-C87)/E87</f>
        <v>97.500000000000028</v>
      </c>
      <c r="G87" s="18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43380</v>
      </c>
      <c r="C89" s="20">
        <f>D87+G87-H87</f>
        <v>314.91372957674554</v>
      </c>
      <c r="D89" s="17">
        <f>C89+(C89*0.03)</f>
        <v>324.36114146404793</v>
      </c>
      <c r="E89" s="17">
        <f>C89/3250</f>
        <v>9.6896532177460165E-2</v>
      </c>
      <c r="F89" s="28">
        <f>(D89-C89)/E89</f>
        <v>97.500000000000284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43387</v>
      </c>
      <c r="C90" s="20">
        <f>D89+G89-H89</f>
        <v>324.36114146404793</v>
      </c>
      <c r="D90" s="17">
        <f>C90+(C90*0.03)</f>
        <v>334.09197570796937</v>
      </c>
      <c r="E90" s="17">
        <f>C90/3250</f>
        <v>9.9803428142783979E-2</v>
      </c>
      <c r="F90" s="28">
        <f>(D90-C90)/E90</f>
        <v>97.499999999999972</v>
      </c>
      <c r="G90" s="18"/>
      <c r="H90" s="18"/>
      <c r="I90" s="19">
        <f>E90*50/C90</f>
        <v>1.5384615384615384E-2</v>
      </c>
      <c r="J90" s="84"/>
    </row>
    <row r="91" spans="1:11">
      <c r="A91" s="104"/>
      <c r="B91" s="81">
        <f>B90+7</f>
        <v>43394</v>
      </c>
      <c r="C91" s="20">
        <f>D90+G90-H90</f>
        <v>334.09197570796937</v>
      </c>
      <c r="D91" s="17">
        <f>C91+(C91*0.03)</f>
        <v>344.11473497920844</v>
      </c>
      <c r="E91" s="17">
        <f>C91/3250</f>
        <v>0.1027975309870675</v>
      </c>
      <c r="F91" s="28">
        <f>(D91-C91)/E91</f>
        <v>97.499999999999872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43401</v>
      </c>
      <c r="C92" s="20">
        <f>D91+G91-H91</f>
        <v>344.11473497920844</v>
      </c>
      <c r="D92" s="17">
        <f>C92+(C92*0.03)</f>
        <v>354.43817702858468</v>
      </c>
      <c r="E92" s="17">
        <f>C92/3250</f>
        <v>0.10588145691667952</v>
      </c>
      <c r="F92" s="28">
        <f>(D92-C92)/E92</f>
        <v>97.499999999999872</v>
      </c>
      <c r="G92" s="18"/>
      <c r="H92" s="80">
        <f>(D92-C79)*0.35</f>
        <v>37.044829810961048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43408</v>
      </c>
      <c r="C94" s="20">
        <f>D92+G92-H92</f>
        <v>317.39334721762361</v>
      </c>
      <c r="D94" s="17">
        <f>C94+(C94*0.03)</f>
        <v>326.91514763415233</v>
      </c>
      <c r="E94" s="17">
        <f>C94/3250</f>
        <v>9.7659491451576499E-2</v>
      </c>
      <c r="F94" s="28">
        <f>(D94-C94)/E94</f>
        <v>97.500000000000114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43415</v>
      </c>
      <c r="C95" s="20">
        <f>D94+G94-H94</f>
        <v>326.91514763415233</v>
      </c>
      <c r="D95" s="17">
        <f>C95+(C95*0.03)</f>
        <v>336.72260206317691</v>
      </c>
      <c r="E95" s="17">
        <f>C95/3250</f>
        <v>0.1005892761951238</v>
      </c>
      <c r="F95" s="28">
        <f>(D95-C95)/E95</f>
        <v>97.500000000000043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43422</v>
      </c>
      <c r="C96" s="20">
        <f>D95+G95-H95</f>
        <v>336.72260206317691</v>
      </c>
      <c r="D96" s="17">
        <f>C96+(C96*0.03)</f>
        <v>346.82428012507222</v>
      </c>
      <c r="E96" s="17">
        <f>C96/3250</f>
        <v>0.10360695448097751</v>
      </c>
      <c r="F96" s="28">
        <f>(D96-C96)/E96</f>
        <v>97.500000000000057</v>
      </c>
      <c r="G96" s="17"/>
      <c r="H96" s="18"/>
      <c r="I96" s="19">
        <f>E96*50/C96</f>
        <v>1.5384615384615384E-2</v>
      </c>
      <c r="J96" s="84"/>
    </row>
    <row r="97" spans="1:11" ht="13" thickBot="1">
      <c r="A97" s="105"/>
      <c r="B97" s="81">
        <f>B96+7</f>
        <v>43429</v>
      </c>
      <c r="C97" s="20">
        <f>D96+G96-H96</f>
        <v>346.82428012507222</v>
      </c>
      <c r="D97" s="17">
        <f>C97+(C97*0.03)</f>
        <v>357.22900852882441</v>
      </c>
      <c r="E97" s="17">
        <f>C97/3250</f>
        <v>0.10671516311540684</v>
      </c>
      <c r="F97" s="28">
        <f>(D97-C97)/E97</f>
        <v>97.500000000000199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43436</v>
      </c>
      <c r="C99" s="20">
        <f>D97+G97-H97</f>
        <v>357.22900852882441</v>
      </c>
      <c r="D99" s="17">
        <f>C99+(C99*0.03)</f>
        <v>367.94587878468911</v>
      </c>
      <c r="E99" s="17">
        <f>C99/3250</f>
        <v>0.10991661800886905</v>
      </c>
      <c r="F99" s="28">
        <f>(D99-C99)/E99</f>
        <v>97.499999999999758</v>
      </c>
      <c r="G99" s="18"/>
      <c r="H99" s="18"/>
      <c r="I99" s="19">
        <f>E99*50/C99</f>
        <v>1.5384615384615385E-2</v>
      </c>
      <c r="J99" s="84"/>
    </row>
    <row r="100" spans="1:11">
      <c r="A100" s="104"/>
      <c r="B100" s="81">
        <f>B99+7</f>
        <v>43443</v>
      </c>
      <c r="C100" s="20">
        <f>D99+G99-H99</f>
        <v>367.94587878468911</v>
      </c>
      <c r="D100" s="17">
        <f>C100+(C100*0.03)</f>
        <v>378.98425514822981</v>
      </c>
      <c r="E100" s="17">
        <f>C100/3250</f>
        <v>0.11321411654913512</v>
      </c>
      <c r="F100" s="28">
        <f>(D100-C100)/E100</f>
        <v>97.500000000000156</v>
      </c>
      <c r="G100" s="18"/>
      <c r="H100" s="18"/>
      <c r="I100" s="19">
        <f>E100*50/C100</f>
        <v>1.5384615384615385E-2</v>
      </c>
      <c r="J100" s="84"/>
    </row>
    <row r="101" spans="1:11">
      <c r="A101" s="104"/>
      <c r="B101" s="81">
        <f>B100+7</f>
        <v>43450</v>
      </c>
      <c r="C101" s="20">
        <f>D100+G100-H100</f>
        <v>378.98425514822981</v>
      </c>
      <c r="D101" s="17">
        <f>C101+(C101*0.03)</f>
        <v>390.35378280267668</v>
      </c>
      <c r="E101" s="17">
        <f>C101/3250</f>
        <v>0.11661054004560917</v>
      </c>
      <c r="F101" s="28">
        <f>(D101-C101)/E101</f>
        <v>97.499999999999787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5"/>
      <c r="B102" s="81">
        <f>B101+7</f>
        <v>43457</v>
      </c>
      <c r="C102" s="20">
        <f>D101+G101-H101</f>
        <v>390.35378280267668</v>
      </c>
      <c r="D102" s="17">
        <f>C102+(C102*0.03)</f>
        <v>402.06439628675696</v>
      </c>
      <c r="E102" s="17">
        <f>C102/3250</f>
        <v>0.12010885624697744</v>
      </c>
      <c r="F102" s="28">
        <f>(D102-C102)/E102</f>
        <v>97.499999999999858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43464</v>
      </c>
      <c r="C104" s="20">
        <f>D102+G102-H102</f>
        <v>402.06439628675696</v>
      </c>
      <c r="D104" s="17">
        <f>C104+(C104*0.03)</f>
        <v>414.12632817535967</v>
      </c>
      <c r="E104" s="17">
        <f>C104/3250</f>
        <v>0.12371212193438676</v>
      </c>
      <c r="F104" s="28">
        <f>(D104-C104)/E104</f>
        <v>97.500000000000043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43471</v>
      </c>
      <c r="C105" s="20">
        <f>D104+G104-H104</f>
        <v>414.12632817535967</v>
      </c>
      <c r="D105" s="17">
        <f>C105+(C105*0.03)</f>
        <v>426.55011802062046</v>
      </c>
      <c r="E105" s="17">
        <f>C105/3250</f>
        <v>0.12742348559241837</v>
      </c>
      <c r="F105" s="28">
        <f>(D105-C105)/E105</f>
        <v>97.499999999999957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43478</v>
      </c>
      <c r="C106" s="20">
        <f>D105+G105-H105</f>
        <v>426.55011802062046</v>
      </c>
      <c r="D106" s="17">
        <f>C106+(C106*0.03)</f>
        <v>439.34662156123909</v>
      </c>
      <c r="E106" s="17">
        <f>C106/3250</f>
        <v>0.1312461901601909</v>
      </c>
      <c r="F106" s="28">
        <f>(D106-C106)/E106</f>
        <v>97.500000000000128</v>
      </c>
      <c r="G106" s="18"/>
      <c r="H106" s="18"/>
      <c r="I106" s="19">
        <f>E106*50/C106</f>
        <v>1.5384615384615382E-2</v>
      </c>
      <c r="J106" s="84"/>
    </row>
    <row r="107" spans="1:11" ht="13.5" thickBot="1">
      <c r="A107" s="105"/>
      <c r="B107" s="81">
        <f>B106+7</f>
        <v>43485</v>
      </c>
      <c r="C107" s="20">
        <f>D106+G106-H106</f>
        <v>439.34662156123909</v>
      </c>
      <c r="D107" s="17">
        <f>C107+(C107*0.03)</f>
        <v>452.52702020807624</v>
      </c>
      <c r="E107" s="17">
        <f>C107/3250</f>
        <v>0.13518357586499663</v>
      </c>
      <c r="F107" s="28">
        <f>(D107-C107)/E107</f>
        <v>97.499999999999829</v>
      </c>
      <c r="G107" s="18"/>
      <c r="H107" s="80">
        <f>(D107-C94)*0.35</f>
        <v>47.296785546658413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43492</v>
      </c>
      <c r="C109" s="20">
        <f>D107+G107-H107</f>
        <v>405.23023466141785</v>
      </c>
      <c r="D109" s="17">
        <f>C109+(C109*0.03)</f>
        <v>417.38714170126036</v>
      </c>
      <c r="E109" s="17">
        <f>C109/3250</f>
        <v>0.12468622604966703</v>
      </c>
      <c r="F109" s="28">
        <f>(D109-C109)/E109</f>
        <v>97.499999999999787</v>
      </c>
      <c r="G109" s="18"/>
      <c r="H109" s="18"/>
      <c r="I109" s="19">
        <f>E109*50/C109</f>
        <v>1.5384615384615384E-2</v>
      </c>
      <c r="J109" s="84"/>
    </row>
    <row r="110" spans="1:11">
      <c r="A110" s="104"/>
      <c r="B110" s="81">
        <f>B109+7</f>
        <v>43499</v>
      </c>
      <c r="C110" s="20">
        <f>D109+G109-H109</f>
        <v>417.38714170126036</v>
      </c>
      <c r="D110" s="17">
        <f>C110+(C110*0.03)</f>
        <v>429.90875595229818</v>
      </c>
      <c r="E110" s="17">
        <f>C110/3250</f>
        <v>0.12842681283115703</v>
      </c>
      <c r="F110" s="28">
        <f>(D110-C110)/E110</f>
        <v>97.500000000000057</v>
      </c>
      <c r="G110" s="18"/>
      <c r="H110" s="18"/>
      <c r="I110" s="19">
        <f>E110*50/C110</f>
        <v>1.5384615384615385E-2</v>
      </c>
      <c r="J110" s="84"/>
    </row>
    <row r="111" spans="1:11">
      <c r="A111" s="104"/>
      <c r="B111" s="81">
        <f>B110+7</f>
        <v>43506</v>
      </c>
      <c r="C111" s="20">
        <f>D110+G110-H110</f>
        <v>429.90875595229818</v>
      </c>
      <c r="D111" s="17">
        <f>C111+(C111*0.03)</f>
        <v>442.80601863086713</v>
      </c>
      <c r="E111" s="17">
        <f>C111/3250</f>
        <v>0.13227961721609174</v>
      </c>
      <c r="F111" s="28">
        <f>(D111-C111)/E111</f>
        <v>97.500000000000043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43513</v>
      </c>
      <c r="C112" s="20">
        <f>D111+G111-H111</f>
        <v>442.80601863086713</v>
      </c>
      <c r="D112" s="17">
        <f>C112+(C112*0.03)</f>
        <v>456.09019918979317</v>
      </c>
      <c r="E112" s="17">
        <f>C112/3250</f>
        <v>0.13624800573257451</v>
      </c>
      <c r="F112" s="28">
        <f>(D112-C112)/E112</f>
        <v>97.500000000000185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43520</v>
      </c>
      <c r="C114" s="20">
        <f>D112+G112-H112</f>
        <v>456.09019918979317</v>
      </c>
      <c r="D114" s="17">
        <f>C114+(C114*0.03)</f>
        <v>469.77290516548697</v>
      </c>
      <c r="E114" s="17">
        <f>C114/3250</f>
        <v>0.14033544590455174</v>
      </c>
      <c r="F114" s="28">
        <f>(D114-C114)/E114</f>
        <v>97.500000000000085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43527</v>
      </c>
      <c r="C115" s="20">
        <f>D114+G114-H114</f>
        <v>469.77290516548697</v>
      </c>
      <c r="D115" s="17">
        <f>C115+(C115*0.03)</f>
        <v>483.86609232045157</v>
      </c>
      <c r="E115" s="17">
        <f>C115/3250</f>
        <v>0.1445455092816883</v>
      </c>
      <c r="F115" s="28">
        <f>(D115-C115)/E115</f>
        <v>97.499999999999915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43534</v>
      </c>
      <c r="C116" s="20">
        <f>D115+G115-H115</f>
        <v>483.86609232045157</v>
      </c>
      <c r="D116" s="17">
        <f>C116+(C116*0.03)</f>
        <v>498.38207509006514</v>
      </c>
      <c r="E116" s="17">
        <f>C116/3250</f>
        <v>0.14888187456013893</v>
      </c>
      <c r="F116" s="28">
        <f>(D116-C116)/E116</f>
        <v>97.500000000000171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5"/>
      <c r="B117" s="81">
        <f>B116+7</f>
        <v>43541</v>
      </c>
      <c r="C117" s="20">
        <f>D116+G116-H116</f>
        <v>498.38207509006514</v>
      </c>
      <c r="D117" s="17">
        <f>C117+(C117*0.03)</f>
        <v>513.33353734276704</v>
      </c>
      <c r="E117" s="17">
        <f>C117/3250</f>
        <v>0.15334833079694313</v>
      </c>
      <c r="F117" s="28">
        <f>(D117-C117)/E117</f>
        <v>97.499999999999645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43548</v>
      </c>
      <c r="C119" s="20">
        <f>D117+G117-H117</f>
        <v>513.33353734276704</v>
      </c>
      <c r="D119" s="17">
        <f>C119+(C119*0.03)</f>
        <v>528.73354346305007</v>
      </c>
      <c r="E119" s="17">
        <f>C119/3250</f>
        <v>0.15794878072085139</v>
      </c>
      <c r="F119" s="28">
        <f>(D119-C119)/E119</f>
        <v>97.500000000000085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43555</v>
      </c>
      <c r="C120" s="20">
        <f>D119+G119-H119</f>
        <v>528.73354346305007</v>
      </c>
      <c r="D120" s="17">
        <f>C120+(C120*0.03)</f>
        <v>544.59554976694153</v>
      </c>
      <c r="E120" s="17">
        <f>C120/3250</f>
        <v>0.16268724414247696</v>
      </c>
      <c r="F120" s="28">
        <f>(D120-C120)/E120</f>
        <v>97.499999999999744</v>
      </c>
      <c r="G120" s="18"/>
      <c r="H120" s="18"/>
      <c r="I120" s="19">
        <f>E120*50/C120</f>
        <v>1.5384615384615387E-2</v>
      </c>
      <c r="J120" s="84"/>
    </row>
    <row r="121" spans="1:11">
      <c r="A121" s="104"/>
      <c r="B121" s="81">
        <f>B120+7</f>
        <v>43562</v>
      </c>
      <c r="C121" s="20">
        <f>D120+G120-H120</f>
        <v>544.59554976694153</v>
      </c>
      <c r="D121" s="17">
        <f>C121+(C121*0.03)</f>
        <v>560.93341625994981</v>
      </c>
      <c r="E121" s="17">
        <f>C121/3250</f>
        <v>0.16756786146675123</v>
      </c>
      <c r="F121" s="28">
        <f>(D121-C121)/E121</f>
        <v>97.500000000000199</v>
      </c>
      <c r="G121" s="18"/>
      <c r="H121" s="18"/>
      <c r="I121" s="19">
        <f>E121*50/C121</f>
        <v>1.5384615384615382E-2</v>
      </c>
      <c r="J121" s="84"/>
    </row>
    <row r="122" spans="1:11" ht="13.5" thickBot="1">
      <c r="A122" s="105"/>
      <c r="B122" s="81">
        <f>B121+7</f>
        <v>43569</v>
      </c>
      <c r="C122" s="20">
        <f>D121+G121-H121</f>
        <v>560.93341625994981</v>
      </c>
      <c r="D122" s="17">
        <f>C122+(C122*0.03)</f>
        <v>577.76141874774828</v>
      </c>
      <c r="E122" s="17">
        <f>C122/3250</f>
        <v>0.17259489731075378</v>
      </c>
      <c r="F122" s="28">
        <f>(D122-C122)/E122</f>
        <v>97.499999999999872</v>
      </c>
      <c r="G122" s="18"/>
      <c r="H122" s="80">
        <f>(D122-C109)*0.35</f>
        <v>60.385914430215642</v>
      </c>
      <c r="I122" s="19">
        <f>E122*50/C122</f>
        <v>1.5384615384615382E-2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43576</v>
      </c>
      <c r="C124" s="20">
        <f>D122+G122-H122</f>
        <v>517.37550431753266</v>
      </c>
      <c r="D124" s="17">
        <f>C124+(C124*0.03)</f>
        <v>532.89676944705866</v>
      </c>
      <c r="E124" s="17">
        <f>C124/3250</f>
        <v>0.15919246286693312</v>
      </c>
      <c r="F124" s="28">
        <f>(D124-C124)/E124</f>
        <v>97.500000000000128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43583</v>
      </c>
      <c r="C125" s="20">
        <f>D124+G124-H124</f>
        <v>532.89676944705866</v>
      </c>
      <c r="D125" s="17">
        <f>C125+(C125*0.03)</f>
        <v>548.88367253047045</v>
      </c>
      <c r="E125" s="17">
        <f>C125/3250</f>
        <v>0.16396823675294112</v>
      </c>
      <c r="F125" s="28">
        <f>(D125-C125)/E125</f>
        <v>97.500000000000185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43590</v>
      </c>
      <c r="C126" s="20">
        <f>D125+G125-H125</f>
        <v>548.88367253047045</v>
      </c>
      <c r="D126" s="17">
        <f>C126+(C126*0.03)</f>
        <v>565.35018270638454</v>
      </c>
      <c r="E126" s="17">
        <f>C126/3250</f>
        <v>0.16888728385552937</v>
      </c>
      <c r="F126" s="28">
        <f>(D126-C126)/E126</f>
        <v>97.499999999999886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43597</v>
      </c>
      <c r="C127" s="20">
        <f>D126+G126-H126</f>
        <v>565.35018270638454</v>
      </c>
      <c r="D127" s="17">
        <f>C127+(C127*0.03)</f>
        <v>582.31068818757603</v>
      </c>
      <c r="E127" s="17">
        <f>C127/3250</f>
        <v>0.17395390237119523</v>
      </c>
      <c r="F127" s="28">
        <f>(D127-C127)/E127</f>
        <v>97.499999999999744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43604</v>
      </c>
      <c r="C129" s="20">
        <f>D127+G127-H127</f>
        <v>582.31068818757603</v>
      </c>
      <c r="D129" s="17">
        <f>C129+(C129*0.03)</f>
        <v>599.78000883320328</v>
      </c>
      <c r="E129" s="17">
        <f>C129/3250</f>
        <v>0.17917251944233109</v>
      </c>
      <c r="F129" s="28">
        <f>(D129-C129)/E129</f>
        <v>97.499999999999815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43611</v>
      </c>
      <c r="C130" s="20">
        <f>D129+G129-H129</f>
        <v>599.78000883320328</v>
      </c>
      <c r="D130" s="17">
        <f>C130+(C130*0.03)</f>
        <v>617.77340909819941</v>
      </c>
      <c r="E130" s="17">
        <f>C130/3250</f>
        <v>0.18454769502560101</v>
      </c>
      <c r="F130" s="28">
        <f>(D130-C130)/E130</f>
        <v>97.500000000000156</v>
      </c>
      <c r="G130" s="18"/>
      <c r="H130" s="18"/>
      <c r="I130" s="19">
        <f>E130*50/C130</f>
        <v>1.5384615384615384E-2</v>
      </c>
      <c r="J130" s="84"/>
    </row>
    <row r="131" spans="1:11">
      <c r="A131" s="104"/>
      <c r="B131" s="81">
        <f>B130+7</f>
        <v>43618</v>
      </c>
      <c r="C131" s="20">
        <f>D130+G130-H130</f>
        <v>617.77340909819941</v>
      </c>
      <c r="D131" s="17">
        <f>C131+(C131*0.03)</f>
        <v>636.30661137114544</v>
      </c>
      <c r="E131" s="17">
        <f>C131/3250</f>
        <v>0.19008412587636905</v>
      </c>
      <c r="F131" s="28">
        <f>(D131-C131)/E131</f>
        <v>97.500000000000242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43625</v>
      </c>
      <c r="C132" s="20">
        <f>D131+G131-H131</f>
        <v>636.30661137114544</v>
      </c>
      <c r="D132" s="17">
        <f>C132+(C132*0.03)</f>
        <v>655.39580971227974</v>
      </c>
      <c r="E132" s="17">
        <f>C132/3250</f>
        <v>0.19578664965266013</v>
      </c>
      <c r="F132" s="28">
        <f>(D132-C132)/E132</f>
        <v>97.499999999999716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43632</v>
      </c>
      <c r="C134" s="20">
        <f>D132+G132-H132</f>
        <v>655.39580971227974</v>
      </c>
      <c r="D134" s="17">
        <f>C134+(C134*0.03)</f>
        <v>675.05768400364809</v>
      </c>
      <c r="E134" s="17">
        <f>C134/3250</f>
        <v>0.20166024914223993</v>
      </c>
      <c r="F134" s="28">
        <f>(D134-C134)/E134</f>
        <v>97.499999999999787</v>
      </c>
      <c r="G134" s="18"/>
      <c r="H134" s="18"/>
      <c r="I134" s="19">
        <f>E134*50/C134</f>
        <v>1.5384615384615385E-2</v>
      </c>
      <c r="J134" s="84"/>
    </row>
    <row r="135" spans="1:11">
      <c r="A135" s="104"/>
      <c r="B135" s="81">
        <f>B134+7</f>
        <v>43639</v>
      </c>
      <c r="C135" s="20">
        <f>D134+G134-H134</f>
        <v>675.05768400364809</v>
      </c>
      <c r="D135" s="17">
        <f>C135+(C135*0.03)</f>
        <v>695.30941452375748</v>
      </c>
      <c r="E135" s="17">
        <f>C135/3250</f>
        <v>0.2077100566165071</v>
      </c>
      <c r="F135" s="28">
        <f>(D135-C135)/E135</f>
        <v>97.499999999999744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43646</v>
      </c>
      <c r="C136" s="20">
        <f>D135+G135-H135</f>
        <v>695.30941452375748</v>
      </c>
      <c r="D136" s="17">
        <f>C136+(C136*0.03)</f>
        <v>716.16869695947025</v>
      </c>
      <c r="E136" s="17">
        <f>C136/3250</f>
        <v>0.2139413583150023</v>
      </c>
      <c r="F136" s="28">
        <f>(D136-C136)/E136</f>
        <v>97.500000000000213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43653</v>
      </c>
      <c r="C137" s="20">
        <f>D136+G136-H136</f>
        <v>716.16869695947025</v>
      </c>
      <c r="D137" s="17">
        <f>C137+(C137*0.03)</f>
        <v>737.65375786825439</v>
      </c>
      <c r="E137" s="17">
        <f>C137/3250</f>
        <v>0.22035959906445238</v>
      </c>
      <c r="F137" s="28">
        <f>(D137-C137)/E137</f>
        <v>97.500000000000128</v>
      </c>
      <c r="G137" s="18"/>
      <c r="H137" s="80">
        <f>(D137-C124)*0.35</f>
        <v>77.097388742752599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43660</v>
      </c>
      <c r="C139" s="20">
        <f>D137+G137-H137</f>
        <v>660.55636912550176</v>
      </c>
      <c r="D139" s="17">
        <f>C139+(C139*0.03)</f>
        <v>680.37306019926677</v>
      </c>
      <c r="E139" s="17">
        <f>C139/3250</f>
        <v>0.20324811357707748</v>
      </c>
      <c r="F139" s="28">
        <f>(D139-C139)/E139</f>
        <v>97.499999999999801</v>
      </c>
      <c r="G139" s="18"/>
      <c r="H139" s="18"/>
      <c r="I139" s="19">
        <f>E139*50/C139</f>
        <v>1.5384615384615385E-2</v>
      </c>
      <c r="J139" s="84"/>
    </row>
    <row r="140" spans="1:11">
      <c r="A140" s="104"/>
      <c r="B140" s="81">
        <f>B139+7</f>
        <v>43667</v>
      </c>
      <c r="C140" s="20">
        <f>D139+G139-H139</f>
        <v>680.37306019926677</v>
      </c>
      <c r="D140" s="17">
        <f>C140+(C140*0.03)</f>
        <v>700.78425200524475</v>
      </c>
      <c r="E140" s="17">
        <f>C140/3250</f>
        <v>0.20934555698438978</v>
      </c>
      <c r="F140" s="28">
        <f>(D140-C140)/E140</f>
        <v>97.499999999999872</v>
      </c>
      <c r="G140" s="18"/>
      <c r="H140" s="18"/>
      <c r="I140" s="19">
        <f>E140*50/C140</f>
        <v>1.5384615384615384E-2</v>
      </c>
      <c r="J140" s="84"/>
    </row>
    <row r="141" spans="1:11">
      <c r="A141" s="104"/>
      <c r="B141" s="81">
        <f>B140+7</f>
        <v>43674</v>
      </c>
      <c r="C141" s="20">
        <f>D140+G140-H140</f>
        <v>700.78425200524475</v>
      </c>
      <c r="D141" s="17">
        <f>C141+(C141*0.03)</f>
        <v>721.80777956540214</v>
      </c>
      <c r="E141" s="17">
        <f>C141/3250</f>
        <v>0.21562592369392147</v>
      </c>
      <c r="F141" s="28">
        <f>(D141-C141)/E141</f>
        <v>97.500000000000213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43681</v>
      </c>
      <c r="C142" s="20">
        <f>D141+G141-H141</f>
        <v>721.80777956540214</v>
      </c>
      <c r="D142" s="17">
        <f>C142+(C142*0.03)</f>
        <v>743.46201295236415</v>
      </c>
      <c r="E142" s="17">
        <f>C142/3250</f>
        <v>0.22209470140473911</v>
      </c>
      <c r="F142" s="28">
        <f>(D142-C142)/E142</f>
        <v>97.499999999999744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43688</v>
      </c>
      <c r="C144" s="20">
        <f>D142+G142-H142</f>
        <v>743.46201295236415</v>
      </c>
      <c r="D144" s="17">
        <f>C144+(C144*0.03)</f>
        <v>765.76587334093506</v>
      </c>
      <c r="E144" s="17">
        <f>C144/3250</f>
        <v>0.22875754244688129</v>
      </c>
      <c r="F144" s="28">
        <f>(D144-C144)/E144</f>
        <v>97.499999999999929</v>
      </c>
      <c r="G144" s="18"/>
      <c r="H144" s="18"/>
      <c r="I144" s="19">
        <f>E144*50/C144</f>
        <v>1.5384615384615385E-2</v>
      </c>
      <c r="J144" s="84"/>
    </row>
    <row r="145" spans="1:11">
      <c r="A145" s="104"/>
      <c r="B145" s="81">
        <f>B144+7</f>
        <v>43695</v>
      </c>
      <c r="C145" s="20">
        <f>D144+G144-H144</f>
        <v>765.76587334093506</v>
      </c>
      <c r="D145" s="17">
        <f>C145+(C145*0.03)</f>
        <v>788.73884954116306</v>
      </c>
      <c r="E145" s="17">
        <f>C145/3250</f>
        <v>0.23562026872028771</v>
      </c>
      <c r="F145" s="28">
        <f>(D145-C145)/E145</f>
        <v>97.499999999999801</v>
      </c>
      <c r="G145" s="18"/>
      <c r="H145" s="18"/>
      <c r="I145" s="19">
        <f>E145*50/C145</f>
        <v>1.5384615384615384E-2</v>
      </c>
      <c r="J145" s="84"/>
    </row>
    <row r="146" spans="1:11">
      <c r="A146" s="104"/>
      <c r="B146" s="81">
        <f>B145+7</f>
        <v>43702</v>
      </c>
      <c r="C146" s="20">
        <f>D145+G145-H145</f>
        <v>788.73884954116306</v>
      </c>
      <c r="D146" s="17">
        <f>C146+(C146*0.03)</f>
        <v>812.40101502739799</v>
      </c>
      <c r="E146" s="17">
        <f>C146/3250</f>
        <v>0.24268887678189632</v>
      </c>
      <c r="F146" s="28">
        <f>(D146-C146)/E146</f>
        <v>97.500000000000142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43709</v>
      </c>
      <c r="C147" s="20">
        <f>D146+G146-H146</f>
        <v>812.40101502739799</v>
      </c>
      <c r="D147" s="17">
        <f>C147+(C147*0.03)</f>
        <v>836.77304547821996</v>
      </c>
      <c r="E147" s="17">
        <f>C147/3250</f>
        <v>0.24996954308535324</v>
      </c>
      <c r="F147" s="28">
        <f>(D147-C147)/E147</f>
        <v>97.500000000000099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43716</v>
      </c>
      <c r="C149" s="20">
        <f>D147+G147-H147</f>
        <v>836.77304547821996</v>
      </c>
      <c r="D149" s="17">
        <f>C149+(C149*0.03)</f>
        <v>861.87623684256653</v>
      </c>
      <c r="E149" s="17">
        <f>C149/3250</f>
        <v>0.25746862937791382</v>
      </c>
      <c r="F149" s="28">
        <f>(D149-C149)/E149</f>
        <v>97.499999999999901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43723</v>
      </c>
      <c r="C150" s="20">
        <f>D149+G149-H149</f>
        <v>861.87623684256653</v>
      </c>
      <c r="D150" s="17">
        <f>C150+(C150*0.03)</f>
        <v>887.73252394784356</v>
      </c>
      <c r="E150" s="17">
        <f>C150/3250</f>
        <v>0.26519268825925124</v>
      </c>
      <c r="F150" s="28">
        <f>(D150-C150)/E150</f>
        <v>97.500000000000142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43730</v>
      </c>
      <c r="C151" s="20">
        <f>D150+G150-H150</f>
        <v>887.73252394784356</v>
      </c>
      <c r="D151" s="17">
        <f>C151+(C151*0.03)</f>
        <v>914.3644996662789</v>
      </c>
      <c r="E151" s="17">
        <f>C151/3250</f>
        <v>0.27314846890702876</v>
      </c>
      <c r="F151" s="28">
        <f>(D151-C151)/E151</f>
        <v>97.500000000000142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43737</v>
      </c>
      <c r="C152" s="20">
        <f>D151+G151-H151</f>
        <v>914.3644996662789</v>
      </c>
      <c r="D152" s="17">
        <f>C152+(C152*0.03)</f>
        <v>941.79543465626728</v>
      </c>
      <c r="E152" s="17">
        <f>C152/3250</f>
        <v>0.28134292297423968</v>
      </c>
      <c r="F152" s="28">
        <f>(D152-C152)/E152</f>
        <v>97.500000000000014</v>
      </c>
      <c r="G152" s="18"/>
      <c r="H152" s="80">
        <f>(D152-C139)*0.35</f>
        <v>98.43367293576793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43744</v>
      </c>
      <c r="C154" s="20">
        <f>D152+G152-H152</f>
        <v>843.36176172049932</v>
      </c>
      <c r="D154" s="17">
        <f>C154+(C154*0.03)</f>
        <v>868.66261457211431</v>
      </c>
      <c r="E154" s="17">
        <f>C154/3250</f>
        <v>0.25949592668323057</v>
      </c>
      <c r="F154" s="28">
        <f>(D154-C154)/E154</f>
        <v>97.500000000000043</v>
      </c>
      <c r="G154" s="17"/>
      <c r="H154" s="79"/>
      <c r="I154" s="19">
        <f>E154*50/C154</f>
        <v>1.5384615384615385E-2</v>
      </c>
      <c r="J154" s="84"/>
    </row>
    <row r="155" spans="1:11">
      <c r="A155" s="104"/>
      <c r="B155" s="81">
        <f>B154+7</f>
        <v>43751</v>
      </c>
      <c r="C155" s="20">
        <f>D154+G154-H154</f>
        <v>868.66261457211431</v>
      </c>
      <c r="D155" s="17">
        <f>C155+(C155*0.03)</f>
        <v>894.72249300927774</v>
      </c>
      <c r="E155" s="17">
        <f>C155/3250</f>
        <v>0.26728080448372749</v>
      </c>
      <c r="F155" s="28">
        <f>(D155-C155)/E155</f>
        <v>97.500000000000014</v>
      </c>
      <c r="G155" s="17"/>
      <c r="H155" s="79"/>
      <c r="I155" s="19">
        <f>E155*50/C155</f>
        <v>1.5384615384615384E-2</v>
      </c>
      <c r="J155" s="84"/>
    </row>
    <row r="156" spans="1:11">
      <c r="A156" s="104"/>
      <c r="B156" s="81">
        <f>B155+7</f>
        <v>43758</v>
      </c>
      <c r="C156" s="20">
        <f>D155+G155-H155</f>
        <v>894.72249300927774</v>
      </c>
      <c r="D156" s="17">
        <f>C156+(C156*0.03)</f>
        <v>921.56416779955612</v>
      </c>
      <c r="E156" s="17">
        <f>C156/3250</f>
        <v>0.2752992286182393</v>
      </c>
      <c r="F156" s="28">
        <f>(D156-C156)/E156</f>
        <v>97.500000000000156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5"/>
      <c r="B157" s="81">
        <f>B156+7</f>
        <v>43765</v>
      </c>
      <c r="C157" s="20">
        <f>D156+G156-H156</f>
        <v>921.56416779955612</v>
      </c>
      <c r="D157" s="17">
        <f>C157+(C157*0.03)</f>
        <v>949.21109283354281</v>
      </c>
      <c r="E157" s="17">
        <f>C157/3250</f>
        <v>0.28355820547678651</v>
      </c>
      <c r="F157" s="28">
        <f>(D157-C157)/E157</f>
        <v>97.500000000000014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43772</v>
      </c>
      <c r="C159" s="20">
        <f>D157+G157-H157</f>
        <v>949.21109283354281</v>
      </c>
      <c r="D159" s="17">
        <f>C159+(C159*0.03)</f>
        <v>977.68742561854913</v>
      </c>
      <c r="E159" s="17">
        <f>C159/3250</f>
        <v>0.29206495164109009</v>
      </c>
      <c r="F159" s="28">
        <f>(D159-C159)/E159</f>
        <v>97.500000000000128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43779</v>
      </c>
      <c r="C160" s="20">
        <f>D159+G159-H159</f>
        <v>977.68742561854913</v>
      </c>
      <c r="D160" s="17">
        <f>C160+(C160*0.03)</f>
        <v>1007.0180483871056</v>
      </c>
      <c r="E160" s="17">
        <f>C160/3250</f>
        <v>0.30082690019032282</v>
      </c>
      <c r="F160" s="28">
        <f>(D160-C160)/E160</f>
        <v>97.500000000000114</v>
      </c>
      <c r="G160" s="18"/>
      <c r="H160" s="18"/>
      <c r="I160" s="19">
        <f>E160*50/C160</f>
        <v>1.5384615384615385E-2</v>
      </c>
      <c r="J160" s="84"/>
    </row>
    <row r="161" spans="1:11">
      <c r="A161" s="104"/>
      <c r="B161" s="81">
        <f>B160+7</f>
        <v>43786</v>
      </c>
      <c r="C161" s="20">
        <f>D160+G160-H160</f>
        <v>1007.0180483871056</v>
      </c>
      <c r="D161" s="17">
        <f>C161+(C161*0.03)</f>
        <v>1037.2285898387188</v>
      </c>
      <c r="E161" s="17">
        <f>C161/3250</f>
        <v>0.3098517071960325</v>
      </c>
      <c r="F161" s="28">
        <f>(D161-C161)/E161</f>
        <v>97.499999999999943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43793</v>
      </c>
      <c r="C162" s="20">
        <f>D161+G161-H161</f>
        <v>1037.2285898387188</v>
      </c>
      <c r="D162" s="17">
        <f>C162+(C162*0.03)</f>
        <v>1068.3454475338804</v>
      </c>
      <c r="E162" s="17">
        <f>C162/3250</f>
        <v>0.31914725841191349</v>
      </c>
      <c r="F162" s="28">
        <f>(D162-C162)/E162</f>
        <v>97.500000000000014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43800</v>
      </c>
      <c r="C164" s="20">
        <f>D162+G162-H162</f>
        <v>1068.3454475338804</v>
      </c>
      <c r="D164" s="17">
        <f>C164+(C164*0.03)</f>
        <v>1100.3958109598968</v>
      </c>
      <c r="E164" s="17">
        <f>C164/3250</f>
        <v>0.32872167616427089</v>
      </c>
      <c r="F164" s="28">
        <f>(D164-C164)/E164</f>
        <v>97.500000000000185</v>
      </c>
      <c r="G164" s="18"/>
      <c r="H164" s="18"/>
      <c r="I164" s="19">
        <f>E164*50/C164</f>
        <v>1.5384615384615387E-2</v>
      </c>
      <c r="J164" s="84"/>
    </row>
    <row r="165" spans="1:11">
      <c r="A165" s="104"/>
      <c r="B165" s="81">
        <f>B164+7</f>
        <v>43807</v>
      </c>
      <c r="C165" s="20">
        <f>D164+G164-H164</f>
        <v>1100.3958109598968</v>
      </c>
      <c r="D165" s="17">
        <f>C165+(C165*0.03)</f>
        <v>1133.4076852886938</v>
      </c>
      <c r="E165" s="17">
        <f>C165/3250</f>
        <v>0.33858332644919903</v>
      </c>
      <c r="F165" s="28">
        <f>(D165-C165)/E165</f>
        <v>97.500000000000043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43814</v>
      </c>
      <c r="C166" s="20">
        <f>D165+G165-H165</f>
        <v>1133.4076852886938</v>
      </c>
      <c r="D166" s="17">
        <f>C166+(C166*0.03)</f>
        <v>1167.4099158473546</v>
      </c>
      <c r="E166" s="17">
        <f>C166/3250</f>
        <v>0.34874082624267499</v>
      </c>
      <c r="F166" s="28">
        <f>(D166-C166)/E166</f>
        <v>97.5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43821</v>
      </c>
      <c r="C167" s="20">
        <f>D166+G166-H166</f>
        <v>1167.4099158473546</v>
      </c>
      <c r="D167" s="17">
        <f>C167+(C167*0.03)</f>
        <v>1202.4322133227752</v>
      </c>
      <c r="E167" s="17">
        <f>C167/3250</f>
        <v>0.35920305102995526</v>
      </c>
      <c r="F167" s="28">
        <f>(D167-C167)/E167</f>
        <v>97.499999999999901</v>
      </c>
      <c r="G167" s="18"/>
      <c r="H167" s="80">
        <f>(D167-C154)*0.35</f>
        <v>125.67465806079655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43828</v>
      </c>
      <c r="C169" s="20">
        <f>D167+G167-H167</f>
        <v>1076.7575552619787</v>
      </c>
      <c r="D169" s="17">
        <f>C169+(C169*0.03)</f>
        <v>1109.0602819198382</v>
      </c>
      <c r="E169" s="17">
        <f>C169/3250</f>
        <v>0.33131001700368579</v>
      </c>
      <c r="F169" s="28">
        <f>(D169-C169)/E169</f>
        <v>97.500000000000313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43835</v>
      </c>
      <c r="C170" s="20">
        <f>D169+G169-H169</f>
        <v>1109.0602819198382</v>
      </c>
      <c r="D170" s="17">
        <f>C170+(C170*0.03)</f>
        <v>1142.3320903774334</v>
      </c>
      <c r="E170" s="17">
        <f>C170/3250</f>
        <v>0.34124931751379639</v>
      </c>
      <c r="F170" s="28">
        <f>(D170-C170)/E170</f>
        <v>97.500000000000071</v>
      </c>
      <c r="G170" s="18"/>
      <c r="H170" s="18"/>
      <c r="I170" s="19">
        <f>E170*50/C170</f>
        <v>1.5384615384615387E-2</v>
      </c>
      <c r="J170" s="84"/>
    </row>
    <row r="171" spans="1:11">
      <c r="A171" s="104"/>
      <c r="B171" s="81">
        <f>B170+7</f>
        <v>43842</v>
      </c>
      <c r="C171" s="20">
        <f>D170+G170-H170</f>
        <v>1142.3320903774334</v>
      </c>
      <c r="D171" s="17">
        <f>C171+(C171*0.03)</f>
        <v>1176.6020530887563</v>
      </c>
      <c r="E171" s="17">
        <f>C171/3250</f>
        <v>0.35148679703921026</v>
      </c>
      <c r="F171" s="28">
        <f>(D171-C171)/E171</f>
        <v>97.499999999999801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43849</v>
      </c>
      <c r="C172" s="20">
        <f>D171+G171-H171</f>
        <v>1176.6020530887563</v>
      </c>
      <c r="D172" s="17">
        <f>C172+(C172*0.03)</f>
        <v>1211.9001146814189</v>
      </c>
      <c r="E172" s="17">
        <f>C172/3250</f>
        <v>0.36203140095038655</v>
      </c>
      <c r="F172" s="28">
        <f>(D172-C172)/E172</f>
        <v>97.499999999999844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43856</v>
      </c>
      <c r="C174" s="20">
        <f>D172+G172-H172</f>
        <v>1211.9001146814189</v>
      </c>
      <c r="D174" s="17">
        <f>C174+(C174*0.03)</f>
        <v>1248.2571181218616</v>
      </c>
      <c r="E174" s="17">
        <f>C174/3250</f>
        <v>0.37289234297889812</v>
      </c>
      <c r="F174" s="28">
        <f>(D174-C174)/E174</f>
        <v>97.50000000000027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43863</v>
      </c>
      <c r="C175" s="20">
        <f>D174+G174-H174</f>
        <v>1248.2571181218616</v>
      </c>
      <c r="D175" s="17">
        <f>C175+(C175*0.03)</f>
        <v>1285.7048316655175</v>
      </c>
      <c r="E175" s="17">
        <f>C175/3250</f>
        <v>0.3840791132682651</v>
      </c>
      <c r="F175" s="28">
        <f>(D175-C175)/E175</f>
        <v>97.500000000000227</v>
      </c>
      <c r="G175" s="18"/>
      <c r="H175" s="18"/>
      <c r="I175" s="19">
        <f>E175*50/C175</f>
        <v>1.5384615384615384E-2</v>
      </c>
      <c r="J175" s="84"/>
    </row>
    <row r="176" spans="1:11">
      <c r="A176" s="104"/>
      <c r="B176" s="81">
        <f>B175+7</f>
        <v>43870</v>
      </c>
      <c r="C176" s="20">
        <f>D175+G175-H175</f>
        <v>1285.7048316655175</v>
      </c>
      <c r="D176" s="17">
        <f>C176+(C176*0.03)</f>
        <v>1324.2759766154832</v>
      </c>
      <c r="E176" s="17">
        <f>C176/3250</f>
        <v>0.39560148666631306</v>
      </c>
      <c r="F176" s="28">
        <f>(D176-C176)/E176</f>
        <v>97.50000000000027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5"/>
      <c r="B177" s="81">
        <f>B176+7</f>
        <v>43877</v>
      </c>
      <c r="C177" s="20">
        <f>D176+G176-H176</f>
        <v>1324.2759766154832</v>
      </c>
      <c r="D177" s="17">
        <f>C177+(C177*0.03)</f>
        <v>1364.0042559139476</v>
      </c>
      <c r="E177" s="17">
        <f>C177/3250</f>
        <v>0.40746953126630253</v>
      </c>
      <c r="F177" s="28">
        <f>(D177-C177)/E177</f>
        <v>97.499999999999972</v>
      </c>
      <c r="G177" s="18"/>
      <c r="H177" s="80">
        <f>(D177-C169)*0.35</f>
        <v>100.53634522818912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C49" sqref="C4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4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4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5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4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4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5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4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4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5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4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4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5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4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4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5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4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4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5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4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4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5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4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4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5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4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4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5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28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92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 ht="14.5">
      <c r="A49" s="103">
        <v>10</v>
      </c>
      <c r="B49" s="81">
        <f>B47+7</f>
        <v>43135</v>
      </c>
      <c r="C49" s="32">
        <f>D47+G47-H47</f>
        <v>1673.6993194064705</v>
      </c>
      <c r="D49" s="17">
        <f>C49+(C49*0.03)</f>
        <v>1723.9102989886646</v>
      </c>
      <c r="E49" s="17">
        <f>C49/3250</f>
        <v>0.51498440597122175</v>
      </c>
      <c r="F49" s="28">
        <f>(D49-C49)/E49</f>
        <v>97.499999999999986</v>
      </c>
      <c r="G49" s="18"/>
      <c r="H49" s="18"/>
      <c r="I49" s="19">
        <f>E49*50/C49</f>
        <v>1.5384615384615387E-2</v>
      </c>
      <c r="J49" s="84"/>
    </row>
    <row r="50" spans="1:11">
      <c r="A50" s="104"/>
      <c r="B50" s="81">
        <f>B49+7</f>
        <v>43142</v>
      </c>
      <c r="C50" s="20">
        <f>D49+G49-H49</f>
        <v>1723.9102989886646</v>
      </c>
      <c r="D50" s="17">
        <f>C50+(C50*0.03)</f>
        <v>1775.6276079583245</v>
      </c>
      <c r="E50" s="17">
        <f>C50/3250</f>
        <v>0.53043393815035833</v>
      </c>
      <c r="F50" s="28">
        <f>(D50-C50)/E50</f>
        <v>97.499999999999787</v>
      </c>
      <c r="G50" s="18"/>
      <c r="H50" s="18"/>
      <c r="I50" s="19">
        <f>E50*50/C50</f>
        <v>1.5384615384615384E-2</v>
      </c>
      <c r="J50" s="84"/>
    </row>
    <row r="51" spans="1:11">
      <c r="A51" s="104"/>
      <c r="B51" s="81">
        <f>B50+7</f>
        <v>43149</v>
      </c>
      <c r="C51" s="20">
        <f>D50+G50-H50</f>
        <v>1775.6276079583245</v>
      </c>
      <c r="D51" s="17">
        <f>C51+(C51*0.03)</f>
        <v>1828.8964361970743</v>
      </c>
      <c r="E51" s="17">
        <f>C51/3250</f>
        <v>0.54634695629486907</v>
      </c>
      <c r="F51" s="28">
        <f>(D51-C51)/E51</f>
        <v>97.500000000000213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43156</v>
      </c>
      <c r="C52" s="20">
        <f>D51+G51-H51</f>
        <v>1828.8964361970743</v>
      </c>
      <c r="D52" s="17">
        <f>C52+(C52*0.03)</f>
        <v>1883.7633292829864</v>
      </c>
      <c r="E52" s="17">
        <f>C52/3250</f>
        <v>0.56273736498371518</v>
      </c>
      <c r="F52" s="28">
        <f>(D52-C52)/E52</f>
        <v>97.499999999999815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43163</v>
      </c>
      <c r="C54" s="20">
        <f>D52+G52-H52</f>
        <v>1883.7633292829864</v>
      </c>
      <c r="D54" s="17">
        <f>C54+(C54*0.03)</f>
        <v>1940.2762291614761</v>
      </c>
      <c r="E54" s="17">
        <f>C54/3250</f>
        <v>0.57961948593322654</v>
      </c>
      <c r="F54" s="28">
        <f>(D54-C54)/E54</f>
        <v>97.500000000000085</v>
      </c>
      <c r="G54" s="18"/>
      <c r="H54" s="18"/>
      <c r="I54" s="19">
        <f>E54*50/C54</f>
        <v>1.5384615384615382E-2</v>
      </c>
      <c r="J54" s="84"/>
    </row>
    <row r="55" spans="1:11">
      <c r="A55" s="104"/>
      <c r="B55" s="81">
        <f>B54+7</f>
        <v>43170</v>
      </c>
      <c r="C55" s="20">
        <f>D54+G54-H54</f>
        <v>1940.2762291614761</v>
      </c>
      <c r="D55" s="17">
        <f>C55+(C55*0.03)</f>
        <v>1998.4845160363204</v>
      </c>
      <c r="E55" s="17">
        <f>C55/3250</f>
        <v>0.5970080705112234</v>
      </c>
      <c r="F55" s="28">
        <f>(D55-C55)/E55</f>
        <v>97.500000000000128</v>
      </c>
      <c r="G55" s="18"/>
      <c r="H55" s="18"/>
      <c r="I55" s="19">
        <f>E55*50/C55</f>
        <v>1.5384615384615384E-2</v>
      </c>
      <c r="J55" s="84"/>
    </row>
    <row r="56" spans="1:11">
      <c r="A56" s="104"/>
      <c r="B56" s="81">
        <f>B55+7</f>
        <v>43177</v>
      </c>
      <c r="C56" s="20">
        <f>D55+G55-H55</f>
        <v>1998.4845160363204</v>
      </c>
      <c r="D56" s="17">
        <f>C56+(C56*0.03)</f>
        <v>2058.43905151741</v>
      </c>
      <c r="E56" s="17">
        <f>C56/3250</f>
        <v>0.61491831262656016</v>
      </c>
      <c r="F56" s="28">
        <f>(D56-C56)/E56</f>
        <v>97.499999999999943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43184</v>
      </c>
      <c r="C57" s="20">
        <f>D56+G56-H56</f>
        <v>2058.43905151741</v>
      </c>
      <c r="D57" s="17">
        <f>C57+(C57*0.03)</f>
        <v>2120.1922230629325</v>
      </c>
      <c r="E57" s="17">
        <f>C57/3250</f>
        <v>0.63336586200535694</v>
      </c>
      <c r="F57" s="28">
        <f>(D57-C57)/E57</f>
        <v>97.500000000000298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43191</v>
      </c>
      <c r="C59" s="20">
        <f>D57+G57-H57</f>
        <v>2120.1922230629325</v>
      </c>
      <c r="D59" s="17">
        <f>C59+(C59*0.03)</f>
        <v>2183.7979897548203</v>
      </c>
      <c r="E59" s="17">
        <f>C59/3250</f>
        <v>0.65236683786551775</v>
      </c>
      <c r="F59" s="28">
        <f>(D59-C59)/E59</f>
        <v>97.499999999999673</v>
      </c>
      <c r="G59" s="18"/>
      <c r="H59" s="18"/>
      <c r="I59" s="19">
        <f>E59*50/C59</f>
        <v>1.5384615384615387E-2</v>
      </c>
      <c r="J59" s="84"/>
    </row>
    <row r="60" spans="1:11">
      <c r="A60" s="104"/>
      <c r="B60" s="81">
        <f>B59+7</f>
        <v>43198</v>
      </c>
      <c r="C60" s="20">
        <f>D59+G59-H59</f>
        <v>2183.7979897548203</v>
      </c>
      <c r="D60" s="17">
        <f>C60+(C60*0.03)</f>
        <v>2249.311929447465</v>
      </c>
      <c r="E60" s="17">
        <f>C60/3250</f>
        <v>0.67193784300148318</v>
      </c>
      <c r="F60" s="28">
        <f>(D60-C60)/E60</f>
        <v>97.500000000000171</v>
      </c>
      <c r="G60" s="18"/>
      <c r="H60" s="18"/>
      <c r="I60" s="19">
        <f>E60*50/C60</f>
        <v>1.5384615384615385E-2</v>
      </c>
      <c r="J60" s="84"/>
    </row>
    <row r="61" spans="1:11">
      <c r="A61" s="104"/>
      <c r="B61" s="81">
        <f>B60+7</f>
        <v>43205</v>
      </c>
      <c r="C61" s="20">
        <f>D60+G60-H60</f>
        <v>2249.311929447465</v>
      </c>
      <c r="D61" s="17">
        <f>C61+(C61*0.03)</f>
        <v>2316.7912873308887</v>
      </c>
      <c r="E61" s="17">
        <f>C61/3250</f>
        <v>0.69209597829152769</v>
      </c>
      <c r="F61" s="28">
        <f>(D61-C61)/E61</f>
        <v>97.499999999999702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43212</v>
      </c>
      <c r="C62" s="20">
        <f>D61+G61-H61</f>
        <v>2316.7912873308887</v>
      </c>
      <c r="D62" s="17">
        <f>C62+(C62*0.03)</f>
        <v>2386.2950259508152</v>
      </c>
      <c r="E62" s="17">
        <f>C62/3250</f>
        <v>0.71285885764027346</v>
      </c>
      <c r="F62" s="28">
        <f>(D62-C62)/E62</f>
        <v>97.499999999999744</v>
      </c>
      <c r="G62" s="18"/>
      <c r="H62" s="80">
        <f>(D62-C49)*0.35</f>
        <v>249.40849729052061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43219</v>
      </c>
      <c r="C64" s="20">
        <f>D62+G62-H62</f>
        <v>2136.8865286602945</v>
      </c>
      <c r="D64" s="17">
        <f>C64+(C64*0.03)</f>
        <v>2200.9931245201033</v>
      </c>
      <c r="E64" s="17">
        <f>C64/3250</f>
        <v>0.65750354728009064</v>
      </c>
      <c r="F64" s="28">
        <f>(D64-C64)/E64</f>
        <v>97.499999999999872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43226</v>
      </c>
      <c r="C65" s="20">
        <f>D64+G64-H64</f>
        <v>2200.9931245201033</v>
      </c>
      <c r="D65" s="17">
        <f>C65+(C65*0.03)</f>
        <v>2267.0229182557064</v>
      </c>
      <c r="E65" s="17">
        <f>C65/3250</f>
        <v>0.67722865369849328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43233</v>
      </c>
      <c r="C66" s="20">
        <f>D65+G65-H65</f>
        <v>2267.0229182557064</v>
      </c>
      <c r="D66" s="17">
        <f>C66+(C66*0.03)</f>
        <v>2335.0336058033777</v>
      </c>
      <c r="E66" s="17">
        <f>C66/3250</f>
        <v>0.69754551330944814</v>
      </c>
      <c r="F66" s="28">
        <f>(D66-C66)/E66</f>
        <v>97.500000000000142</v>
      </c>
      <c r="G66" s="17"/>
      <c r="H66" s="79"/>
      <c r="I66" s="19">
        <f>E66*50/C66</f>
        <v>1.5384615384615387E-2</v>
      </c>
      <c r="J66" s="84"/>
    </row>
    <row r="67" spans="1:11" ht="13" thickBot="1">
      <c r="A67" s="105"/>
      <c r="B67" s="81">
        <f>B66+7</f>
        <v>43240</v>
      </c>
      <c r="C67" s="20">
        <f>D66+G66-H66</f>
        <v>2335.0336058033777</v>
      </c>
      <c r="D67" s="17">
        <f>C67+(C67*0.03)</f>
        <v>2405.084613977479</v>
      </c>
      <c r="E67" s="17">
        <f>C67/3250</f>
        <v>0.71847187870873164</v>
      </c>
      <c r="F67" s="28">
        <f>(D67-C67)/E67</f>
        <v>97.499999999999943</v>
      </c>
      <c r="G67" s="18"/>
      <c r="H67" s="80"/>
      <c r="I67" s="19">
        <f>E67*50/C67</f>
        <v>1.5384615384615387E-2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43247</v>
      </c>
      <c r="C69" s="20">
        <f>D67+G67-H67</f>
        <v>2405.084613977479</v>
      </c>
      <c r="D69" s="17">
        <f>C69+(C69*0.03)</f>
        <v>2477.2371523968031</v>
      </c>
      <c r="E69" s="17">
        <f>C69/3250</f>
        <v>0.74002603506999354</v>
      </c>
      <c r="F69" s="28">
        <f>(D69-C69)/E69</f>
        <v>97.49999999999973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43254</v>
      </c>
      <c r="C70" s="20">
        <f>D69+G69-H69</f>
        <v>2477.2371523968031</v>
      </c>
      <c r="D70" s="17">
        <f>C70+(C70*0.03)</f>
        <v>2551.5542669687075</v>
      </c>
      <c r="E70" s="17">
        <f>C70/3250</f>
        <v>0.76222681612209331</v>
      </c>
      <c r="F70" s="28">
        <f>(D70-C70)/E70</f>
        <v>97.500000000000284</v>
      </c>
      <c r="G70" s="18"/>
      <c r="H70" s="18"/>
      <c r="I70" s="19">
        <f>E70*50/C70</f>
        <v>1.5384615384615385E-2</v>
      </c>
      <c r="J70" s="84"/>
    </row>
    <row r="71" spans="1:11">
      <c r="A71" s="104"/>
      <c r="B71" s="81">
        <f>B70+7</f>
        <v>43261</v>
      </c>
      <c r="C71" s="20">
        <f>D70+G70-H70</f>
        <v>2551.5542669687075</v>
      </c>
      <c r="D71" s="17">
        <f>C71+(C71*0.03)</f>
        <v>2628.1008949777688</v>
      </c>
      <c r="E71" s="17">
        <f>C71/3250</f>
        <v>0.78509362060575616</v>
      </c>
      <c r="F71" s="28">
        <f>(D71-C71)/E71</f>
        <v>97.500000000000156</v>
      </c>
      <c r="G71" s="18"/>
      <c r="H71" s="18"/>
      <c r="I71" s="19">
        <f>E71*50/C71</f>
        <v>1.5384615384615384E-2</v>
      </c>
      <c r="J71" s="84"/>
    </row>
    <row r="72" spans="1:11" ht="13" thickBot="1">
      <c r="A72" s="105"/>
      <c r="B72" s="81">
        <f>B71+7</f>
        <v>43268</v>
      </c>
      <c r="C72" s="20">
        <f>D71+G71-H71</f>
        <v>2628.1008949777688</v>
      </c>
      <c r="D72" s="17">
        <f>C72+(C72*0.03)</f>
        <v>2706.9439218271018</v>
      </c>
      <c r="E72" s="17">
        <f>C72/3250</f>
        <v>0.80864642922392882</v>
      </c>
      <c r="F72" s="28">
        <f>(D72-C72)/E72</f>
        <v>97.499999999999929</v>
      </c>
      <c r="G72" s="18"/>
      <c r="H72" s="80"/>
      <c r="I72" s="19">
        <f>E72*50/C72</f>
        <v>1.5384615384615382E-2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43275</v>
      </c>
      <c r="C74" s="20">
        <f>D72+G72-H72</f>
        <v>2706.9439218271018</v>
      </c>
      <c r="D74" s="17">
        <f>C74+(C74*0.03)</f>
        <v>2788.1522394819149</v>
      </c>
      <c r="E74" s="17">
        <f>C74/3250</f>
        <v>0.83290582210064668</v>
      </c>
      <c r="F74" s="28">
        <f>(D74-C74)/E74</f>
        <v>97.500000000000028</v>
      </c>
      <c r="G74" s="18"/>
      <c r="H74" s="18"/>
      <c r="I74" s="19">
        <f>E74*50/C74</f>
        <v>1.5384615384615384E-2</v>
      </c>
      <c r="J74" s="84"/>
    </row>
    <row r="75" spans="1:11">
      <c r="A75" s="104"/>
      <c r="B75" s="81">
        <f>B74+7</f>
        <v>43282</v>
      </c>
      <c r="C75" s="20">
        <f>D74+G74-H74</f>
        <v>2788.1522394819149</v>
      </c>
      <c r="D75" s="17">
        <f>C75+(C75*0.03)</f>
        <v>2871.7968066663725</v>
      </c>
      <c r="E75" s="17">
        <f>C75/3250</f>
        <v>0.85789299676366615</v>
      </c>
      <c r="F75" s="28">
        <f>(D75-C75)/E75</f>
        <v>97.500000000000213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43289</v>
      </c>
      <c r="C76" s="20">
        <f>D75+G75-H75</f>
        <v>2871.7968066663725</v>
      </c>
      <c r="D76" s="17">
        <f>C76+(C76*0.03)</f>
        <v>2957.9507108663638</v>
      </c>
      <c r="E76" s="17">
        <f>C76/3250</f>
        <v>0.8836297866665761</v>
      </c>
      <c r="F76" s="28">
        <f>(D76-C76)/E76</f>
        <v>97.500000000000156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43296</v>
      </c>
      <c r="C77" s="20">
        <f>D76+G76-H76</f>
        <v>2957.9507108663638</v>
      </c>
      <c r="D77" s="17">
        <f>C77+(C77*0.03)</f>
        <v>3046.6892321923547</v>
      </c>
      <c r="E77" s="17">
        <f>C77/3250</f>
        <v>0.91013868026657352</v>
      </c>
      <c r="F77" s="28">
        <f>(D77-C77)/E77</f>
        <v>97.499999999999929</v>
      </c>
      <c r="G77" s="18"/>
      <c r="H77" s="80">
        <f>(D77-C64)*0.35</f>
        <v>318.43094623622102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43303</v>
      </c>
      <c r="C79" s="20">
        <f>D77+G77-H77</f>
        <v>2728.2582859561335</v>
      </c>
      <c r="D79" s="17">
        <f>C79+(C79*0.03)</f>
        <v>2810.1060345348174</v>
      </c>
      <c r="E79" s="17">
        <f>C79/3250</f>
        <v>0.83946408798650263</v>
      </c>
      <c r="F79" s="28">
        <f>(D79-C79)/E79</f>
        <v>97.499999999999844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43310</v>
      </c>
      <c r="C80" s="20">
        <f>D79+G79-H79</f>
        <v>2810.1060345348174</v>
      </c>
      <c r="D80" s="17">
        <f>C80+(C80*0.03)</f>
        <v>2894.4092155708618</v>
      </c>
      <c r="E80" s="17">
        <f>C80/3250</f>
        <v>0.86464801062609764</v>
      </c>
      <c r="F80" s="28">
        <f>(D80-C80)/E80</f>
        <v>97.499999999999872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43317</v>
      </c>
      <c r="C81" s="20">
        <f>D80+G80-H80</f>
        <v>2894.4092155708618</v>
      </c>
      <c r="D81" s="17">
        <f>C81+(C81*0.03)</f>
        <v>2981.2414920379874</v>
      </c>
      <c r="E81" s="17">
        <f>C81/3250</f>
        <v>0.89058745094488057</v>
      </c>
      <c r="F81" s="28">
        <f>(D81-C81)/E81</f>
        <v>97.499999999999787</v>
      </c>
      <c r="G81" s="18"/>
      <c r="H81" s="18"/>
      <c r="I81" s="19">
        <f>E81*50/C81</f>
        <v>1.5384615384615385E-2</v>
      </c>
      <c r="J81" s="84"/>
    </row>
    <row r="82" spans="1:11" ht="13" thickBot="1">
      <c r="A82" s="105"/>
      <c r="B82" s="81">
        <f>B81+7</f>
        <v>43324</v>
      </c>
      <c r="C82" s="20">
        <f>D81+G81-H81</f>
        <v>2981.2414920379874</v>
      </c>
      <c r="D82" s="17">
        <f>C82+(C82*0.03)</f>
        <v>3070.6787367991269</v>
      </c>
      <c r="E82" s="17">
        <f>C82/3250</f>
        <v>0.91730507447322696</v>
      </c>
      <c r="F82" s="28">
        <f>(D82-C82)/E82</f>
        <v>97.499999999999844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43331</v>
      </c>
      <c r="C84" s="20">
        <f>D82+G82-H82</f>
        <v>3070.6787367991269</v>
      </c>
      <c r="D84" s="17">
        <f>C84+(C84*0.03)</f>
        <v>3162.7990989031009</v>
      </c>
      <c r="E84" s="17">
        <f>C84/3250</f>
        <v>0.94482422670742361</v>
      </c>
      <c r="F84" s="28">
        <f>(D84-C84)/E84</f>
        <v>97.500000000000213</v>
      </c>
      <c r="G84" s="18"/>
      <c r="H84" s="18"/>
      <c r="I84" s="19">
        <f>E84*50/C84</f>
        <v>1.5384615384615384E-2</v>
      </c>
      <c r="J84" s="84"/>
    </row>
    <row r="85" spans="1:11">
      <c r="A85" s="104"/>
      <c r="B85" s="81">
        <f>B84+7</f>
        <v>43338</v>
      </c>
      <c r="C85" s="20">
        <f>D84+G84-H84</f>
        <v>3162.7990989031009</v>
      </c>
      <c r="D85" s="17">
        <f>C85+(C85*0.03)</f>
        <v>3257.683071870194</v>
      </c>
      <c r="E85" s="17">
        <f>C85/3250</f>
        <v>0.97316895350864641</v>
      </c>
      <c r="F85" s="28">
        <f>(D85-C85)/E85</f>
        <v>97.500000000000057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43345</v>
      </c>
      <c r="C86" s="20">
        <f>D85+G85-H85</f>
        <v>3257.683071870194</v>
      </c>
      <c r="D86" s="17">
        <f>C86+(C86*0.03)</f>
        <v>3355.4135640262998</v>
      </c>
      <c r="E86" s="17">
        <f>C86/3250</f>
        <v>1.0023640221139059</v>
      </c>
      <c r="F86" s="28">
        <f>(D86-C86)/E86</f>
        <v>97.499999999999986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43352</v>
      </c>
      <c r="C87" s="20">
        <f>D86+G86-H86</f>
        <v>3355.4135640262998</v>
      </c>
      <c r="D87" s="17">
        <f>C87+(C87*0.03)</f>
        <v>3456.075970947089</v>
      </c>
      <c r="E87" s="17">
        <f>C87/3250</f>
        <v>1.032434942777323</v>
      </c>
      <c r="F87" s="28">
        <f>(D87-C87)/E87</f>
        <v>97.500000000000185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43359</v>
      </c>
      <c r="C89" s="20">
        <f>D87+G87-H87</f>
        <v>3456.075970947089</v>
      </c>
      <c r="D89" s="17">
        <f>C89+(C89*0.03)</f>
        <v>3559.7582500755016</v>
      </c>
      <c r="E89" s="17">
        <f>C89/3250</f>
        <v>1.0634079910606429</v>
      </c>
      <c r="F89" s="28">
        <f>(D89-C89)/E89</f>
        <v>97.499999999999901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43366</v>
      </c>
      <c r="C90" s="20">
        <f>D89+G89-H89</f>
        <v>3559.7582500755016</v>
      </c>
      <c r="D90" s="17">
        <f>C90+(C90*0.03)</f>
        <v>3666.5509975777668</v>
      </c>
      <c r="E90" s="17">
        <f>C90/3250</f>
        <v>1.095310230792462</v>
      </c>
      <c r="F90" s="28">
        <f>(D90-C90)/E90</f>
        <v>97.500000000000171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43373</v>
      </c>
      <c r="C91" s="20">
        <f>D90+G90-H90</f>
        <v>3666.5509975777668</v>
      </c>
      <c r="D91" s="17">
        <f>C91+(C91*0.03)</f>
        <v>3776.5475275050999</v>
      </c>
      <c r="E91" s="17">
        <f>C91/3250</f>
        <v>1.128169537716236</v>
      </c>
      <c r="F91" s="28">
        <f>(D91-C91)/E91</f>
        <v>97.500000000000071</v>
      </c>
      <c r="G91" s="18"/>
      <c r="H91" s="18"/>
      <c r="I91" s="19">
        <f>E91*50/C91</f>
        <v>1.5384615384615385E-2</v>
      </c>
      <c r="J91" s="84"/>
    </row>
    <row r="92" spans="1:11" ht="13.5" thickBot="1">
      <c r="A92" s="105"/>
      <c r="B92" s="81">
        <f>B91+7</f>
        <v>43380</v>
      </c>
      <c r="C92" s="20">
        <f>D91+G91-H91</f>
        <v>3776.5475275050999</v>
      </c>
      <c r="D92" s="17">
        <f>C92+(C92*0.03)</f>
        <v>3889.843953330253</v>
      </c>
      <c r="E92" s="17">
        <f>C92/3250</f>
        <v>1.1620146238477231</v>
      </c>
      <c r="F92" s="28">
        <f>(D92-C92)/E92</f>
        <v>97.500000000000142</v>
      </c>
      <c r="G92" s="18"/>
      <c r="H92" s="80">
        <f>(D92-C79)*0.35</f>
        <v>406.55498358094184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43387</v>
      </c>
      <c r="C94" s="20">
        <f>D92+G92-H92</f>
        <v>3483.288969749311</v>
      </c>
      <c r="D94" s="17">
        <f>C94+(C94*0.03)</f>
        <v>3587.7876388417903</v>
      </c>
      <c r="E94" s="17">
        <f>C94/3250</f>
        <v>1.0717812214613265</v>
      </c>
      <c r="F94" s="28">
        <f>(D94-C94)/E94</f>
        <v>97.499999999999972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43394</v>
      </c>
      <c r="C95" s="20">
        <f>D94+G94-H94</f>
        <v>3587.7876388417903</v>
      </c>
      <c r="D95" s="17">
        <f>C95+(C95*0.03)</f>
        <v>3695.4212680070441</v>
      </c>
      <c r="E95" s="17">
        <f>C95/3250</f>
        <v>1.1039346581051663</v>
      </c>
      <c r="F95" s="28">
        <f>(D95-C95)/E95</f>
        <v>97.500000000000028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43401</v>
      </c>
      <c r="C96" s="20">
        <f>D95+G95-H95</f>
        <v>3695.4212680070441</v>
      </c>
      <c r="D96" s="17">
        <f>C96+(C96*0.03)</f>
        <v>3806.2839060472552</v>
      </c>
      <c r="E96" s="17">
        <f>C96/3250</f>
        <v>1.1370526978483213</v>
      </c>
      <c r="F96" s="28">
        <f>(D96-C96)/E96</f>
        <v>97.499999999999801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43408</v>
      </c>
      <c r="C97" s="20">
        <f>D96+G96-H96</f>
        <v>3806.2839060472552</v>
      </c>
      <c r="D97" s="17">
        <f>C97+(C97*0.03)</f>
        <v>3920.4724232286731</v>
      </c>
      <c r="E97" s="17">
        <f>C97/3250</f>
        <v>1.1711642787837708</v>
      </c>
      <c r="F97" s="28">
        <f>(D97-C97)/E97</f>
        <v>97.500000000000185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43415</v>
      </c>
      <c r="C99" s="20">
        <f>D97+G97-H97</f>
        <v>3920.4724232286731</v>
      </c>
      <c r="D99" s="17">
        <f>C99+(C99*0.03)</f>
        <v>4038.0865959255334</v>
      </c>
      <c r="E99" s="17">
        <f>C99/3250</f>
        <v>1.206299207147284</v>
      </c>
      <c r="F99" s="28">
        <f>(D99-C99)/E99</f>
        <v>97.500000000000128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43422</v>
      </c>
      <c r="C100" s="20">
        <f>D99+G99-H99</f>
        <v>4038.0865959255334</v>
      </c>
      <c r="D100" s="17">
        <f>C100+(C100*0.03)</f>
        <v>4159.2291938032995</v>
      </c>
      <c r="E100" s="17">
        <f>C100/3250</f>
        <v>1.2424881833617025</v>
      </c>
      <c r="F100" s="28">
        <f>(D100-C100)/E100</f>
        <v>97.500000000000071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43429</v>
      </c>
      <c r="C101" s="20">
        <f>D100+G100-H100</f>
        <v>4159.2291938032995</v>
      </c>
      <c r="D101" s="17">
        <f>C101+(C101*0.03)</f>
        <v>4284.0060696173987</v>
      </c>
      <c r="E101" s="17">
        <f>C101/3250</f>
        <v>1.2797628288625538</v>
      </c>
      <c r="F101" s="28">
        <f>(D101-C101)/E101</f>
        <v>97.500000000000156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43436</v>
      </c>
      <c r="C102" s="20">
        <f>D101+G101-H101</f>
        <v>4284.0060696173987</v>
      </c>
      <c r="D102" s="17">
        <f>C102+(C102*0.03)</f>
        <v>4412.5262517059209</v>
      </c>
      <c r="E102" s="17">
        <f>C102/3250</f>
        <v>1.3181557137284303</v>
      </c>
      <c r="F102" s="28">
        <f>(D102-C102)/E102</f>
        <v>97.500000000000213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43443</v>
      </c>
      <c r="C104" s="20">
        <f>D102+G102-H102</f>
        <v>4412.5262517059209</v>
      </c>
      <c r="D104" s="17">
        <f>C104+(C104*0.03)</f>
        <v>4544.9020392570983</v>
      </c>
      <c r="E104" s="17">
        <f>C104/3250</f>
        <v>1.3577003851402834</v>
      </c>
      <c r="F104" s="28">
        <f>(D104-C104)/E104</f>
        <v>97.499999999999815</v>
      </c>
      <c r="G104" s="18"/>
      <c r="H104" s="18"/>
      <c r="I104" s="19">
        <f>E104*50/C104</f>
        <v>1.5384615384615384E-2</v>
      </c>
      <c r="J104" s="84"/>
    </row>
    <row r="105" spans="1:11">
      <c r="A105" s="104"/>
      <c r="B105" s="81">
        <f>B104+7</f>
        <v>43450</v>
      </c>
      <c r="C105" s="20">
        <f>D104+G104-H104</f>
        <v>4544.9020392570983</v>
      </c>
      <c r="D105" s="17">
        <f>C105+(C105*0.03)</f>
        <v>4681.2491004348112</v>
      </c>
      <c r="E105" s="17">
        <f>C105/3250</f>
        <v>1.3984313966944917</v>
      </c>
      <c r="F105" s="28">
        <f>(D105-C105)/E105</f>
        <v>97.5</v>
      </c>
      <c r="G105" s="18"/>
      <c r="H105" s="18"/>
      <c r="I105" s="19">
        <f>E105*50/C105</f>
        <v>1.5384615384615382E-2</v>
      </c>
      <c r="J105" s="84"/>
    </row>
    <row r="106" spans="1:11">
      <c r="A106" s="104"/>
      <c r="B106" s="81">
        <f>B105+7</f>
        <v>43457</v>
      </c>
      <c r="C106" s="20">
        <f>D105+G105-H105</f>
        <v>4681.2491004348112</v>
      </c>
      <c r="D106" s="17">
        <f>C106+(C106*0.03)</f>
        <v>4821.6865734478552</v>
      </c>
      <c r="E106" s="17">
        <f>C106/3250</f>
        <v>1.4403843385953266</v>
      </c>
      <c r="F106" s="28">
        <f>(D106-C106)/E106</f>
        <v>97.499999999999716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5"/>
      <c r="B107" s="81">
        <f>B106+7</f>
        <v>43464</v>
      </c>
      <c r="C107" s="20">
        <f>D106+G106-H106</f>
        <v>4821.6865734478552</v>
      </c>
      <c r="D107" s="17">
        <f>C107+(C107*0.03)</f>
        <v>4966.3371706512908</v>
      </c>
      <c r="E107" s="17">
        <f>C107/3250</f>
        <v>1.4835958687531863</v>
      </c>
      <c r="F107" s="28">
        <f>(D107-C107)/E107</f>
        <v>97.499999999999957</v>
      </c>
      <c r="G107" s="18"/>
      <c r="H107" s="80">
        <f>(D107-C94)*0.35</f>
        <v>519.06687031569288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43471</v>
      </c>
      <c r="C109" s="20">
        <f>D107+G107-H107</f>
        <v>4447.2703003355982</v>
      </c>
      <c r="D109" s="17">
        <f>C109+(C109*0.03)</f>
        <v>4580.6884093456665</v>
      </c>
      <c r="E109" s="17">
        <f>C109/3250</f>
        <v>1.3683908616417226</v>
      </c>
      <c r="F109" s="28">
        <f>(D109-C109)/E109</f>
        <v>97.500000000000242</v>
      </c>
      <c r="G109" s="18"/>
      <c r="H109" s="18"/>
      <c r="I109" s="19">
        <f>E109*50/C109</f>
        <v>1.5384615384615387E-2</v>
      </c>
      <c r="J109" s="84"/>
    </row>
    <row r="110" spans="1:11">
      <c r="A110" s="104"/>
      <c r="B110" s="81">
        <f>B109+7</f>
        <v>43478</v>
      </c>
      <c r="C110" s="20">
        <f>D109+G109-H109</f>
        <v>4580.6884093456665</v>
      </c>
      <c r="D110" s="17">
        <f>C110+(C110*0.03)</f>
        <v>4718.1090616260362</v>
      </c>
      <c r="E110" s="17">
        <f>C110/3250</f>
        <v>1.4094425874909744</v>
      </c>
      <c r="F110" s="28">
        <f>(D110-C110)/E110</f>
        <v>97.499999999999801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43485</v>
      </c>
      <c r="C111" s="20">
        <f>D110+G110-H110</f>
        <v>4718.1090616260362</v>
      </c>
      <c r="D111" s="17">
        <f>C111+(C111*0.03)</f>
        <v>4859.6523334748172</v>
      </c>
      <c r="E111" s="17">
        <f>C111/3250</f>
        <v>1.4517258651157035</v>
      </c>
      <c r="F111" s="28">
        <f>(D111-C111)/E111</f>
        <v>97.499999999999901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43492</v>
      </c>
      <c r="C112" s="20">
        <f>D111+G111-H111</f>
        <v>4859.6523334748172</v>
      </c>
      <c r="D112" s="17">
        <f>C112+(C112*0.03)</f>
        <v>5005.4419034790617</v>
      </c>
      <c r="E112" s="17">
        <f>C112/3250</f>
        <v>1.4952776410691746</v>
      </c>
      <c r="F112" s="28">
        <f>(D112-C112)/E112</f>
        <v>97.5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43499</v>
      </c>
      <c r="C114" s="20">
        <f>D112+G112-H112</f>
        <v>5005.4419034790617</v>
      </c>
      <c r="D114" s="17">
        <f>C114+(C114*0.03)</f>
        <v>5155.6051605834336</v>
      </c>
      <c r="E114" s="17">
        <f>C114/3250</f>
        <v>1.5401359703012498</v>
      </c>
      <c r="F114" s="28">
        <f>(D114-C114)/E114</f>
        <v>97.500000000000057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43506</v>
      </c>
      <c r="C115" s="20">
        <f>D114+G114-H114</f>
        <v>5155.6051605834336</v>
      </c>
      <c r="D115" s="17">
        <f>C115+(C115*0.03)</f>
        <v>5310.2733154009366</v>
      </c>
      <c r="E115" s="17">
        <f>C115/3250</f>
        <v>1.5863400494102873</v>
      </c>
      <c r="F115" s="28">
        <f>(D115-C115)/E115</f>
        <v>97.499999999999943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43513</v>
      </c>
      <c r="C116" s="20">
        <f>D115+G115-H115</f>
        <v>5310.2733154009366</v>
      </c>
      <c r="D116" s="17">
        <f>C116+(C116*0.03)</f>
        <v>5469.5815148629645</v>
      </c>
      <c r="E116" s="17">
        <f>C116/3250</f>
        <v>1.6339302508925959</v>
      </c>
      <c r="F116" s="28">
        <f>(D116-C116)/E116</f>
        <v>97.499999999999886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43520</v>
      </c>
      <c r="C117" s="20">
        <f>D116+G116-H116</f>
        <v>5469.5815148629645</v>
      </c>
      <c r="D117" s="17">
        <f>C117+(C117*0.03)</f>
        <v>5633.6689603088535</v>
      </c>
      <c r="E117" s="17">
        <f>C117/3250</f>
        <v>1.6829481584193737</v>
      </c>
      <c r="F117" s="28">
        <f>(D117-C117)/E117</f>
        <v>97.500000000000028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43527</v>
      </c>
      <c r="C119" s="20">
        <f>D117+G117-H117</f>
        <v>5633.6689603088535</v>
      </c>
      <c r="D119" s="17">
        <f>C119+(C119*0.03)</f>
        <v>5802.6790291181187</v>
      </c>
      <c r="E119" s="17">
        <f>C119/3250</f>
        <v>1.7334366031719548</v>
      </c>
      <c r="F119" s="28">
        <f>(D119-C119)/E119</f>
        <v>97.499999999999801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43534</v>
      </c>
      <c r="C120" s="20">
        <f>D119+G119-H119</f>
        <v>5802.6790291181187</v>
      </c>
      <c r="D120" s="17">
        <f>C120+(C120*0.03)</f>
        <v>5976.7593999916626</v>
      </c>
      <c r="E120" s="17">
        <f>C120/3250</f>
        <v>1.7854397012671135</v>
      </c>
      <c r="F120" s="28">
        <f>(D120-C120)/E120</f>
        <v>97.500000000000171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43541</v>
      </c>
      <c r="C121" s="20">
        <f>D120+G120-H120</f>
        <v>5976.7593999916626</v>
      </c>
      <c r="D121" s="17">
        <f>C121+(C121*0.03)</f>
        <v>6156.0621819914122</v>
      </c>
      <c r="E121" s="17">
        <f>C121/3250</f>
        <v>1.8390028923051269</v>
      </c>
      <c r="F121" s="28">
        <f>(D121-C121)/E121</f>
        <v>97.499999999999872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43548</v>
      </c>
      <c r="C122" s="20">
        <f>D121+G121-H121</f>
        <v>6156.0621819914122</v>
      </c>
      <c r="D122" s="17">
        <f>C122+(C122*0.03)</f>
        <v>6340.744047451155</v>
      </c>
      <c r="E122" s="17">
        <f>C122/3250</f>
        <v>1.8941729790742807</v>
      </c>
      <c r="F122" s="28">
        <f>(D122-C122)/E122</f>
        <v>97.500000000000213</v>
      </c>
      <c r="G122" s="18"/>
      <c r="H122" s="80">
        <f>(D122-C109)*0.35</f>
        <v>662.71581149044482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43555</v>
      </c>
      <c r="C124" s="20">
        <f>D122+G122-H122</f>
        <v>5678.0282359607099</v>
      </c>
      <c r="D124" s="17">
        <f>C124+(C124*0.03)</f>
        <v>5848.3690830395317</v>
      </c>
      <c r="E124" s="17">
        <f>C124/3250</f>
        <v>1.7470856110648338</v>
      </c>
      <c r="F124" s="28">
        <f>(D124-C124)/E124</f>
        <v>97.500000000000256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43562</v>
      </c>
      <c r="C125" s="20">
        <f>D124+G124-H124</f>
        <v>5848.3690830395317</v>
      </c>
      <c r="D125" s="17">
        <f>C125+(C125*0.03)</f>
        <v>6023.8201555307178</v>
      </c>
      <c r="E125" s="17">
        <f>C125/3250</f>
        <v>1.799498179396779</v>
      </c>
      <c r="F125" s="28">
        <f>(D125-C125)/E125</f>
        <v>97.500000000000085</v>
      </c>
      <c r="G125" s="17"/>
      <c r="H125" s="18"/>
      <c r="I125" s="19">
        <f>E125*50/C125</f>
        <v>1.5384615384615385E-2</v>
      </c>
      <c r="J125" s="84"/>
    </row>
    <row r="126" spans="1:11">
      <c r="A126" s="104"/>
      <c r="B126" s="81">
        <f>B125+7</f>
        <v>43569</v>
      </c>
      <c r="C126" s="20">
        <f>D125+G125-H125</f>
        <v>6023.8201555307178</v>
      </c>
      <c r="D126" s="17">
        <f>C126+(C126*0.03)</f>
        <v>6204.5347601966396</v>
      </c>
      <c r="E126" s="17">
        <f>C126/3250</f>
        <v>1.8534831247786825</v>
      </c>
      <c r="F126" s="28">
        <f>(D126-C126)/E126</f>
        <v>97.500000000000142</v>
      </c>
      <c r="G126" s="17"/>
      <c r="H126" s="18"/>
      <c r="I126" s="19">
        <f>E126*50/C126</f>
        <v>1.5384615384615387E-2</v>
      </c>
      <c r="J126" s="84"/>
    </row>
    <row r="127" spans="1:11" ht="13" thickBot="1">
      <c r="A127" s="105"/>
      <c r="B127" s="81">
        <f>B126+7</f>
        <v>43576</v>
      </c>
      <c r="C127" s="20">
        <f>D126+G126-H126</f>
        <v>6204.5347601966396</v>
      </c>
      <c r="D127" s="17">
        <f>C127+(C127*0.03)</f>
        <v>6390.6708030025384</v>
      </c>
      <c r="E127" s="17">
        <f>C127/3250</f>
        <v>1.9090876185220429</v>
      </c>
      <c r="F127" s="28">
        <f>(D127-C127)/E127</f>
        <v>97.499999999999801</v>
      </c>
      <c r="G127" s="18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43583</v>
      </c>
      <c r="C129" s="20">
        <f>D127+G127-H127</f>
        <v>6390.6708030025384</v>
      </c>
      <c r="D129" s="17">
        <f>C129+(C129*0.03)</f>
        <v>6582.3909270926142</v>
      </c>
      <c r="E129" s="17">
        <f>C129/3250</f>
        <v>1.9663602470777042</v>
      </c>
      <c r="F129" s="28">
        <f>(D129-C129)/E129</f>
        <v>97.499999999999844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43590</v>
      </c>
      <c r="C130" s="20">
        <f>D129+G129-H129</f>
        <v>6582.3909270926142</v>
      </c>
      <c r="D130" s="17">
        <f>C130+(C130*0.03)</f>
        <v>6779.8626549053924</v>
      </c>
      <c r="E130" s="17">
        <f>C130/3250</f>
        <v>2.0253510544900353</v>
      </c>
      <c r="F130" s="28">
        <f>(D130-C130)/E130</f>
        <v>97.499999999999901</v>
      </c>
      <c r="G130" s="18"/>
      <c r="H130" s="18"/>
      <c r="I130" s="19">
        <f>E130*50/C130</f>
        <v>1.5384615384615387E-2</v>
      </c>
      <c r="J130" s="84"/>
    </row>
    <row r="131" spans="1:11">
      <c r="A131" s="104"/>
      <c r="B131" s="81">
        <f>B130+7</f>
        <v>43597</v>
      </c>
      <c r="C131" s="20">
        <f>D130+G130-H130</f>
        <v>6779.8626549053924</v>
      </c>
      <c r="D131" s="17">
        <f>C131+(C131*0.03)</f>
        <v>6983.258534552554</v>
      </c>
      <c r="E131" s="17">
        <f>C131/3250</f>
        <v>2.0861115861247361</v>
      </c>
      <c r="F131" s="28">
        <f>(D131-C131)/E131</f>
        <v>97.499999999999901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5"/>
      <c r="B132" s="81">
        <f>B131+7</f>
        <v>43604</v>
      </c>
      <c r="C132" s="20">
        <f>D131+G131-H131</f>
        <v>6983.258534552554</v>
      </c>
      <c r="D132" s="17">
        <f>C132+(C132*0.03)</f>
        <v>7192.7562905891309</v>
      </c>
      <c r="E132" s="17">
        <f>C132/3250</f>
        <v>2.148694933708478</v>
      </c>
      <c r="F132" s="28">
        <f>(D132-C132)/E132</f>
        <v>97.500000000000142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43611</v>
      </c>
      <c r="C134" s="20">
        <f>D132+G132-H132</f>
        <v>7192.7562905891309</v>
      </c>
      <c r="D134" s="17">
        <f>C134+(C134*0.03)</f>
        <v>7408.5389793068052</v>
      </c>
      <c r="E134" s="17">
        <f>C134/3250</f>
        <v>2.2131557817197325</v>
      </c>
      <c r="F134" s="28">
        <f>(D134-C134)/E134</f>
        <v>97.500000000000185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43618</v>
      </c>
      <c r="C135" s="20">
        <f>D134+G134-H134</f>
        <v>7408.5389793068052</v>
      </c>
      <c r="D135" s="17">
        <f>C135+(C135*0.03)</f>
        <v>7630.7951486860093</v>
      </c>
      <c r="E135" s="17">
        <f>C135/3250</f>
        <v>2.2795504551713246</v>
      </c>
      <c r="F135" s="28">
        <f>(D135-C135)/E135</f>
        <v>97.499999999999957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43625</v>
      </c>
      <c r="C136" s="20">
        <f>D135+G135-H135</f>
        <v>7630.7951486860093</v>
      </c>
      <c r="D136" s="17">
        <f>C136+(C136*0.03)</f>
        <v>7859.7190031465898</v>
      </c>
      <c r="E136" s="17">
        <f>C136/3250</f>
        <v>2.3479369688264642</v>
      </c>
      <c r="F136" s="28">
        <f>(D136-C136)/E136</f>
        <v>97.500000000000114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43632</v>
      </c>
      <c r="C137" s="20">
        <f>D136+G136-H136</f>
        <v>7859.7190031465898</v>
      </c>
      <c r="D137" s="17">
        <f>C137+(C137*0.03)</f>
        <v>8095.5105732409875</v>
      </c>
      <c r="E137" s="17">
        <f>C137/3250</f>
        <v>2.4183750778912585</v>
      </c>
      <c r="F137" s="28">
        <f>(D137-C137)/E137</f>
        <v>97.499999999999986</v>
      </c>
      <c r="G137" s="18"/>
      <c r="H137" s="80">
        <f>(D137-C124)*0.35</f>
        <v>846.11881804809707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43639</v>
      </c>
      <c r="C139" s="20">
        <f>D137+G137-H137</f>
        <v>7249.3917551928907</v>
      </c>
      <c r="D139" s="17">
        <f>C139+(C139*0.03)</f>
        <v>7466.873507848677</v>
      </c>
      <c r="E139" s="17">
        <f>C139/3250</f>
        <v>2.2305820785208894</v>
      </c>
      <c r="F139" s="28">
        <f>(D139-C139)/E139</f>
        <v>97.499999999999815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43646</v>
      </c>
      <c r="C140" s="20">
        <f>D139+G139-H139</f>
        <v>7466.873507848677</v>
      </c>
      <c r="D140" s="17">
        <f>C140+(C140*0.03)</f>
        <v>7690.8797130841376</v>
      </c>
      <c r="E140" s="17">
        <f>C140/3250</f>
        <v>2.2974995408765162</v>
      </c>
      <c r="F140" s="28">
        <f>(D140-C140)/E140</f>
        <v>97.500000000000114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43653</v>
      </c>
      <c r="C141" s="20">
        <f>D140+G140-H140</f>
        <v>7690.8797130841376</v>
      </c>
      <c r="D141" s="17">
        <f>C141+(C141*0.03)</f>
        <v>7921.606104476662</v>
      </c>
      <c r="E141" s="17">
        <f>C141/3250</f>
        <v>2.3664245271028115</v>
      </c>
      <c r="F141" s="28">
        <f>(D141-C141)/E141</f>
        <v>97.500000000000128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43660</v>
      </c>
      <c r="C142" s="20">
        <f>D141+G141-H141</f>
        <v>7921.606104476662</v>
      </c>
      <c r="D142" s="17">
        <f>C142+(C142*0.03)</f>
        <v>8159.2542876109619</v>
      </c>
      <c r="E142" s="17">
        <f>C142/3250</f>
        <v>2.4374172629158961</v>
      </c>
      <c r="F142" s="28">
        <f>(D142-C142)/E142</f>
        <v>97.5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43667</v>
      </c>
      <c r="C144" s="20">
        <f>D142+G142-H142</f>
        <v>8159.2542876109619</v>
      </c>
      <c r="D144" s="17">
        <f>C144+(C144*0.03)</f>
        <v>8404.0319162392916</v>
      </c>
      <c r="E144" s="17">
        <f>C144/3250</f>
        <v>2.5105397808033727</v>
      </c>
      <c r="F144" s="28">
        <f>(D144-C144)/E144</f>
        <v>97.500000000000341</v>
      </c>
      <c r="G144" s="18"/>
      <c r="H144" s="18"/>
      <c r="I144" s="19">
        <f>E144*50/C144</f>
        <v>1.5384615384615382E-2</v>
      </c>
      <c r="J144" s="84"/>
    </row>
    <row r="145" spans="1:11">
      <c r="A145" s="104"/>
      <c r="B145" s="81">
        <f>B144+7</f>
        <v>43674</v>
      </c>
      <c r="C145" s="20">
        <f>D144+G144-H144</f>
        <v>8404.0319162392916</v>
      </c>
      <c r="D145" s="17">
        <f>C145+(C145*0.03)</f>
        <v>8656.1528737264707</v>
      </c>
      <c r="E145" s="17">
        <f>C145/3250</f>
        <v>2.5858559742274743</v>
      </c>
      <c r="F145" s="28">
        <f>(D145-C145)/E145</f>
        <v>97.500000000000142</v>
      </c>
      <c r="G145" s="18"/>
      <c r="H145" s="18"/>
      <c r="I145" s="19">
        <f>E145*50/C145</f>
        <v>1.5384615384615384E-2</v>
      </c>
      <c r="J145" s="84"/>
    </row>
    <row r="146" spans="1:11">
      <c r="A146" s="104"/>
      <c r="B146" s="81">
        <f>B145+7</f>
        <v>43681</v>
      </c>
      <c r="C146" s="20">
        <f>D145+G145-H145</f>
        <v>8656.1528737264707</v>
      </c>
      <c r="D146" s="17">
        <f>C146+(C146*0.03)</f>
        <v>8915.8374599382641</v>
      </c>
      <c r="E146" s="17">
        <f>C146/3250</f>
        <v>2.6634316534542988</v>
      </c>
      <c r="F146" s="28">
        <f>(D146-C146)/E146</f>
        <v>97.49999999999973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43688</v>
      </c>
      <c r="C147" s="20">
        <f>D146+G146-H146</f>
        <v>8915.8374599382641</v>
      </c>
      <c r="D147" s="17">
        <f>C147+(C147*0.03)</f>
        <v>9183.3125837364114</v>
      </c>
      <c r="E147" s="17">
        <f>C147/3250</f>
        <v>2.7433346030579275</v>
      </c>
      <c r="F147" s="28">
        <f>(D147-C147)/E147</f>
        <v>97.499999999999744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43695</v>
      </c>
      <c r="C149" s="20">
        <f>D147+G147-H147</f>
        <v>9183.3125837364114</v>
      </c>
      <c r="D149" s="17">
        <f>C149+(C149*0.03)</f>
        <v>9458.8119612485043</v>
      </c>
      <c r="E149" s="17">
        <f>C149/3250</f>
        <v>2.8256346411496649</v>
      </c>
      <c r="F149" s="28">
        <f>(D149-C149)/E149</f>
        <v>97.500000000000199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43702</v>
      </c>
      <c r="C150" s="20">
        <f>D149+G149-H149</f>
        <v>9458.8119612485043</v>
      </c>
      <c r="D150" s="17">
        <f>C150+(C150*0.03)</f>
        <v>9742.5763200859601</v>
      </c>
      <c r="E150" s="17">
        <f>C150/3250</f>
        <v>2.9104036803841553</v>
      </c>
      <c r="F150" s="28">
        <f>(D150-C150)/E150</f>
        <v>97.500000000000227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43709</v>
      </c>
      <c r="C151" s="20">
        <f>D150+G150-H150</f>
        <v>9742.5763200859601</v>
      </c>
      <c r="D151" s="17">
        <f>C151+(C151*0.03)</f>
        <v>10034.853609688538</v>
      </c>
      <c r="E151" s="17">
        <f>C151/3250</f>
        <v>2.99771579079568</v>
      </c>
      <c r="F151" s="28">
        <f>(D151-C151)/E151</f>
        <v>97.499999999999773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43716</v>
      </c>
      <c r="C152" s="20">
        <f>D151+G151-H151</f>
        <v>10034.853609688538</v>
      </c>
      <c r="D152" s="17">
        <f>C152+(C152*0.03)</f>
        <v>10335.899217979195</v>
      </c>
      <c r="E152" s="17">
        <f>C152/3250</f>
        <v>3.0876472645195503</v>
      </c>
      <c r="F152" s="28">
        <f>(D152-C152)/E152</f>
        <v>97.500000000000171</v>
      </c>
      <c r="G152" s="18"/>
      <c r="H152" s="80">
        <f>(D152-C139)*0.35</f>
        <v>1080.2776119752064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43723</v>
      </c>
      <c r="C154" s="20">
        <f>D152+G152-H152</f>
        <v>9255.6216060039878</v>
      </c>
      <c r="D154" s="17">
        <f>C154+(C154*0.03)</f>
        <v>9533.2902541841067</v>
      </c>
      <c r="E154" s="17">
        <f>C154/3250</f>
        <v>2.84788357107815</v>
      </c>
      <c r="F154" s="28">
        <f>(D154-C154)/E154</f>
        <v>97.499999999999744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43730</v>
      </c>
      <c r="C155" s="20">
        <f>D154+G154-H154</f>
        <v>9533.2902541841067</v>
      </c>
      <c r="D155" s="17">
        <f>C155+(C155*0.03)</f>
        <v>9819.2889618096306</v>
      </c>
      <c r="E155" s="17">
        <f>C155/3250</f>
        <v>2.9333200782104942</v>
      </c>
      <c r="F155" s="28">
        <f>(D155-C155)/E155</f>
        <v>97.500000000000213</v>
      </c>
      <c r="G155" s="17"/>
      <c r="H155" s="79"/>
      <c r="I155" s="19">
        <f>E155*50/C155</f>
        <v>1.5384615384615385E-2</v>
      </c>
      <c r="J155" s="84"/>
    </row>
    <row r="156" spans="1:11">
      <c r="A156" s="104"/>
      <c r="B156" s="81">
        <f>B155+7</f>
        <v>43737</v>
      </c>
      <c r="C156" s="20">
        <f>D155+G155-H155</f>
        <v>9819.2889618096306</v>
      </c>
      <c r="D156" s="17">
        <f>C156+(C156*0.03)</f>
        <v>10113.867630663919</v>
      </c>
      <c r="E156" s="17">
        <f>C156/3250</f>
        <v>3.0213196805568092</v>
      </c>
      <c r="F156" s="28">
        <f>(D156-C156)/E156</f>
        <v>97.499999999999858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43744</v>
      </c>
      <c r="C157" s="20">
        <f>D156+G156-H156</f>
        <v>10113.867630663919</v>
      </c>
      <c r="D157" s="17">
        <f>C157+(C157*0.03)</f>
        <v>10417.283659583836</v>
      </c>
      <c r="E157" s="17">
        <f>C157/3250</f>
        <v>3.1119592709735135</v>
      </c>
      <c r="F157" s="28">
        <f>(D157-C157)/E157</f>
        <v>97.499999999999872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43751</v>
      </c>
      <c r="C159" s="20">
        <f>D157+G157-H157</f>
        <v>10417.283659583836</v>
      </c>
      <c r="D159" s="17">
        <f>C159+(C159*0.03)</f>
        <v>10729.802169371351</v>
      </c>
      <c r="E159" s="17">
        <f>C159/3250</f>
        <v>3.2053180491027189</v>
      </c>
      <c r="F159" s="28">
        <f>(D159-C159)/E159</f>
        <v>97.499999999999858</v>
      </c>
      <c r="G159" s="18"/>
      <c r="H159" s="18"/>
      <c r="I159" s="19">
        <f>E159*50/C159</f>
        <v>1.5384615384615385E-2</v>
      </c>
      <c r="J159" s="84"/>
    </row>
    <row r="160" spans="1:11">
      <c r="A160" s="104"/>
      <c r="B160" s="81">
        <f>B159+7</f>
        <v>43758</v>
      </c>
      <c r="C160" s="20">
        <f>D159+G159-H159</f>
        <v>10729.802169371351</v>
      </c>
      <c r="D160" s="17">
        <f>C160+(C160*0.03)</f>
        <v>11051.696234452491</v>
      </c>
      <c r="E160" s="17">
        <f>C160/3250</f>
        <v>3.3014775905758</v>
      </c>
      <c r="F160" s="28">
        <f>(D160-C160)/E160</f>
        <v>97.499999999999872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43765</v>
      </c>
      <c r="C161" s="20">
        <f>D160+G160-H160</f>
        <v>11051.696234452491</v>
      </c>
      <c r="D161" s="17">
        <f>C161+(C161*0.03)</f>
        <v>11383.247121486065</v>
      </c>
      <c r="E161" s="17">
        <f>C161/3250</f>
        <v>3.4005219182930739</v>
      </c>
      <c r="F161" s="28">
        <f>(D161-C161)/E161</f>
        <v>97.499999999999886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43772</v>
      </c>
      <c r="C162" s="20">
        <f>D161+G161-H161</f>
        <v>11383.247121486065</v>
      </c>
      <c r="D162" s="17">
        <f>C162+(C162*0.03)</f>
        <v>11724.744535130647</v>
      </c>
      <c r="E162" s="17">
        <f>C162/3250</f>
        <v>3.5025375758418664</v>
      </c>
      <c r="F162" s="28">
        <f>(D162-C162)/E162</f>
        <v>97.499999999999915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43779</v>
      </c>
      <c r="C164" s="20">
        <f>D162+G162-H162</f>
        <v>11724.744535130647</v>
      </c>
      <c r="D164" s="17">
        <f>C164+(C164*0.03)</f>
        <v>12076.486871184567</v>
      </c>
      <c r="E164" s="17">
        <f>C164/3250</f>
        <v>3.607613703117122</v>
      </c>
      <c r="F164" s="28">
        <f>(D164-C164)/E164</f>
        <v>97.500000000000071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43786</v>
      </c>
      <c r="C165" s="20">
        <f>D164+G164-H164</f>
        <v>12076.486871184567</v>
      </c>
      <c r="D165" s="17">
        <f>C165+(C165*0.03)</f>
        <v>12438.781477320104</v>
      </c>
      <c r="E165" s="17">
        <f>C165/3250</f>
        <v>3.7158421142106359</v>
      </c>
      <c r="F165" s="28">
        <f>(D165-C165)/E165</f>
        <v>97.500000000000227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43793</v>
      </c>
      <c r="C166" s="20">
        <f>D165+G165-H165</f>
        <v>12438.781477320104</v>
      </c>
      <c r="D166" s="17">
        <f>C166+(C166*0.03)</f>
        <v>12811.944921639708</v>
      </c>
      <c r="E166" s="17">
        <f>C166/3250</f>
        <v>3.8273173776369553</v>
      </c>
      <c r="F166" s="28">
        <f>(D166-C166)/E166</f>
        <v>97.500000000000099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43800</v>
      </c>
      <c r="C167" s="20">
        <f>D166+G166-H166</f>
        <v>12811.944921639708</v>
      </c>
      <c r="D167" s="17">
        <f>C167+(C167*0.03)</f>
        <v>13196.303269288899</v>
      </c>
      <c r="E167" s="17">
        <f>C167/3250</f>
        <v>3.9421368989660639</v>
      </c>
      <c r="F167" s="28">
        <f>(D167-C167)/E167</f>
        <v>97.500000000000014</v>
      </c>
      <c r="G167" s="18"/>
      <c r="H167" s="80">
        <f>(D167-C154)*0.35</f>
        <v>1379.2385821497189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43807</v>
      </c>
      <c r="C169" s="20">
        <f>D167+G167-H167</f>
        <v>11817.06468713918</v>
      </c>
      <c r="D169" s="17">
        <f>C169+(C169*0.03)</f>
        <v>12171.576627753355</v>
      </c>
      <c r="E169" s="17">
        <f>C169/3250</f>
        <v>3.6360199037351322</v>
      </c>
      <c r="F169" s="28">
        <f>(D169-C169)/E169</f>
        <v>97.499999999999844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43814</v>
      </c>
      <c r="C170" s="20">
        <f>D169+G169-H169</f>
        <v>12171.576627753355</v>
      </c>
      <c r="D170" s="17">
        <f>C170+(C170*0.03)</f>
        <v>12536.723926585955</v>
      </c>
      <c r="E170" s="17">
        <f>C170/3250</f>
        <v>3.7451005008471863</v>
      </c>
      <c r="F170" s="28">
        <f>(D170-C170)/E170</f>
        <v>97.499999999999943</v>
      </c>
      <c r="G170" s="18"/>
      <c r="H170" s="18"/>
      <c r="I170" s="19">
        <f>E170*50/C170</f>
        <v>1.5384615384615385E-2</v>
      </c>
      <c r="J170" s="84"/>
    </row>
    <row r="171" spans="1:11">
      <c r="A171" s="104"/>
      <c r="B171" s="81">
        <f>B170+7</f>
        <v>43821</v>
      </c>
      <c r="C171" s="20">
        <f>D170+G170-H170</f>
        <v>12536.723926585955</v>
      </c>
      <c r="D171" s="17">
        <f>C171+(C171*0.03)</f>
        <v>12912.825644383534</v>
      </c>
      <c r="E171" s="17">
        <f>C171/3250</f>
        <v>3.8574535158726015</v>
      </c>
      <c r="F171" s="28">
        <f>(D171-C171)/E171</f>
        <v>97.500000000000114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43828</v>
      </c>
      <c r="C172" s="20">
        <f>D171+G171-H171</f>
        <v>12912.825644383534</v>
      </c>
      <c r="D172" s="17">
        <f>C172+(C172*0.03)</f>
        <v>13300.21041371504</v>
      </c>
      <c r="E172" s="17">
        <f>C172/3250</f>
        <v>3.9731771213487797</v>
      </c>
      <c r="F172" s="28">
        <f>(D172-C172)/E172</f>
        <v>97.499999999999901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43835</v>
      </c>
      <c r="C174" s="20">
        <f>D172+G172-H172</f>
        <v>13300.21041371504</v>
      </c>
      <c r="D174" s="17">
        <f>C174+(C174*0.03)</f>
        <v>13699.216726126491</v>
      </c>
      <c r="E174" s="17">
        <f>C174/3250</f>
        <v>4.092372434989243</v>
      </c>
      <c r="F174" s="28">
        <f>(D174-C174)/E174</f>
        <v>97.500000000000028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43842</v>
      </c>
      <c r="C175" s="20">
        <f>D174+G174-H174</f>
        <v>13699.216726126491</v>
      </c>
      <c r="D175" s="17">
        <f>C175+(C175*0.03)</f>
        <v>14110.193227910286</v>
      </c>
      <c r="E175" s="17">
        <f>C175/3250</f>
        <v>4.21514360803892</v>
      </c>
      <c r="F175" s="28">
        <f>(D175-C175)/E175</f>
        <v>97.499999999999943</v>
      </c>
      <c r="G175" s="18"/>
      <c r="H175" s="18"/>
      <c r="I175" s="19">
        <f>E175*50/C175</f>
        <v>1.5384615384615382E-2</v>
      </c>
      <c r="J175" s="84"/>
    </row>
    <row r="176" spans="1:11">
      <c r="A176" s="104"/>
      <c r="B176" s="81">
        <f>B175+7</f>
        <v>43849</v>
      </c>
      <c r="C176" s="20">
        <f>D175+G175-H175</f>
        <v>14110.193227910286</v>
      </c>
      <c r="D176" s="17">
        <f>C176+(C176*0.03)</f>
        <v>14533.499024747594</v>
      </c>
      <c r="E176" s="17">
        <f>C176/3250</f>
        <v>4.3415979162800875</v>
      </c>
      <c r="F176" s="28">
        <f>(D176-C176)/E176</f>
        <v>97.500000000000028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5"/>
      <c r="B177" s="81">
        <f>B176+7</f>
        <v>43856</v>
      </c>
      <c r="C177" s="20">
        <f>D176+G176-H176</f>
        <v>14533.499024747594</v>
      </c>
      <c r="D177" s="17">
        <f>C177+(C177*0.03)</f>
        <v>14969.503995490022</v>
      </c>
      <c r="E177" s="17">
        <f>C177/3250</f>
        <v>4.4718458537684906</v>
      </c>
      <c r="F177" s="28">
        <f>(D177-C177)/E177</f>
        <v>97.499999999999986</v>
      </c>
      <c r="G177" s="18"/>
      <c r="H177" s="80">
        <f>(D177-C169)*0.35</f>
        <v>1103.3537579227946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8"/>
  <sheetViews>
    <sheetView topLeftCell="A32" workbookViewId="0">
      <selection activeCell="C49" sqref="C4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4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4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5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4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4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5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4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4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5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4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4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5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4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4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5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4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4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5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4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4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5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4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4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5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4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4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5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28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92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 ht="14.5">
      <c r="A49" s="103">
        <v>10</v>
      </c>
      <c r="B49" s="81">
        <f>B47+7</f>
        <v>43135</v>
      </c>
      <c r="C49" s="32">
        <f>D47+G47-H47</f>
        <v>1673.6993194064705</v>
      </c>
      <c r="D49" s="17">
        <f>C49+(C49*0.03)</f>
        <v>1723.9102989886646</v>
      </c>
      <c r="E49" s="17">
        <f>C49/3250</f>
        <v>0.51498440597122175</v>
      </c>
      <c r="F49" s="28">
        <f>(D49-C49)/E49</f>
        <v>97.499999999999986</v>
      </c>
      <c r="G49" s="18"/>
      <c r="H49" s="18"/>
      <c r="I49" s="19">
        <f>E49*50/C49</f>
        <v>1.5384615384615387E-2</v>
      </c>
      <c r="J49" s="84"/>
    </row>
    <row r="50" spans="1:11">
      <c r="A50" s="104"/>
      <c r="B50" s="81">
        <f>B49+7</f>
        <v>43142</v>
      </c>
      <c r="C50" s="20">
        <f>D49+G49-H49</f>
        <v>1723.9102989886646</v>
      </c>
      <c r="D50" s="17">
        <f>C50+(C50*0.03)</f>
        <v>1775.6276079583245</v>
      </c>
      <c r="E50" s="17">
        <f>C50/3250</f>
        <v>0.53043393815035833</v>
      </c>
      <c r="F50" s="28">
        <f>(D50-C50)/E50</f>
        <v>97.499999999999787</v>
      </c>
      <c r="G50" s="18"/>
      <c r="H50" s="18"/>
      <c r="I50" s="19">
        <f>E50*50/C50</f>
        <v>1.5384615384615384E-2</v>
      </c>
      <c r="J50" s="84"/>
    </row>
    <row r="51" spans="1:11">
      <c r="A51" s="104"/>
      <c r="B51" s="81">
        <f>B50+7</f>
        <v>43149</v>
      </c>
      <c r="C51" s="20">
        <f>D50+G50-H50</f>
        <v>1775.6276079583245</v>
      </c>
      <c r="D51" s="17">
        <f>C51+(C51*0.03)</f>
        <v>1828.8964361970743</v>
      </c>
      <c r="E51" s="17">
        <f>C51/3250</f>
        <v>0.54634695629486907</v>
      </c>
      <c r="F51" s="28">
        <f>(D51-C51)/E51</f>
        <v>97.500000000000213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43156</v>
      </c>
      <c r="C52" s="20">
        <f>D51+G51-H51</f>
        <v>1828.8964361970743</v>
      </c>
      <c r="D52" s="17">
        <f>C52+(C52*0.03)</f>
        <v>1883.7633292829864</v>
      </c>
      <c r="E52" s="17">
        <f>C52/3250</f>
        <v>0.56273736498371518</v>
      </c>
      <c r="F52" s="28">
        <f>(D52-C52)/E52</f>
        <v>97.499999999999815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43163</v>
      </c>
      <c r="C54" s="20">
        <f>D52+G52-H52</f>
        <v>1883.7633292829864</v>
      </c>
      <c r="D54" s="17">
        <f>C54+(C54*0.03)</f>
        <v>1940.2762291614761</v>
      </c>
      <c r="E54" s="17">
        <f>C54/3250</f>
        <v>0.57961948593322654</v>
      </c>
      <c r="F54" s="28">
        <f>(D54-C54)/E54</f>
        <v>97.500000000000085</v>
      </c>
      <c r="G54" s="18"/>
      <c r="H54" s="18"/>
      <c r="I54" s="19">
        <f>E54*50/C54</f>
        <v>1.5384615384615382E-2</v>
      </c>
      <c r="J54" s="84"/>
    </row>
    <row r="55" spans="1:11">
      <c r="A55" s="104"/>
      <c r="B55" s="81">
        <f>B54+7</f>
        <v>43170</v>
      </c>
      <c r="C55" s="20">
        <f>D54+G54-H54</f>
        <v>1940.2762291614761</v>
      </c>
      <c r="D55" s="17">
        <f>C55+(C55*0.03)</f>
        <v>1998.4845160363204</v>
      </c>
      <c r="E55" s="17">
        <f>C55/3250</f>
        <v>0.5970080705112234</v>
      </c>
      <c r="F55" s="28">
        <f>(D55-C55)/E55</f>
        <v>97.500000000000128</v>
      </c>
      <c r="G55" s="18"/>
      <c r="H55" s="18"/>
      <c r="I55" s="19">
        <f>E55*50/C55</f>
        <v>1.5384615384615384E-2</v>
      </c>
      <c r="J55" s="84"/>
    </row>
    <row r="56" spans="1:11">
      <c r="A56" s="104"/>
      <c r="B56" s="81">
        <f>B55+7</f>
        <v>43177</v>
      </c>
      <c r="C56" s="20">
        <f>D55+G55-H55</f>
        <v>1998.4845160363204</v>
      </c>
      <c r="D56" s="17">
        <f>C56+(C56*0.03)</f>
        <v>2058.43905151741</v>
      </c>
      <c r="E56" s="17">
        <f>C56/3250</f>
        <v>0.61491831262656016</v>
      </c>
      <c r="F56" s="28">
        <f>(D56-C56)/E56</f>
        <v>97.499999999999943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43184</v>
      </c>
      <c r="C57" s="20">
        <f>D56+G56-H56</f>
        <v>2058.43905151741</v>
      </c>
      <c r="D57" s="17">
        <f>C57+(C57*0.03)</f>
        <v>2120.1922230629325</v>
      </c>
      <c r="E57" s="17">
        <f>C57/3250</f>
        <v>0.63336586200535694</v>
      </c>
      <c r="F57" s="28">
        <f>(D57-C57)/E57</f>
        <v>97.500000000000298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43191</v>
      </c>
      <c r="C59" s="20">
        <f>D57+G57-H57</f>
        <v>2120.1922230629325</v>
      </c>
      <c r="D59" s="17">
        <f>C59+(C59*0.03)</f>
        <v>2183.7979897548203</v>
      </c>
      <c r="E59" s="17">
        <f>C59/3250</f>
        <v>0.65236683786551775</v>
      </c>
      <c r="F59" s="28">
        <f>(D59-C59)/E59</f>
        <v>97.499999999999673</v>
      </c>
      <c r="G59" s="18"/>
      <c r="H59" s="18"/>
      <c r="I59" s="19">
        <f>E59*50/C59</f>
        <v>1.5384615384615387E-2</v>
      </c>
      <c r="J59" s="84"/>
    </row>
    <row r="60" spans="1:11">
      <c r="A60" s="104"/>
      <c r="B60" s="81">
        <f>B59+7</f>
        <v>43198</v>
      </c>
      <c r="C60" s="20">
        <f>D59+G59-H59</f>
        <v>2183.7979897548203</v>
      </c>
      <c r="D60" s="17">
        <f>C60+(C60*0.03)</f>
        <v>2249.311929447465</v>
      </c>
      <c r="E60" s="17">
        <f>C60/3250</f>
        <v>0.67193784300148318</v>
      </c>
      <c r="F60" s="28">
        <f>(D60-C60)/E60</f>
        <v>97.500000000000171</v>
      </c>
      <c r="G60" s="18"/>
      <c r="H60" s="18"/>
      <c r="I60" s="19">
        <f>E60*50/C60</f>
        <v>1.5384615384615385E-2</v>
      </c>
      <c r="J60" s="84"/>
    </row>
    <row r="61" spans="1:11">
      <c r="A61" s="104"/>
      <c r="B61" s="81">
        <f>B60+7</f>
        <v>43205</v>
      </c>
      <c r="C61" s="20">
        <f>D60+G60-H60</f>
        <v>2249.311929447465</v>
      </c>
      <c r="D61" s="17">
        <f>C61+(C61*0.03)</f>
        <v>2316.7912873308887</v>
      </c>
      <c r="E61" s="17">
        <f>C61/3250</f>
        <v>0.69209597829152769</v>
      </c>
      <c r="F61" s="28">
        <f>(D61-C61)/E61</f>
        <v>97.499999999999702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43212</v>
      </c>
      <c r="C62" s="20">
        <f>D61+G61-H61</f>
        <v>2316.7912873308887</v>
      </c>
      <c r="D62" s="17">
        <f>C62+(C62*0.03)</f>
        <v>2386.2950259508152</v>
      </c>
      <c r="E62" s="17">
        <f>C62/3250</f>
        <v>0.71285885764027346</v>
      </c>
      <c r="F62" s="28">
        <f>(D62-C62)/E62</f>
        <v>97.499999999999744</v>
      </c>
      <c r="G62" s="18"/>
      <c r="H62" s="80">
        <f>(D62-C49)*0.35</f>
        <v>249.40849729052061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43219</v>
      </c>
      <c r="C64" s="20">
        <f>D62+G62-H62</f>
        <v>2136.8865286602945</v>
      </c>
      <c r="D64" s="17">
        <f>C64+(C64*0.03)</f>
        <v>2200.9931245201033</v>
      </c>
      <c r="E64" s="17">
        <f>C64/3250</f>
        <v>0.65750354728009064</v>
      </c>
      <c r="F64" s="28">
        <f>(D64-C64)/E64</f>
        <v>97.499999999999872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43226</v>
      </c>
      <c r="C65" s="20">
        <f>D64+G64-H64</f>
        <v>2200.9931245201033</v>
      </c>
      <c r="D65" s="17">
        <f>C65+(C65*0.03)</f>
        <v>2267.0229182557064</v>
      </c>
      <c r="E65" s="17">
        <f>C65/3250</f>
        <v>0.67722865369849328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43233</v>
      </c>
      <c r="C66" s="20">
        <f>D65+G65-H65</f>
        <v>2267.0229182557064</v>
      </c>
      <c r="D66" s="17">
        <f>C66+(C66*0.03)</f>
        <v>2335.0336058033777</v>
      </c>
      <c r="E66" s="17">
        <f>C66/3250</f>
        <v>0.69754551330944814</v>
      </c>
      <c r="F66" s="28">
        <f>(D66-C66)/E66</f>
        <v>97.500000000000142</v>
      </c>
      <c r="G66" s="17"/>
      <c r="H66" s="79"/>
      <c r="I66" s="19">
        <f>E66*50/C66</f>
        <v>1.5384615384615387E-2</v>
      </c>
      <c r="J66" s="84"/>
    </row>
    <row r="67" spans="1:11" ht="13" thickBot="1">
      <c r="A67" s="105"/>
      <c r="B67" s="81">
        <f>B66+7</f>
        <v>43240</v>
      </c>
      <c r="C67" s="20">
        <f>D66+G66-H66</f>
        <v>2335.0336058033777</v>
      </c>
      <c r="D67" s="17">
        <f>C67+(C67*0.03)</f>
        <v>2405.084613977479</v>
      </c>
      <c r="E67" s="17">
        <f>C67/3250</f>
        <v>0.71847187870873164</v>
      </c>
      <c r="F67" s="28">
        <f>(D67-C67)/E67</f>
        <v>97.499999999999943</v>
      </c>
      <c r="G67" s="18"/>
      <c r="H67" s="80"/>
      <c r="I67" s="19">
        <f>E67*50/C67</f>
        <v>1.5384615384615387E-2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43247</v>
      </c>
      <c r="C69" s="20">
        <f>D67+G67-H67</f>
        <v>2405.084613977479</v>
      </c>
      <c r="D69" s="17">
        <f>C69+(C69*0.03)</f>
        <v>2477.2371523968031</v>
      </c>
      <c r="E69" s="17">
        <f>C69/3250</f>
        <v>0.74002603506999354</v>
      </c>
      <c r="F69" s="28">
        <f>(D69-C69)/E69</f>
        <v>97.49999999999973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43254</v>
      </c>
      <c r="C70" s="20">
        <f>D69+G69-H69</f>
        <v>2477.2371523968031</v>
      </c>
      <c r="D70" s="17">
        <f>C70+(C70*0.03)</f>
        <v>2551.5542669687075</v>
      </c>
      <c r="E70" s="17">
        <f>C70/3250</f>
        <v>0.76222681612209331</v>
      </c>
      <c r="F70" s="28">
        <f>(D70-C70)/E70</f>
        <v>97.500000000000284</v>
      </c>
      <c r="G70" s="18"/>
      <c r="H70" s="18"/>
      <c r="I70" s="19">
        <f>E70*50/C70</f>
        <v>1.5384615384615385E-2</v>
      </c>
      <c r="J70" s="84"/>
    </row>
    <row r="71" spans="1:11">
      <c r="A71" s="104"/>
      <c r="B71" s="81">
        <f>B70+7</f>
        <v>43261</v>
      </c>
      <c r="C71" s="20">
        <f>D70+G70-H70</f>
        <v>2551.5542669687075</v>
      </c>
      <c r="D71" s="17">
        <f>C71+(C71*0.03)</f>
        <v>2628.1008949777688</v>
      </c>
      <c r="E71" s="17">
        <f>C71/3250</f>
        <v>0.78509362060575616</v>
      </c>
      <c r="F71" s="28">
        <f>(D71-C71)/E71</f>
        <v>97.500000000000156</v>
      </c>
      <c r="G71" s="18"/>
      <c r="H71" s="18"/>
      <c r="I71" s="19">
        <f>E71*50/C71</f>
        <v>1.5384615384615384E-2</v>
      </c>
      <c r="J71" s="84"/>
    </row>
    <row r="72" spans="1:11" ht="13" thickBot="1">
      <c r="A72" s="105"/>
      <c r="B72" s="81">
        <f>B71+7</f>
        <v>43268</v>
      </c>
      <c r="C72" s="20">
        <f>D71+G71-H71</f>
        <v>2628.1008949777688</v>
      </c>
      <c r="D72" s="17">
        <f>C72+(C72*0.03)</f>
        <v>2706.9439218271018</v>
      </c>
      <c r="E72" s="17">
        <f>C72/3250</f>
        <v>0.80864642922392882</v>
      </c>
      <c r="F72" s="28">
        <f>(D72-C72)/E72</f>
        <v>97.499999999999929</v>
      </c>
      <c r="G72" s="18"/>
      <c r="H72" s="80"/>
      <c r="I72" s="19">
        <f>E72*50/C72</f>
        <v>1.5384615384615382E-2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43275</v>
      </c>
      <c r="C74" s="20">
        <f>D72+G72-H72</f>
        <v>2706.9439218271018</v>
      </c>
      <c r="D74" s="17">
        <f>C74+(C74*0.03)</f>
        <v>2788.1522394819149</v>
      </c>
      <c r="E74" s="17">
        <f>C74/3250</f>
        <v>0.83290582210064668</v>
      </c>
      <c r="F74" s="28">
        <f>(D74-C74)/E74</f>
        <v>97.500000000000028</v>
      </c>
      <c r="G74" s="18"/>
      <c r="H74" s="18"/>
      <c r="I74" s="19">
        <f>E74*50/C74</f>
        <v>1.5384615384615384E-2</v>
      </c>
      <c r="J74" s="84"/>
    </row>
    <row r="75" spans="1:11">
      <c r="A75" s="104"/>
      <c r="B75" s="81">
        <f>B74+7</f>
        <v>43282</v>
      </c>
      <c r="C75" s="20">
        <f>D74+G74-H74</f>
        <v>2788.1522394819149</v>
      </c>
      <c r="D75" s="17">
        <f>C75+(C75*0.03)</f>
        <v>2871.7968066663725</v>
      </c>
      <c r="E75" s="17">
        <f>C75/3250</f>
        <v>0.85789299676366615</v>
      </c>
      <c r="F75" s="28">
        <f>(D75-C75)/E75</f>
        <v>97.500000000000213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43289</v>
      </c>
      <c r="C76" s="20">
        <f>D75+G75-H75</f>
        <v>2871.7968066663725</v>
      </c>
      <c r="D76" s="17">
        <f>C76+(C76*0.03)</f>
        <v>2957.9507108663638</v>
      </c>
      <c r="E76" s="17">
        <f>C76/3250</f>
        <v>0.8836297866665761</v>
      </c>
      <c r="F76" s="28">
        <f>(D76-C76)/E76</f>
        <v>97.500000000000156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43296</v>
      </c>
      <c r="C77" s="20">
        <f>D76+G76-H76</f>
        <v>2957.9507108663638</v>
      </c>
      <c r="D77" s="17">
        <f>C77+(C77*0.03)</f>
        <v>3046.6892321923547</v>
      </c>
      <c r="E77" s="17">
        <f>C77/3250</f>
        <v>0.91013868026657352</v>
      </c>
      <c r="F77" s="28">
        <f>(D77-C77)/E77</f>
        <v>97.499999999999929</v>
      </c>
      <c r="G77" s="18"/>
      <c r="H77" s="80">
        <f>(D77-C64)*0.35</f>
        <v>318.43094623622102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43303</v>
      </c>
      <c r="C79" s="20">
        <f>D77+G77-H77</f>
        <v>2728.2582859561335</v>
      </c>
      <c r="D79" s="17">
        <f>C79+(C79*0.03)</f>
        <v>2810.1060345348174</v>
      </c>
      <c r="E79" s="17">
        <f>C79/3250</f>
        <v>0.83946408798650263</v>
      </c>
      <c r="F79" s="28">
        <f>(D79-C79)/E79</f>
        <v>97.499999999999844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43310</v>
      </c>
      <c r="C80" s="20">
        <f>D79+G79-H79</f>
        <v>2810.1060345348174</v>
      </c>
      <c r="D80" s="17">
        <f>C80+(C80*0.03)</f>
        <v>2894.4092155708618</v>
      </c>
      <c r="E80" s="17">
        <f>C80/3250</f>
        <v>0.86464801062609764</v>
      </c>
      <c r="F80" s="28">
        <f>(D80-C80)/E80</f>
        <v>97.499999999999872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43317</v>
      </c>
      <c r="C81" s="20">
        <f>D80+G80-H80</f>
        <v>2894.4092155708618</v>
      </c>
      <c r="D81" s="17">
        <f>C81+(C81*0.03)</f>
        <v>2981.2414920379874</v>
      </c>
      <c r="E81" s="17">
        <f>C81/3250</f>
        <v>0.89058745094488057</v>
      </c>
      <c r="F81" s="28">
        <f>(D81-C81)/E81</f>
        <v>97.499999999999787</v>
      </c>
      <c r="G81" s="18"/>
      <c r="H81" s="18"/>
      <c r="I81" s="19">
        <f>E81*50/C81</f>
        <v>1.5384615384615385E-2</v>
      </c>
      <c r="J81" s="84"/>
    </row>
    <row r="82" spans="1:11" ht="13" thickBot="1">
      <c r="A82" s="105"/>
      <c r="B82" s="81">
        <f>B81+7</f>
        <v>43324</v>
      </c>
      <c r="C82" s="20">
        <f>D81+G81-H81</f>
        <v>2981.2414920379874</v>
      </c>
      <c r="D82" s="17">
        <f>C82+(C82*0.03)</f>
        <v>3070.6787367991269</v>
      </c>
      <c r="E82" s="17">
        <f>C82/3250</f>
        <v>0.91730507447322696</v>
      </c>
      <c r="F82" s="28">
        <f>(D82-C82)/E82</f>
        <v>97.499999999999844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43331</v>
      </c>
      <c r="C84" s="20">
        <f>D82+G82-H82</f>
        <v>3070.6787367991269</v>
      </c>
      <c r="D84" s="17">
        <f>C84+(C84*0.03)</f>
        <v>3162.7990989031009</v>
      </c>
      <c r="E84" s="17">
        <f>C84/3250</f>
        <v>0.94482422670742361</v>
      </c>
      <c r="F84" s="28">
        <f>(D84-C84)/E84</f>
        <v>97.500000000000213</v>
      </c>
      <c r="G84" s="18"/>
      <c r="H84" s="18"/>
      <c r="I84" s="19">
        <f>E84*50/C84</f>
        <v>1.5384615384615384E-2</v>
      </c>
      <c r="J84" s="84"/>
    </row>
    <row r="85" spans="1:11">
      <c r="A85" s="104"/>
      <c r="B85" s="81">
        <f>B84+7</f>
        <v>43338</v>
      </c>
      <c r="C85" s="20">
        <f>D84+G84-H84</f>
        <v>3162.7990989031009</v>
      </c>
      <c r="D85" s="17">
        <f>C85+(C85*0.03)</f>
        <v>3257.683071870194</v>
      </c>
      <c r="E85" s="17">
        <f>C85/3250</f>
        <v>0.97316895350864641</v>
      </c>
      <c r="F85" s="28">
        <f>(D85-C85)/E85</f>
        <v>97.500000000000057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43345</v>
      </c>
      <c r="C86" s="20">
        <f>D85+G85-H85</f>
        <v>3257.683071870194</v>
      </c>
      <c r="D86" s="17">
        <f>C86+(C86*0.03)</f>
        <v>3355.4135640262998</v>
      </c>
      <c r="E86" s="17">
        <f>C86/3250</f>
        <v>1.0023640221139059</v>
      </c>
      <c r="F86" s="28">
        <f>(D86-C86)/E86</f>
        <v>97.499999999999986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43352</v>
      </c>
      <c r="C87" s="20">
        <f>D86+G86-H86</f>
        <v>3355.4135640262998</v>
      </c>
      <c r="D87" s="17">
        <f>C87+(C87*0.03)</f>
        <v>3456.075970947089</v>
      </c>
      <c r="E87" s="17">
        <f>C87/3250</f>
        <v>1.032434942777323</v>
      </c>
      <c r="F87" s="28">
        <f>(D87-C87)/E87</f>
        <v>97.500000000000185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43359</v>
      </c>
      <c r="C89" s="20">
        <f>D87+G87-H87</f>
        <v>3456.075970947089</v>
      </c>
      <c r="D89" s="17">
        <f>C89+(C89*0.03)</f>
        <v>3559.7582500755016</v>
      </c>
      <c r="E89" s="17">
        <f>C89/3250</f>
        <v>1.0634079910606429</v>
      </c>
      <c r="F89" s="28">
        <f>(D89-C89)/E89</f>
        <v>97.499999999999901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43366</v>
      </c>
      <c r="C90" s="20">
        <f>D89+G89-H89</f>
        <v>3559.7582500755016</v>
      </c>
      <c r="D90" s="17">
        <f>C90+(C90*0.03)</f>
        <v>3666.5509975777668</v>
      </c>
      <c r="E90" s="17">
        <f>C90/3250</f>
        <v>1.095310230792462</v>
      </c>
      <c r="F90" s="28">
        <f>(D90-C90)/E90</f>
        <v>97.500000000000171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43373</v>
      </c>
      <c r="C91" s="20">
        <f>D90+G90-H90</f>
        <v>3666.5509975777668</v>
      </c>
      <c r="D91" s="17">
        <f>C91+(C91*0.03)</f>
        <v>3776.5475275050999</v>
      </c>
      <c r="E91" s="17">
        <f>C91/3250</f>
        <v>1.128169537716236</v>
      </c>
      <c r="F91" s="28">
        <f>(D91-C91)/E91</f>
        <v>97.500000000000071</v>
      </c>
      <c r="G91" s="18"/>
      <c r="H91" s="18"/>
      <c r="I91" s="19">
        <f>E91*50/C91</f>
        <v>1.5384615384615385E-2</v>
      </c>
      <c r="J91" s="84"/>
    </row>
    <row r="92" spans="1:11" ht="13.5" thickBot="1">
      <c r="A92" s="105"/>
      <c r="B92" s="81">
        <f>B91+7</f>
        <v>43380</v>
      </c>
      <c r="C92" s="20">
        <f>D91+G91-H91</f>
        <v>3776.5475275050999</v>
      </c>
      <c r="D92" s="17">
        <f>C92+(C92*0.03)</f>
        <v>3889.843953330253</v>
      </c>
      <c r="E92" s="17">
        <f>C92/3250</f>
        <v>1.1620146238477231</v>
      </c>
      <c r="F92" s="28">
        <f>(D92-C92)/E92</f>
        <v>97.500000000000142</v>
      </c>
      <c r="G92" s="18"/>
      <c r="H92" s="80">
        <f>(D92-C79)*0.35</f>
        <v>406.55498358094184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43387</v>
      </c>
      <c r="C94" s="20">
        <f>D92+G92-H92</f>
        <v>3483.288969749311</v>
      </c>
      <c r="D94" s="17">
        <f>C94+(C94*0.03)</f>
        <v>3587.7876388417903</v>
      </c>
      <c r="E94" s="17">
        <f>C94/3250</f>
        <v>1.0717812214613265</v>
      </c>
      <c r="F94" s="28">
        <f>(D94-C94)/E94</f>
        <v>97.499999999999972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43394</v>
      </c>
      <c r="C95" s="20">
        <f>D94+G94-H94</f>
        <v>3587.7876388417903</v>
      </c>
      <c r="D95" s="17">
        <f>C95+(C95*0.03)</f>
        <v>3695.4212680070441</v>
      </c>
      <c r="E95" s="17">
        <f>C95/3250</f>
        <v>1.1039346581051663</v>
      </c>
      <c r="F95" s="28">
        <f>(D95-C95)/E95</f>
        <v>97.500000000000028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43401</v>
      </c>
      <c r="C96" s="20">
        <f>D95+G95-H95</f>
        <v>3695.4212680070441</v>
      </c>
      <c r="D96" s="17">
        <f>C96+(C96*0.03)</f>
        <v>3806.2839060472552</v>
      </c>
      <c r="E96" s="17">
        <f>C96/3250</f>
        <v>1.1370526978483213</v>
      </c>
      <c r="F96" s="28">
        <f>(D96-C96)/E96</f>
        <v>97.499999999999801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43408</v>
      </c>
      <c r="C97" s="20">
        <f>D96+G96-H96</f>
        <v>3806.2839060472552</v>
      </c>
      <c r="D97" s="17">
        <f>C97+(C97*0.03)</f>
        <v>3920.4724232286731</v>
      </c>
      <c r="E97" s="17">
        <f>C97/3250</f>
        <v>1.1711642787837708</v>
      </c>
      <c r="F97" s="28">
        <f>(D97-C97)/E97</f>
        <v>97.500000000000185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43415</v>
      </c>
      <c r="C99" s="20">
        <f>D97+G97-H97</f>
        <v>3920.4724232286731</v>
      </c>
      <c r="D99" s="17">
        <f>C99+(C99*0.03)</f>
        <v>4038.0865959255334</v>
      </c>
      <c r="E99" s="17">
        <f>C99/3250</f>
        <v>1.206299207147284</v>
      </c>
      <c r="F99" s="28">
        <f>(D99-C99)/E99</f>
        <v>97.500000000000128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43422</v>
      </c>
      <c r="C100" s="20">
        <f>D99+G99-H99</f>
        <v>4038.0865959255334</v>
      </c>
      <c r="D100" s="17">
        <f>C100+(C100*0.03)</f>
        <v>4159.2291938032995</v>
      </c>
      <c r="E100" s="17">
        <f>C100/3250</f>
        <v>1.2424881833617025</v>
      </c>
      <c r="F100" s="28">
        <f>(D100-C100)/E100</f>
        <v>97.500000000000071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43429</v>
      </c>
      <c r="C101" s="20">
        <f>D100+G100-H100</f>
        <v>4159.2291938032995</v>
      </c>
      <c r="D101" s="17">
        <f>C101+(C101*0.03)</f>
        <v>4284.0060696173987</v>
      </c>
      <c r="E101" s="17">
        <f>C101/3250</f>
        <v>1.2797628288625538</v>
      </c>
      <c r="F101" s="28">
        <f>(D101-C101)/E101</f>
        <v>97.500000000000156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43436</v>
      </c>
      <c r="C102" s="20">
        <f>D101+G101-H101</f>
        <v>4284.0060696173987</v>
      </c>
      <c r="D102" s="17">
        <f>C102+(C102*0.03)</f>
        <v>4412.5262517059209</v>
      </c>
      <c r="E102" s="17">
        <f>C102/3250</f>
        <v>1.3181557137284303</v>
      </c>
      <c r="F102" s="28">
        <f>(D102-C102)/E102</f>
        <v>97.500000000000213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43443</v>
      </c>
      <c r="C104" s="20">
        <f>D102+G102-H102</f>
        <v>4412.5262517059209</v>
      </c>
      <c r="D104" s="17">
        <f>C104+(C104*0.03)</f>
        <v>4544.9020392570983</v>
      </c>
      <c r="E104" s="17">
        <f>C104/3250</f>
        <v>1.3577003851402834</v>
      </c>
      <c r="F104" s="28">
        <f>(D104-C104)/E104</f>
        <v>97.499999999999815</v>
      </c>
      <c r="G104" s="18"/>
      <c r="H104" s="18"/>
      <c r="I104" s="19">
        <f>E104*50/C104</f>
        <v>1.5384615384615384E-2</v>
      </c>
      <c r="J104" s="84"/>
    </row>
    <row r="105" spans="1:11">
      <c r="A105" s="104"/>
      <c r="B105" s="81">
        <f>B104+7</f>
        <v>43450</v>
      </c>
      <c r="C105" s="20">
        <f>D104+G104-H104</f>
        <v>4544.9020392570983</v>
      </c>
      <c r="D105" s="17">
        <f>C105+(C105*0.03)</f>
        <v>4681.2491004348112</v>
      </c>
      <c r="E105" s="17">
        <f>C105/3250</f>
        <v>1.3984313966944917</v>
      </c>
      <c r="F105" s="28">
        <f>(D105-C105)/E105</f>
        <v>97.5</v>
      </c>
      <c r="G105" s="18"/>
      <c r="H105" s="18"/>
      <c r="I105" s="19">
        <f>E105*50/C105</f>
        <v>1.5384615384615382E-2</v>
      </c>
      <c r="J105" s="84"/>
    </row>
    <row r="106" spans="1:11">
      <c r="A106" s="104"/>
      <c r="B106" s="81">
        <f>B105+7</f>
        <v>43457</v>
      </c>
      <c r="C106" s="20">
        <f>D105+G105-H105</f>
        <v>4681.2491004348112</v>
      </c>
      <c r="D106" s="17">
        <f>C106+(C106*0.03)</f>
        <v>4821.6865734478552</v>
      </c>
      <c r="E106" s="17">
        <f>C106/3250</f>
        <v>1.4403843385953266</v>
      </c>
      <c r="F106" s="28">
        <f>(D106-C106)/E106</f>
        <v>97.499999999999716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5"/>
      <c r="B107" s="81">
        <f>B106+7</f>
        <v>43464</v>
      </c>
      <c r="C107" s="20">
        <f>D106+G106-H106</f>
        <v>4821.6865734478552</v>
      </c>
      <c r="D107" s="17">
        <f>C107+(C107*0.03)</f>
        <v>4966.3371706512908</v>
      </c>
      <c r="E107" s="17">
        <f>C107/3250</f>
        <v>1.4835958687531863</v>
      </c>
      <c r="F107" s="28">
        <f>(D107-C107)/E107</f>
        <v>97.499999999999957</v>
      </c>
      <c r="G107" s="18"/>
      <c r="H107" s="80">
        <f>(D107-C94)*0.35</f>
        <v>519.06687031569288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43471</v>
      </c>
      <c r="C109" s="20">
        <f>D107+G107-H107</f>
        <v>4447.2703003355982</v>
      </c>
      <c r="D109" s="17">
        <f>C109+(C109*0.03)</f>
        <v>4580.6884093456665</v>
      </c>
      <c r="E109" s="17">
        <f>C109/3250</f>
        <v>1.3683908616417226</v>
      </c>
      <c r="F109" s="28">
        <f>(D109-C109)/E109</f>
        <v>97.500000000000242</v>
      </c>
      <c r="G109" s="18"/>
      <c r="H109" s="18"/>
      <c r="I109" s="19">
        <f>E109*50/C109</f>
        <v>1.5384615384615387E-2</v>
      </c>
      <c r="J109" s="84"/>
    </row>
    <row r="110" spans="1:11">
      <c r="A110" s="104"/>
      <c r="B110" s="81">
        <f>B109+7</f>
        <v>43478</v>
      </c>
      <c r="C110" s="20">
        <f>D109+G109-H109</f>
        <v>4580.6884093456665</v>
      </c>
      <c r="D110" s="17">
        <f>C110+(C110*0.03)</f>
        <v>4718.1090616260362</v>
      </c>
      <c r="E110" s="17">
        <f>C110/3250</f>
        <v>1.4094425874909744</v>
      </c>
      <c r="F110" s="28">
        <f>(D110-C110)/E110</f>
        <v>97.499999999999801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43485</v>
      </c>
      <c r="C111" s="20">
        <f>D110+G110-H110</f>
        <v>4718.1090616260362</v>
      </c>
      <c r="D111" s="17">
        <f>C111+(C111*0.03)</f>
        <v>4859.6523334748172</v>
      </c>
      <c r="E111" s="17">
        <f>C111/3250</f>
        <v>1.4517258651157035</v>
      </c>
      <c r="F111" s="28">
        <f>(D111-C111)/E111</f>
        <v>97.499999999999901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43492</v>
      </c>
      <c r="C112" s="20">
        <f>D111+G111-H111</f>
        <v>4859.6523334748172</v>
      </c>
      <c r="D112" s="17">
        <f>C112+(C112*0.03)</f>
        <v>5005.4419034790617</v>
      </c>
      <c r="E112" s="17">
        <f>C112/3250</f>
        <v>1.4952776410691746</v>
      </c>
      <c r="F112" s="28">
        <f>(D112-C112)/E112</f>
        <v>97.5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43499</v>
      </c>
      <c r="C114" s="20">
        <f>D112+G112-H112</f>
        <v>5005.4419034790617</v>
      </c>
      <c r="D114" s="17">
        <f>C114+(C114*0.03)</f>
        <v>5155.6051605834336</v>
      </c>
      <c r="E114" s="17">
        <f>C114/3250</f>
        <v>1.5401359703012498</v>
      </c>
      <c r="F114" s="28">
        <f>(D114-C114)/E114</f>
        <v>97.500000000000057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43506</v>
      </c>
      <c r="C115" s="20">
        <f>D114+G114-H114</f>
        <v>5155.6051605834336</v>
      </c>
      <c r="D115" s="17">
        <f>C115+(C115*0.03)</f>
        <v>5310.2733154009366</v>
      </c>
      <c r="E115" s="17">
        <f>C115/3250</f>
        <v>1.5863400494102873</v>
      </c>
      <c r="F115" s="28">
        <f>(D115-C115)/E115</f>
        <v>97.499999999999943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43513</v>
      </c>
      <c r="C116" s="20">
        <f>D115+G115-H115</f>
        <v>5310.2733154009366</v>
      </c>
      <c r="D116" s="17">
        <f>C116+(C116*0.03)</f>
        <v>5469.5815148629645</v>
      </c>
      <c r="E116" s="17">
        <f>C116/3250</f>
        <v>1.6339302508925959</v>
      </c>
      <c r="F116" s="28">
        <f>(D116-C116)/E116</f>
        <v>97.499999999999886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43520</v>
      </c>
      <c r="C117" s="20">
        <f>D116+G116-H116</f>
        <v>5469.5815148629645</v>
      </c>
      <c r="D117" s="17">
        <f>C117+(C117*0.03)</f>
        <v>5633.6689603088535</v>
      </c>
      <c r="E117" s="17">
        <f>C117/3250</f>
        <v>1.6829481584193737</v>
      </c>
      <c r="F117" s="28">
        <f>(D117-C117)/E117</f>
        <v>97.500000000000028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43527</v>
      </c>
      <c r="C119" s="20">
        <f>D117+G117-H117</f>
        <v>5633.6689603088535</v>
      </c>
      <c r="D119" s="17">
        <f>C119+(C119*0.03)</f>
        <v>5802.6790291181187</v>
      </c>
      <c r="E119" s="17">
        <f>C119/3250</f>
        <v>1.7334366031719548</v>
      </c>
      <c r="F119" s="28">
        <f>(D119-C119)/E119</f>
        <v>97.499999999999801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43534</v>
      </c>
      <c r="C120" s="20">
        <f>D119+G119-H119</f>
        <v>5802.6790291181187</v>
      </c>
      <c r="D120" s="17">
        <f>C120+(C120*0.03)</f>
        <v>5976.7593999916626</v>
      </c>
      <c r="E120" s="17">
        <f>C120/3250</f>
        <v>1.7854397012671135</v>
      </c>
      <c r="F120" s="28">
        <f>(D120-C120)/E120</f>
        <v>97.500000000000171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43541</v>
      </c>
      <c r="C121" s="20">
        <f>D120+G120-H120</f>
        <v>5976.7593999916626</v>
      </c>
      <c r="D121" s="17">
        <f>C121+(C121*0.03)</f>
        <v>6156.0621819914122</v>
      </c>
      <c r="E121" s="17">
        <f>C121/3250</f>
        <v>1.8390028923051269</v>
      </c>
      <c r="F121" s="28">
        <f>(D121-C121)/E121</f>
        <v>97.499999999999872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43548</v>
      </c>
      <c r="C122" s="20">
        <f>D121+G121-H121</f>
        <v>6156.0621819914122</v>
      </c>
      <c r="D122" s="17">
        <f>C122+(C122*0.03)</f>
        <v>6340.744047451155</v>
      </c>
      <c r="E122" s="17">
        <f>C122/3250</f>
        <v>1.8941729790742807</v>
      </c>
      <c r="F122" s="28">
        <f>(D122-C122)/E122</f>
        <v>97.500000000000213</v>
      </c>
      <c r="G122" s="18"/>
      <c r="H122" s="80">
        <f>(D122-C109)*0.35</f>
        <v>662.71581149044482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43555</v>
      </c>
      <c r="C124" s="20">
        <f>D122+G122-H122</f>
        <v>5678.0282359607099</v>
      </c>
      <c r="D124" s="17">
        <f>C124+(C124*0.03)</f>
        <v>5848.3690830395317</v>
      </c>
      <c r="E124" s="17">
        <f>C124/3250</f>
        <v>1.7470856110648338</v>
      </c>
      <c r="F124" s="28">
        <f>(D124-C124)/E124</f>
        <v>97.500000000000256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43562</v>
      </c>
      <c r="C125" s="20">
        <f>D124+G124-H124</f>
        <v>5848.3690830395317</v>
      </c>
      <c r="D125" s="17">
        <f>C125+(C125*0.03)</f>
        <v>6023.8201555307178</v>
      </c>
      <c r="E125" s="17">
        <f>C125/3250</f>
        <v>1.799498179396779</v>
      </c>
      <c r="F125" s="28">
        <f>(D125-C125)/E125</f>
        <v>97.500000000000085</v>
      </c>
      <c r="G125" s="17"/>
      <c r="H125" s="18"/>
      <c r="I125" s="19">
        <f>E125*50/C125</f>
        <v>1.5384615384615385E-2</v>
      </c>
      <c r="J125" s="84"/>
    </row>
    <row r="126" spans="1:11">
      <c r="A126" s="104"/>
      <c r="B126" s="81">
        <f>B125+7</f>
        <v>43569</v>
      </c>
      <c r="C126" s="20">
        <f>D125+G125-H125</f>
        <v>6023.8201555307178</v>
      </c>
      <c r="D126" s="17">
        <f>C126+(C126*0.03)</f>
        <v>6204.5347601966396</v>
      </c>
      <c r="E126" s="17">
        <f>C126/3250</f>
        <v>1.8534831247786825</v>
      </c>
      <c r="F126" s="28">
        <f>(D126-C126)/E126</f>
        <v>97.500000000000142</v>
      </c>
      <c r="G126" s="17"/>
      <c r="H126" s="18"/>
      <c r="I126" s="19">
        <f>E126*50/C126</f>
        <v>1.5384615384615387E-2</v>
      </c>
      <c r="J126" s="84"/>
    </row>
    <row r="127" spans="1:11" ht="13" thickBot="1">
      <c r="A127" s="105"/>
      <c r="B127" s="81">
        <f>B126+7</f>
        <v>43576</v>
      </c>
      <c r="C127" s="20">
        <f>D126+G126-H126</f>
        <v>6204.5347601966396</v>
      </c>
      <c r="D127" s="17">
        <f>C127+(C127*0.03)</f>
        <v>6390.6708030025384</v>
      </c>
      <c r="E127" s="17">
        <f>C127/3250</f>
        <v>1.9090876185220429</v>
      </c>
      <c r="F127" s="28">
        <f>(D127-C127)/E127</f>
        <v>97.499999999999801</v>
      </c>
      <c r="G127" s="18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43583</v>
      </c>
      <c r="C129" s="20">
        <f>D127+G127-H127</f>
        <v>6390.6708030025384</v>
      </c>
      <c r="D129" s="17">
        <f>C129+(C129*0.03)</f>
        <v>6582.3909270926142</v>
      </c>
      <c r="E129" s="17">
        <f>C129/3250</f>
        <v>1.9663602470777042</v>
      </c>
      <c r="F129" s="28">
        <f>(D129-C129)/E129</f>
        <v>97.499999999999844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43590</v>
      </c>
      <c r="C130" s="20">
        <f>D129+G129-H129</f>
        <v>6582.3909270926142</v>
      </c>
      <c r="D130" s="17">
        <f>C130+(C130*0.03)</f>
        <v>6779.8626549053924</v>
      </c>
      <c r="E130" s="17">
        <f>C130/3250</f>
        <v>2.0253510544900353</v>
      </c>
      <c r="F130" s="28">
        <f>(D130-C130)/E130</f>
        <v>97.499999999999901</v>
      </c>
      <c r="G130" s="18"/>
      <c r="H130" s="18"/>
      <c r="I130" s="19">
        <f>E130*50/C130</f>
        <v>1.5384615384615387E-2</v>
      </c>
      <c r="J130" s="84"/>
    </row>
    <row r="131" spans="1:11">
      <c r="A131" s="104"/>
      <c r="B131" s="81">
        <f>B130+7</f>
        <v>43597</v>
      </c>
      <c r="C131" s="20">
        <f>D130+G130-H130</f>
        <v>6779.8626549053924</v>
      </c>
      <c r="D131" s="17">
        <f>C131+(C131*0.03)</f>
        <v>6983.258534552554</v>
      </c>
      <c r="E131" s="17">
        <f>C131/3250</f>
        <v>2.0861115861247361</v>
      </c>
      <c r="F131" s="28">
        <f>(D131-C131)/E131</f>
        <v>97.499999999999901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5"/>
      <c r="B132" s="81">
        <f>B131+7</f>
        <v>43604</v>
      </c>
      <c r="C132" s="20">
        <f>D131+G131-H131</f>
        <v>6983.258534552554</v>
      </c>
      <c r="D132" s="17">
        <f>C132+(C132*0.03)</f>
        <v>7192.7562905891309</v>
      </c>
      <c r="E132" s="17">
        <f>C132/3250</f>
        <v>2.148694933708478</v>
      </c>
      <c r="F132" s="28">
        <f>(D132-C132)/E132</f>
        <v>97.500000000000142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43611</v>
      </c>
      <c r="C134" s="20">
        <f>D132+G132-H132</f>
        <v>7192.7562905891309</v>
      </c>
      <c r="D134" s="17">
        <f>C134+(C134*0.03)</f>
        <v>7408.5389793068052</v>
      </c>
      <c r="E134" s="17">
        <f>C134/3250</f>
        <v>2.2131557817197325</v>
      </c>
      <c r="F134" s="28">
        <f>(D134-C134)/E134</f>
        <v>97.500000000000185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43618</v>
      </c>
      <c r="C135" s="20">
        <f>D134+G134-H134</f>
        <v>7408.5389793068052</v>
      </c>
      <c r="D135" s="17">
        <f>C135+(C135*0.03)</f>
        <v>7630.7951486860093</v>
      </c>
      <c r="E135" s="17">
        <f>C135/3250</f>
        <v>2.2795504551713246</v>
      </c>
      <c r="F135" s="28">
        <f>(D135-C135)/E135</f>
        <v>97.499999999999957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43625</v>
      </c>
      <c r="C136" s="20">
        <f>D135+G135-H135</f>
        <v>7630.7951486860093</v>
      </c>
      <c r="D136" s="17">
        <f>C136+(C136*0.03)</f>
        <v>7859.7190031465898</v>
      </c>
      <c r="E136" s="17">
        <f>C136/3250</f>
        <v>2.3479369688264642</v>
      </c>
      <c r="F136" s="28">
        <f>(D136-C136)/E136</f>
        <v>97.500000000000114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43632</v>
      </c>
      <c r="C137" s="20">
        <f>D136+G136-H136</f>
        <v>7859.7190031465898</v>
      </c>
      <c r="D137" s="17">
        <f>C137+(C137*0.03)</f>
        <v>8095.5105732409875</v>
      </c>
      <c r="E137" s="17">
        <f>C137/3250</f>
        <v>2.4183750778912585</v>
      </c>
      <c r="F137" s="28">
        <f>(D137-C137)/E137</f>
        <v>97.499999999999986</v>
      </c>
      <c r="G137" s="18"/>
      <c r="H137" s="80">
        <f>(D137-C124)*0.35</f>
        <v>846.11881804809707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43639</v>
      </c>
      <c r="C139" s="20">
        <f>D137+G137-H137</f>
        <v>7249.3917551928907</v>
      </c>
      <c r="D139" s="17">
        <f>C139+(C139*0.03)</f>
        <v>7466.873507848677</v>
      </c>
      <c r="E139" s="17">
        <f>C139/3250</f>
        <v>2.2305820785208894</v>
      </c>
      <c r="F139" s="28">
        <f>(D139-C139)/E139</f>
        <v>97.499999999999815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43646</v>
      </c>
      <c r="C140" s="20">
        <f>D139+G139-H139</f>
        <v>7466.873507848677</v>
      </c>
      <c r="D140" s="17">
        <f>C140+(C140*0.03)</f>
        <v>7690.8797130841376</v>
      </c>
      <c r="E140" s="17">
        <f>C140/3250</f>
        <v>2.2974995408765162</v>
      </c>
      <c r="F140" s="28">
        <f>(D140-C140)/E140</f>
        <v>97.500000000000114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43653</v>
      </c>
      <c r="C141" s="20">
        <f>D140+G140-H140</f>
        <v>7690.8797130841376</v>
      </c>
      <c r="D141" s="17">
        <f>C141+(C141*0.03)</f>
        <v>7921.606104476662</v>
      </c>
      <c r="E141" s="17">
        <f>C141/3250</f>
        <v>2.3664245271028115</v>
      </c>
      <c r="F141" s="28">
        <f>(D141-C141)/E141</f>
        <v>97.500000000000128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43660</v>
      </c>
      <c r="C142" s="20">
        <f>D141+G141-H141</f>
        <v>7921.606104476662</v>
      </c>
      <c r="D142" s="17">
        <f>C142+(C142*0.03)</f>
        <v>8159.2542876109619</v>
      </c>
      <c r="E142" s="17">
        <f>C142/3250</f>
        <v>2.4374172629158961</v>
      </c>
      <c r="F142" s="28">
        <f>(D142-C142)/E142</f>
        <v>97.5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43667</v>
      </c>
      <c r="C144" s="20">
        <f>D142+G142-H142</f>
        <v>8159.2542876109619</v>
      </c>
      <c r="D144" s="17">
        <f>C144+(C144*0.03)</f>
        <v>8404.0319162392916</v>
      </c>
      <c r="E144" s="17">
        <f>C144/3250</f>
        <v>2.5105397808033727</v>
      </c>
      <c r="F144" s="28">
        <f>(D144-C144)/E144</f>
        <v>97.500000000000341</v>
      </c>
      <c r="G144" s="18"/>
      <c r="H144" s="18"/>
      <c r="I144" s="19">
        <f>E144*50/C144</f>
        <v>1.5384615384615382E-2</v>
      </c>
      <c r="J144" s="84"/>
    </row>
    <row r="145" spans="1:11">
      <c r="A145" s="104"/>
      <c r="B145" s="81">
        <f>B144+7</f>
        <v>43674</v>
      </c>
      <c r="C145" s="20">
        <f>D144+G144-H144</f>
        <v>8404.0319162392916</v>
      </c>
      <c r="D145" s="17">
        <f>C145+(C145*0.03)</f>
        <v>8656.1528737264707</v>
      </c>
      <c r="E145" s="17">
        <f>C145/3250</f>
        <v>2.5858559742274743</v>
      </c>
      <c r="F145" s="28">
        <f>(D145-C145)/E145</f>
        <v>97.500000000000142</v>
      </c>
      <c r="G145" s="18"/>
      <c r="H145" s="18"/>
      <c r="I145" s="19">
        <f>E145*50/C145</f>
        <v>1.5384615384615384E-2</v>
      </c>
      <c r="J145" s="84"/>
    </row>
    <row r="146" spans="1:11">
      <c r="A146" s="104"/>
      <c r="B146" s="81">
        <f>B145+7</f>
        <v>43681</v>
      </c>
      <c r="C146" s="20">
        <f>D145+G145-H145</f>
        <v>8656.1528737264707</v>
      </c>
      <c r="D146" s="17">
        <f>C146+(C146*0.03)</f>
        <v>8915.8374599382641</v>
      </c>
      <c r="E146" s="17">
        <f>C146/3250</f>
        <v>2.6634316534542988</v>
      </c>
      <c r="F146" s="28">
        <f>(D146-C146)/E146</f>
        <v>97.49999999999973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43688</v>
      </c>
      <c r="C147" s="20">
        <f>D146+G146-H146</f>
        <v>8915.8374599382641</v>
      </c>
      <c r="D147" s="17">
        <f>C147+(C147*0.03)</f>
        <v>9183.3125837364114</v>
      </c>
      <c r="E147" s="17">
        <f>C147/3250</f>
        <v>2.7433346030579275</v>
      </c>
      <c r="F147" s="28">
        <f>(D147-C147)/E147</f>
        <v>97.499999999999744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43695</v>
      </c>
      <c r="C149" s="20">
        <f>D147+G147-H147</f>
        <v>9183.3125837364114</v>
      </c>
      <c r="D149" s="17">
        <f>C149+(C149*0.03)</f>
        <v>9458.8119612485043</v>
      </c>
      <c r="E149" s="17">
        <f>C149/3250</f>
        <v>2.8256346411496649</v>
      </c>
      <c r="F149" s="28">
        <f>(D149-C149)/E149</f>
        <v>97.500000000000199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43702</v>
      </c>
      <c r="C150" s="20">
        <f>D149+G149-H149</f>
        <v>9458.8119612485043</v>
      </c>
      <c r="D150" s="17">
        <f>C150+(C150*0.03)</f>
        <v>9742.5763200859601</v>
      </c>
      <c r="E150" s="17">
        <f>C150/3250</f>
        <v>2.9104036803841553</v>
      </c>
      <c r="F150" s="28">
        <f>(D150-C150)/E150</f>
        <v>97.500000000000227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43709</v>
      </c>
      <c r="C151" s="20">
        <f>D150+G150-H150</f>
        <v>9742.5763200859601</v>
      </c>
      <c r="D151" s="17">
        <f>C151+(C151*0.03)</f>
        <v>10034.853609688538</v>
      </c>
      <c r="E151" s="17">
        <f>C151/3250</f>
        <v>2.99771579079568</v>
      </c>
      <c r="F151" s="28">
        <f>(D151-C151)/E151</f>
        <v>97.499999999999773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43716</v>
      </c>
      <c r="C152" s="20">
        <f>D151+G151-H151</f>
        <v>10034.853609688538</v>
      </c>
      <c r="D152" s="17">
        <f>C152+(C152*0.03)</f>
        <v>10335.899217979195</v>
      </c>
      <c r="E152" s="17">
        <f>C152/3250</f>
        <v>3.0876472645195503</v>
      </c>
      <c r="F152" s="28">
        <f>(D152-C152)/E152</f>
        <v>97.500000000000171</v>
      </c>
      <c r="G152" s="18"/>
      <c r="H152" s="80">
        <f>(D152-C139)*0.35</f>
        <v>1080.2776119752064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43723</v>
      </c>
      <c r="C154" s="20">
        <f>D152+G152-H152</f>
        <v>9255.6216060039878</v>
      </c>
      <c r="D154" s="17">
        <f>C154+(C154*0.03)</f>
        <v>9533.2902541841067</v>
      </c>
      <c r="E154" s="17">
        <f>C154/3250</f>
        <v>2.84788357107815</v>
      </c>
      <c r="F154" s="28">
        <f>(D154-C154)/E154</f>
        <v>97.499999999999744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43730</v>
      </c>
      <c r="C155" s="20">
        <f>D154+G154-H154</f>
        <v>9533.2902541841067</v>
      </c>
      <c r="D155" s="17">
        <f>C155+(C155*0.03)</f>
        <v>9819.2889618096306</v>
      </c>
      <c r="E155" s="17">
        <f>C155/3250</f>
        <v>2.9333200782104942</v>
      </c>
      <c r="F155" s="28">
        <f>(D155-C155)/E155</f>
        <v>97.500000000000213</v>
      </c>
      <c r="G155" s="17"/>
      <c r="H155" s="79"/>
      <c r="I155" s="19">
        <f>E155*50/C155</f>
        <v>1.5384615384615385E-2</v>
      </c>
      <c r="J155" s="84"/>
    </row>
    <row r="156" spans="1:11">
      <c r="A156" s="104"/>
      <c r="B156" s="81">
        <f>B155+7</f>
        <v>43737</v>
      </c>
      <c r="C156" s="20">
        <f>D155+G155-H155</f>
        <v>9819.2889618096306</v>
      </c>
      <c r="D156" s="17">
        <f>C156+(C156*0.03)</f>
        <v>10113.867630663919</v>
      </c>
      <c r="E156" s="17">
        <f>C156/3250</f>
        <v>3.0213196805568092</v>
      </c>
      <c r="F156" s="28">
        <f>(D156-C156)/E156</f>
        <v>97.499999999999858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43744</v>
      </c>
      <c r="C157" s="20">
        <f>D156+G156-H156</f>
        <v>10113.867630663919</v>
      </c>
      <c r="D157" s="17">
        <f>C157+(C157*0.03)</f>
        <v>10417.283659583836</v>
      </c>
      <c r="E157" s="17">
        <f>C157/3250</f>
        <v>3.1119592709735135</v>
      </c>
      <c r="F157" s="28">
        <f>(D157-C157)/E157</f>
        <v>97.499999999999872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43751</v>
      </c>
      <c r="C159" s="20">
        <f>D157+G157-H157</f>
        <v>10417.283659583836</v>
      </c>
      <c r="D159" s="17">
        <f>C159+(C159*0.03)</f>
        <v>10729.802169371351</v>
      </c>
      <c r="E159" s="17">
        <f>C159/3250</f>
        <v>3.2053180491027189</v>
      </c>
      <c r="F159" s="28">
        <f>(D159-C159)/E159</f>
        <v>97.499999999999858</v>
      </c>
      <c r="G159" s="18"/>
      <c r="H159" s="18"/>
      <c r="I159" s="19">
        <f>E159*50/C159</f>
        <v>1.5384615384615385E-2</v>
      </c>
      <c r="J159" s="84"/>
    </row>
    <row r="160" spans="1:11">
      <c r="A160" s="104"/>
      <c r="B160" s="81">
        <f>B159+7</f>
        <v>43758</v>
      </c>
      <c r="C160" s="20">
        <f>D159+G159-H159</f>
        <v>10729.802169371351</v>
      </c>
      <c r="D160" s="17">
        <f>C160+(C160*0.03)</f>
        <v>11051.696234452491</v>
      </c>
      <c r="E160" s="17">
        <f>C160/3250</f>
        <v>3.3014775905758</v>
      </c>
      <c r="F160" s="28">
        <f>(D160-C160)/E160</f>
        <v>97.499999999999872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43765</v>
      </c>
      <c r="C161" s="20">
        <f>D160+G160-H160</f>
        <v>11051.696234452491</v>
      </c>
      <c r="D161" s="17">
        <f>C161+(C161*0.03)</f>
        <v>11383.247121486065</v>
      </c>
      <c r="E161" s="17">
        <f>C161/3250</f>
        <v>3.4005219182930739</v>
      </c>
      <c r="F161" s="28">
        <f>(D161-C161)/E161</f>
        <v>97.499999999999886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43772</v>
      </c>
      <c r="C162" s="20">
        <f>D161+G161-H161</f>
        <v>11383.247121486065</v>
      </c>
      <c r="D162" s="17">
        <f>C162+(C162*0.03)</f>
        <v>11724.744535130647</v>
      </c>
      <c r="E162" s="17">
        <f>C162/3250</f>
        <v>3.5025375758418664</v>
      </c>
      <c r="F162" s="28">
        <f>(D162-C162)/E162</f>
        <v>97.499999999999915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43779</v>
      </c>
      <c r="C164" s="20">
        <f>D162+G162-H162</f>
        <v>11724.744535130647</v>
      </c>
      <c r="D164" s="17">
        <f>C164+(C164*0.03)</f>
        <v>12076.486871184567</v>
      </c>
      <c r="E164" s="17">
        <f>C164/3250</f>
        <v>3.607613703117122</v>
      </c>
      <c r="F164" s="28">
        <f>(D164-C164)/E164</f>
        <v>97.500000000000071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43786</v>
      </c>
      <c r="C165" s="20">
        <f>D164+G164-H164</f>
        <v>12076.486871184567</v>
      </c>
      <c r="D165" s="17">
        <f>C165+(C165*0.03)</f>
        <v>12438.781477320104</v>
      </c>
      <c r="E165" s="17">
        <f>C165/3250</f>
        <v>3.7158421142106359</v>
      </c>
      <c r="F165" s="28">
        <f>(D165-C165)/E165</f>
        <v>97.500000000000227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43793</v>
      </c>
      <c r="C166" s="20">
        <f>D165+G165-H165</f>
        <v>12438.781477320104</v>
      </c>
      <c r="D166" s="17">
        <f>C166+(C166*0.03)</f>
        <v>12811.944921639708</v>
      </c>
      <c r="E166" s="17">
        <f>C166/3250</f>
        <v>3.8273173776369553</v>
      </c>
      <c r="F166" s="28">
        <f>(D166-C166)/E166</f>
        <v>97.500000000000099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43800</v>
      </c>
      <c r="C167" s="20">
        <f>D166+G166-H166</f>
        <v>12811.944921639708</v>
      </c>
      <c r="D167" s="17">
        <f>C167+(C167*0.03)</f>
        <v>13196.303269288899</v>
      </c>
      <c r="E167" s="17">
        <f>C167/3250</f>
        <v>3.9421368989660639</v>
      </c>
      <c r="F167" s="28">
        <f>(D167-C167)/E167</f>
        <v>97.500000000000014</v>
      </c>
      <c r="G167" s="18"/>
      <c r="H167" s="80">
        <f>(D167-C154)*0.35</f>
        <v>1379.2385821497189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43807</v>
      </c>
      <c r="C169" s="20">
        <f>D167+G167-H167</f>
        <v>11817.06468713918</v>
      </c>
      <c r="D169" s="17">
        <f>C169+(C169*0.03)</f>
        <v>12171.576627753355</v>
      </c>
      <c r="E169" s="17">
        <f>C169/3250</f>
        <v>3.6360199037351322</v>
      </c>
      <c r="F169" s="28">
        <f>(D169-C169)/E169</f>
        <v>97.499999999999844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43814</v>
      </c>
      <c r="C170" s="20">
        <f>D169+G169-H169</f>
        <v>12171.576627753355</v>
      </c>
      <c r="D170" s="17">
        <f>C170+(C170*0.03)</f>
        <v>12536.723926585955</v>
      </c>
      <c r="E170" s="17">
        <f>C170/3250</f>
        <v>3.7451005008471863</v>
      </c>
      <c r="F170" s="28">
        <f>(D170-C170)/E170</f>
        <v>97.499999999999943</v>
      </c>
      <c r="G170" s="18"/>
      <c r="H170" s="18"/>
      <c r="I170" s="19">
        <f>E170*50/C170</f>
        <v>1.5384615384615385E-2</v>
      </c>
      <c r="J170" s="84"/>
    </row>
    <row r="171" spans="1:11">
      <c r="A171" s="104"/>
      <c r="B171" s="81">
        <f>B170+7</f>
        <v>43821</v>
      </c>
      <c r="C171" s="20">
        <f>D170+G170-H170</f>
        <v>12536.723926585955</v>
      </c>
      <c r="D171" s="17">
        <f>C171+(C171*0.03)</f>
        <v>12912.825644383534</v>
      </c>
      <c r="E171" s="17">
        <f>C171/3250</f>
        <v>3.8574535158726015</v>
      </c>
      <c r="F171" s="28">
        <f>(D171-C171)/E171</f>
        <v>97.500000000000114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43828</v>
      </c>
      <c r="C172" s="20">
        <f>D171+G171-H171</f>
        <v>12912.825644383534</v>
      </c>
      <c r="D172" s="17">
        <f>C172+(C172*0.03)</f>
        <v>13300.21041371504</v>
      </c>
      <c r="E172" s="17">
        <f>C172/3250</f>
        <v>3.9731771213487797</v>
      </c>
      <c r="F172" s="28">
        <f>(D172-C172)/E172</f>
        <v>97.499999999999901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43835</v>
      </c>
      <c r="C174" s="20">
        <f>D172+G172-H172</f>
        <v>13300.21041371504</v>
      </c>
      <c r="D174" s="17">
        <f>C174+(C174*0.03)</f>
        <v>13699.216726126491</v>
      </c>
      <c r="E174" s="17">
        <f>C174/3250</f>
        <v>4.092372434989243</v>
      </c>
      <c r="F174" s="28">
        <f>(D174-C174)/E174</f>
        <v>97.500000000000028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43842</v>
      </c>
      <c r="C175" s="20">
        <f>D174+G174-H174</f>
        <v>13699.216726126491</v>
      </c>
      <c r="D175" s="17">
        <f>C175+(C175*0.03)</f>
        <v>14110.193227910286</v>
      </c>
      <c r="E175" s="17">
        <f>C175/3250</f>
        <v>4.21514360803892</v>
      </c>
      <c r="F175" s="28">
        <f>(D175-C175)/E175</f>
        <v>97.499999999999943</v>
      </c>
      <c r="G175" s="18"/>
      <c r="H175" s="18"/>
      <c r="I175" s="19">
        <f>E175*50/C175</f>
        <v>1.5384615384615382E-2</v>
      </c>
      <c r="J175" s="84"/>
    </row>
    <row r="176" spans="1:11">
      <c r="A176" s="104"/>
      <c r="B176" s="81">
        <f>B175+7</f>
        <v>43849</v>
      </c>
      <c r="C176" s="20">
        <f>D175+G175-H175</f>
        <v>14110.193227910286</v>
      </c>
      <c r="D176" s="17">
        <f>C176+(C176*0.03)</f>
        <v>14533.499024747594</v>
      </c>
      <c r="E176" s="17">
        <f>C176/3250</f>
        <v>4.3415979162800875</v>
      </c>
      <c r="F176" s="28">
        <f>(D176-C176)/E176</f>
        <v>97.500000000000028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5"/>
      <c r="B177" s="81">
        <f>B176+7</f>
        <v>43856</v>
      </c>
      <c r="C177" s="20">
        <f>D176+G176-H176</f>
        <v>14533.499024747594</v>
      </c>
      <c r="D177" s="17">
        <f>C177+(C177*0.03)</f>
        <v>14969.503995490022</v>
      </c>
      <c r="E177" s="17">
        <f>C177/3250</f>
        <v>4.4718458537684906</v>
      </c>
      <c r="F177" s="28">
        <f>(D177-C177)/E177</f>
        <v>97.499999999999986</v>
      </c>
      <c r="G177" s="18"/>
      <c r="H177" s="80">
        <f>(D177-C169)*0.35</f>
        <v>1103.3537579227946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49:A152"/>
    <mergeCell ref="A169:A172"/>
    <mergeCell ref="A174:A177"/>
    <mergeCell ref="A154:A157"/>
    <mergeCell ref="A159:A162"/>
    <mergeCell ref="A164:A167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opLeftCell="A115" workbookViewId="0">
      <selection activeCell="B138" sqref="B138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6.08984375" customWidth="1"/>
    <col min="14" max="14" width="3.36328125" customWidth="1"/>
  </cols>
  <sheetData>
    <row r="1" spans="1:13" ht="15" thickBot="1">
      <c r="A1" s="108" t="s">
        <v>47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10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1" t="s">
        <v>45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3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4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4606.2906033519321</v>
      </c>
      <c r="C134" s="17">
        <f>B134+(B134*-0.1565)</f>
        <v>3885.4061239273547</v>
      </c>
      <c r="D134" s="17">
        <f>B134/3250</f>
        <v>1.4173201856467483</v>
      </c>
      <c r="E134" s="94">
        <f>(C134-B134)/D134</f>
        <v>-508.62500000000006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3885.4061239273547</v>
      </c>
      <c r="C135" s="17">
        <f>B135+(B135*-0.2248)</f>
        <v>3011.9668272684853</v>
      </c>
      <c r="D135" s="17">
        <f>B135/3250</f>
        <v>1.1955095765930321</v>
      </c>
      <c r="E135" s="94">
        <f>(C135-B135)/D135</f>
        <v>-730.6</v>
      </c>
      <c r="F135" s="26">
        <f>SharonN_Perfomance!H17+RichS_Perfomance!H32</f>
        <v>-205.26997947274205</v>
      </c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2806.6968477957435</v>
      </c>
      <c r="C136" s="17">
        <f>B136+(B136*-0.05845)</f>
        <v>2642.645417042082</v>
      </c>
      <c r="D136" s="17">
        <f>B136/3250</f>
        <v>0.86359903009099803</v>
      </c>
      <c r="E136" s="28">
        <f>(C136-B136)/D136</f>
        <v>-189.96250000000023</v>
      </c>
      <c r="F136" s="18">
        <f>Dam_Perfomance!H47+Rud_Perfomance!H47</f>
        <v>-678.79975224357759</v>
      </c>
      <c r="G136" s="18"/>
      <c r="H136" s="19">
        <f>D136*50/B136</f>
        <v>1.5384615384615387E-2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 ht="14.5">
      <c r="A138" s="15">
        <f>A136+7</f>
        <v>43135</v>
      </c>
      <c r="B138" s="32">
        <f>C136+F136-G136</f>
        <v>1963.8456647985045</v>
      </c>
      <c r="C138" s="17">
        <f>B138+(B138*0.03)</f>
        <v>2022.7610347424595</v>
      </c>
      <c r="D138" s="17">
        <f>B138/3250</f>
        <v>0.60426020455338603</v>
      </c>
      <c r="E138" s="28">
        <f>(C138-B138)/D138</f>
        <v>97.499999999999872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2022.7610347424595</v>
      </c>
      <c r="C139" s="17">
        <f>B139+(B139*0.03)</f>
        <v>2083.4438657847331</v>
      </c>
      <c r="D139" s="17">
        <f>B139/3250</f>
        <v>0.6223880106899875</v>
      </c>
      <c r="E139" s="28">
        <f>(C139-B139)/D139</f>
        <v>97.499999999999744</v>
      </c>
      <c r="F139" s="18"/>
      <c r="G139" s="18"/>
      <c r="H139" s="19">
        <f>D139*50/B139</f>
        <v>1.5384615384615384E-2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2083.4438657847331</v>
      </c>
      <c r="C140" s="17">
        <f>B140+(B140*0.03)</f>
        <v>2145.9471817582753</v>
      </c>
      <c r="D140" s="17">
        <f>B140/3250</f>
        <v>0.64105965101068707</v>
      </c>
      <c r="E140" s="28">
        <f>(C140-B140)/D140</f>
        <v>97.500000000000256</v>
      </c>
      <c r="F140" s="18"/>
      <c r="G140" s="18"/>
      <c r="H140" s="19">
        <f>D140*50/B140</f>
        <v>1.5384615384615384E-2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2145.9471817582753</v>
      </c>
      <c r="C141" s="17">
        <f>B141+(B141*0.03)</f>
        <v>2210.3255972110237</v>
      </c>
      <c r="D141" s="17">
        <f>B141/3250</f>
        <v>0.66029144054100775</v>
      </c>
      <c r="E141" s="28">
        <f>(C141-B141)/D141</f>
        <v>97.500000000000242</v>
      </c>
      <c r="F141" s="18"/>
      <c r="G141" s="18"/>
      <c r="H141" s="19">
        <f>D141*50/B141</f>
        <v>1.5384615384615382E-2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2210.3255972110237</v>
      </c>
      <c r="C143" s="17">
        <f>B143+(B143*0.03)</f>
        <v>2276.6353651273544</v>
      </c>
      <c r="D143" s="17">
        <f>B143/3250</f>
        <v>0.68010018375723802</v>
      </c>
      <c r="E143" s="28">
        <f>(C143-B143)/D143</f>
        <v>97.499999999999929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2276.6353651273544</v>
      </c>
      <c r="C144" s="17">
        <f>B144+(B144*0.03)</f>
        <v>2344.9344260811749</v>
      </c>
      <c r="D144" s="17">
        <f>B144/3250</f>
        <v>0.70050318926995514</v>
      </c>
      <c r="E144" s="28">
        <f>(C144-B144)/D144</f>
        <v>97.499999999999929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2344.9344260811749</v>
      </c>
      <c r="C145" s="17">
        <f>B145+(B145*0.03)</f>
        <v>2415.2824588636104</v>
      </c>
      <c r="D145" s="17">
        <f>B145/3250</f>
        <v>0.72151828494805381</v>
      </c>
      <c r="E145" s="28">
        <f>(C145-B145)/D145</f>
        <v>97.50000000000027</v>
      </c>
      <c r="F145" s="18"/>
      <c r="G145" s="18"/>
      <c r="H145" s="19">
        <f>D145*50/B145</f>
        <v>1.5384615384615385E-2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2415.2824588636104</v>
      </c>
      <c r="C146" s="17">
        <f>B146+(B146*0.03)</f>
        <v>2487.7409326295187</v>
      </c>
      <c r="D146" s="17">
        <f>B146/3250</f>
        <v>0.74316383349649551</v>
      </c>
      <c r="E146" s="28">
        <f>(C146-B146)/D146</f>
        <v>97.500000000000071</v>
      </c>
      <c r="F146" s="18"/>
      <c r="G146" s="18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2487.7409326295187</v>
      </c>
      <c r="C148" s="17">
        <f>B148+(B148*0.03)</f>
        <v>2562.3731606084043</v>
      </c>
      <c r="D148" s="17">
        <f>B148/3250</f>
        <v>0.7654587485013904</v>
      </c>
      <c r="E148" s="28">
        <f>(C148-B148)/D148</f>
        <v>97.5</v>
      </c>
      <c r="F148" s="26"/>
      <c r="G148" s="18"/>
      <c r="H148" s="19">
        <f>D148*50/B148</f>
        <v>1.5384615384615385E-2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2562.3731606084043</v>
      </c>
      <c r="C149" s="17">
        <f>B149+(B149*0.03)</f>
        <v>2639.2443554266565</v>
      </c>
      <c r="D149" s="17">
        <f>B149/3250</f>
        <v>0.78842251095643212</v>
      </c>
      <c r="E149" s="28">
        <f>(C149-B149)/D149</f>
        <v>97.500000000000099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2639.2443554266565</v>
      </c>
      <c r="C150" s="17">
        <f>B150+(B150*0.03)</f>
        <v>2718.4216860894562</v>
      </c>
      <c r="D150" s="17">
        <f>B150/3250</f>
        <v>0.81207518628512509</v>
      </c>
      <c r="E150" s="28">
        <f>(C150-B150)/D150</f>
        <v>97.500000000000014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2718.4216860894562</v>
      </c>
      <c r="C151" s="17">
        <f>B151+(B151*0.03)</f>
        <v>2799.97433667214</v>
      </c>
      <c r="D151" s="17">
        <f>B151/3250</f>
        <v>0.83643744187367886</v>
      </c>
      <c r="E151" s="28">
        <f>(C151-B151)/D151</f>
        <v>97.500000000000114</v>
      </c>
      <c r="F151" s="18"/>
      <c r="G151" s="18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2799.97433667214</v>
      </c>
      <c r="C153" s="17">
        <f>B153+(B153*0.03)</f>
        <v>2883.9735667723044</v>
      </c>
      <c r="D153" s="17">
        <f>B153/3250</f>
        <v>0.86153056512988924</v>
      </c>
      <c r="E153" s="28">
        <f>(C153-B153)/D153</f>
        <v>97.500000000000199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2883.9735667723044</v>
      </c>
      <c r="C154" s="17">
        <f>B154+(B154*0.03)</f>
        <v>2970.4927737754733</v>
      </c>
      <c r="D154" s="17">
        <f>B154/3250</f>
        <v>0.88737648208378594</v>
      </c>
      <c r="E154" s="28">
        <f>(C154-B154)/D154</f>
        <v>97.499999999999801</v>
      </c>
      <c r="F154" s="18"/>
      <c r="G154" s="18"/>
      <c r="H154" s="19">
        <f>D154*50/B154</f>
        <v>1.5384615384615385E-2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2970.4927737754733</v>
      </c>
      <c r="C155" s="17">
        <f>B155+(B155*0.03)</f>
        <v>3059.6075569887375</v>
      </c>
      <c r="D155" s="17">
        <f>B155/3250</f>
        <v>0.91399777654629943</v>
      </c>
      <c r="E155" s="28">
        <f>(C155-B155)/D155</f>
        <v>97.500000000000028</v>
      </c>
      <c r="F155" s="18"/>
      <c r="G155" s="18"/>
      <c r="H155" s="19">
        <f>D155*50/B155</f>
        <v>1.5384615384615384E-2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3059.6075569887375</v>
      </c>
      <c r="C156" s="17">
        <f>B156+(B156*0.03)</f>
        <v>3151.3957836983996</v>
      </c>
      <c r="D156" s="17">
        <f>B156/3250</f>
        <v>0.94141770984268847</v>
      </c>
      <c r="E156" s="28">
        <f>(C156-B156)/D156</f>
        <v>97.499999999999886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3151.3957836983996</v>
      </c>
      <c r="C158" s="17">
        <f>B158+(B158*0.03)</f>
        <v>3245.9376572093515</v>
      </c>
      <c r="D158" s="17">
        <f>B158/3250</f>
        <v>0.96966024113796911</v>
      </c>
      <c r="E158" s="28">
        <f>(C158-B158)/D158</f>
        <v>97.499999999999986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3245.9376572093515</v>
      </c>
      <c r="C159" s="17">
        <f>B159+(B159*0.03)</f>
        <v>3343.315786925632</v>
      </c>
      <c r="D159" s="17">
        <f>B159/3250</f>
        <v>0.99875004837210812</v>
      </c>
      <c r="E159" s="28">
        <f>(C159-B159)/D159</f>
        <v>97.499999999999915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3343.315786925632</v>
      </c>
      <c r="C160" s="17">
        <f>B160+(B160*0.03)</f>
        <v>3443.6152605334009</v>
      </c>
      <c r="D160" s="17">
        <f>B160/3250</f>
        <v>1.0287125498232714</v>
      </c>
      <c r="E160" s="28">
        <f>(C160-B160)/D160</f>
        <v>97.5</v>
      </c>
      <c r="F160" s="18"/>
      <c r="G160" s="18"/>
      <c r="H160" s="19">
        <f>D160*50/B160</f>
        <v>1.5384615384615385E-2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3443.6152605334009</v>
      </c>
      <c r="C161" s="17">
        <f>B161+(B161*0.03)</f>
        <v>3546.9237183494029</v>
      </c>
      <c r="D161" s="17">
        <f>B161/3250</f>
        <v>1.0595739263179695</v>
      </c>
      <c r="E161" s="28">
        <f>(C161-B161)/D161</f>
        <v>97.499999999999901</v>
      </c>
      <c r="F161" s="18"/>
      <c r="G161" s="18"/>
      <c r="H161" s="19">
        <f>D161*50/B161</f>
        <v>1.5384615384615384E-2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3546.9237183494029</v>
      </c>
      <c r="C163" s="17">
        <f>B163+(B163*0.03)</f>
        <v>3653.3314298998848</v>
      </c>
      <c r="D163" s="17">
        <f>B163/3250</f>
        <v>1.0913611441075086</v>
      </c>
      <c r="E163" s="28">
        <f>(C163-B163)/D163</f>
        <v>97.499999999999886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3653.3314298998848</v>
      </c>
      <c r="C164" s="17">
        <f>B164+(B164*0.03)</f>
        <v>3762.9313727968815</v>
      </c>
      <c r="D164" s="17">
        <f>B164/3250</f>
        <v>1.1241019784307338</v>
      </c>
      <c r="E164" s="28">
        <f>(C164-B164)/D164</f>
        <v>97.500000000000142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3762.9313727968815</v>
      </c>
      <c r="C165" s="17">
        <f>B165+(B165*0.03)</f>
        <v>3875.8193139807881</v>
      </c>
      <c r="D165" s="17">
        <f>B165/3250</f>
        <v>1.1578250377836559</v>
      </c>
      <c r="E165" s="28">
        <f>(C165-B165)/D165</f>
        <v>97.500000000000142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3875.8193139807881</v>
      </c>
      <c r="C166" s="17">
        <f>B166+(B166*0.03)</f>
        <v>3992.093893400212</v>
      </c>
      <c r="D166" s="17">
        <f>B166/3250</f>
        <v>1.1925597889171655</v>
      </c>
      <c r="E166" s="28">
        <f>(C166-B166)/D166</f>
        <v>97.500000000000171</v>
      </c>
      <c r="F166" s="18"/>
      <c r="G166" s="18"/>
      <c r="H166" s="19">
        <f>D166*50/B166</f>
        <v>1.5384615384615384E-2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3992.093893400212</v>
      </c>
      <c r="C168" s="17">
        <f>B168+(B168*0.03)</f>
        <v>4111.856710202218</v>
      </c>
      <c r="D168" s="17">
        <f>B168/3250</f>
        <v>1.2283365825846806</v>
      </c>
      <c r="E168" s="28">
        <f>(C168-B168)/D168</f>
        <v>97.499999999999716</v>
      </c>
      <c r="F168" s="26"/>
      <c r="G168" s="63"/>
      <c r="H168" s="19">
        <f>D168*50/B168</f>
        <v>1.5384615384615385E-2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4111.856710202218</v>
      </c>
      <c r="C169" s="17">
        <f>B169+(B169*0.03)</f>
        <v>4235.2124115082843</v>
      </c>
      <c r="D169" s="17">
        <f>B169/3250</f>
        <v>1.2651866800622209</v>
      </c>
      <c r="E169" s="28">
        <f>(C169-B169)/D169</f>
        <v>97.499999999999801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4235.2124115082843</v>
      </c>
      <c r="C170" s="17">
        <f>B170+(B170*0.03)</f>
        <v>4362.268783853533</v>
      </c>
      <c r="D170" s="17">
        <f>B170/3250</f>
        <v>1.3031422804640875</v>
      </c>
      <c r="E170" s="28">
        <f>(C170-B170)/D170</f>
        <v>97.500000000000156</v>
      </c>
      <c r="F170" s="26"/>
      <c r="G170" s="63"/>
      <c r="H170" s="19">
        <f>D170*50/B170</f>
        <v>1.5384615384615384E-2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4362.268783853533</v>
      </c>
      <c r="C171" s="17">
        <f>B171+(B171*0.03)</f>
        <v>4493.1368473691391</v>
      </c>
      <c r="D171" s="17">
        <f>B171/3250</f>
        <v>1.3422365488780101</v>
      </c>
      <c r="E171" s="28">
        <f>(C171-B171)/D171</f>
        <v>97.500000000000071</v>
      </c>
      <c r="F171" s="18"/>
      <c r="G171" s="18"/>
      <c r="H171" s="19">
        <f>D171*50/B171</f>
        <v>1.5384615384615385E-2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4493.1368473691391</v>
      </c>
      <c r="C173" s="17">
        <f>B173+(B173*0.03)</f>
        <v>4627.9309527902133</v>
      </c>
      <c r="D173" s="17">
        <f>B173/3250</f>
        <v>1.3825036453443504</v>
      </c>
      <c r="E173" s="28">
        <f>(C173-B173)/D173</f>
        <v>97.5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4627.9309527902133</v>
      </c>
      <c r="C174" s="17">
        <f>B174+(B174*0.03)</f>
        <v>4766.7688813739196</v>
      </c>
      <c r="D174" s="17">
        <f>B174/3250</f>
        <v>1.4239787547046809</v>
      </c>
      <c r="E174" s="28">
        <f>(C174-B174)/D174</f>
        <v>97.499999999999972</v>
      </c>
      <c r="F174" s="18"/>
      <c r="G174" s="18"/>
      <c r="H174" s="19">
        <f>D174*50/B174</f>
        <v>1.5384615384615382E-2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4766.7688813739196</v>
      </c>
      <c r="C175" s="17">
        <f>B175+(B175*0.03)</f>
        <v>4909.7719478151375</v>
      </c>
      <c r="D175" s="17">
        <f>B175/3250</f>
        <v>1.4666981173458213</v>
      </c>
      <c r="E175" s="28">
        <f>(C175-B175)/D175</f>
        <v>97.500000000000242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4909.7719478151375</v>
      </c>
      <c r="C176" s="17">
        <f>B176+(B176*0.03)</f>
        <v>5057.0651062495917</v>
      </c>
      <c r="D176" s="17">
        <f>B176/3250</f>
        <v>1.5106990608661961</v>
      </c>
      <c r="E176" s="28">
        <f>(C176-B176)/D176</f>
        <v>97.500000000000057</v>
      </c>
      <c r="F176" s="18"/>
      <c r="G176" s="18"/>
      <c r="H176" s="19">
        <f>D176*50/B176</f>
        <v>1.5384615384615382E-2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5057.0651062495917</v>
      </c>
      <c r="C178" s="17">
        <f>B178+(B178*0.03)</f>
        <v>5208.7770594370795</v>
      </c>
      <c r="D178" s="17">
        <f>B178/3250</f>
        <v>1.556020032692182</v>
      </c>
      <c r="E178" s="28">
        <f>(C178-B178)/D178</f>
        <v>97.500000000000014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5208.7770594370795</v>
      </c>
      <c r="C179" s="17">
        <f>B179+(B179*0.03)</f>
        <v>5365.0403712201914</v>
      </c>
      <c r="D179" s="17">
        <f>B179/3250</f>
        <v>1.6027006336729475</v>
      </c>
      <c r="E179" s="28">
        <f>(C179-B179)/D179</f>
        <v>97.499999999999716</v>
      </c>
      <c r="F179" s="18"/>
      <c r="G179" s="18"/>
      <c r="H179" s="19">
        <f>D179*50/B179</f>
        <v>1.5384615384615384E-2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5365.0403712201914</v>
      </c>
      <c r="C180" s="17">
        <f>B180+(B180*0.03)</f>
        <v>5525.9915823567972</v>
      </c>
      <c r="D180" s="17">
        <f>B180/3250</f>
        <v>1.6507816526831358</v>
      </c>
      <c r="E180" s="28">
        <f>(C180-B180)/D180</f>
        <v>97.499999999999986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5525.9915823567972</v>
      </c>
      <c r="C181" s="17">
        <f>B181+(B181*0.03)</f>
        <v>5691.7713298275012</v>
      </c>
      <c r="D181" s="17">
        <f>B181/3250</f>
        <v>1.70030510226363</v>
      </c>
      <c r="E181" s="28">
        <f>(C181-B181)/D181</f>
        <v>97.500000000000057</v>
      </c>
      <c r="F181" s="18"/>
      <c r="G181" s="18"/>
      <c r="H181" s="19">
        <f>D181*50/B181</f>
        <v>1.5384615384615385E-2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5691.7713298275012</v>
      </c>
      <c r="C183" s="17">
        <f>B183+(B183*0.03)</f>
        <v>5862.5244697223261</v>
      </c>
      <c r="D183" s="17">
        <f>B183/3250</f>
        <v>1.7513142553315388</v>
      </c>
      <c r="E183" s="28">
        <f>(C183-B183)/D183</f>
        <v>97.499999999999943</v>
      </c>
      <c r="F183" s="26"/>
      <c r="G183" s="18"/>
      <c r="H183" s="19">
        <f>D183*50/B183</f>
        <v>1.5384615384615384E-2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5862.5244697223261</v>
      </c>
      <c r="C184" s="17">
        <f>B184+(B184*0.03)</f>
        <v>6038.4002038139961</v>
      </c>
      <c r="D184" s="17">
        <f>B184/3250</f>
        <v>1.8038536829914849</v>
      </c>
      <c r="E184" s="28">
        <f>(C184-B184)/D184</f>
        <v>97.500000000000114</v>
      </c>
      <c r="F184" s="18"/>
      <c r="G184" s="18"/>
      <c r="H184" s="19">
        <f>D184*50/B184</f>
        <v>1.5384615384615385E-2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6038.4002038139961</v>
      </c>
      <c r="C185" s="17">
        <f>B185+(B185*0.03)</f>
        <v>6219.5522099284162</v>
      </c>
      <c r="D185" s="17">
        <f>B185/3250</f>
        <v>1.8579692934812295</v>
      </c>
      <c r="E185" s="28">
        <f>(C185-B185)/D185</f>
        <v>97.500000000000142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6219.5522099284162</v>
      </c>
      <c r="C186" s="17">
        <f>B186+(B186*0.03)</f>
        <v>6406.1387762262684</v>
      </c>
      <c r="D186" s="17">
        <f>B186/3250</f>
        <v>1.9137083722856665</v>
      </c>
      <c r="E186" s="28">
        <f>(C186-B186)/D186</f>
        <v>97.499999999999844</v>
      </c>
      <c r="F186" s="18"/>
      <c r="G186" s="18"/>
      <c r="H186" s="19">
        <f>D186*50/B186</f>
        <v>1.5384615384615384E-2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6406.1387762262684</v>
      </c>
      <c r="C188" s="17">
        <f>B188+(B188*0.03)</f>
        <v>6598.3229395130566</v>
      </c>
      <c r="D188" s="17">
        <f>B188/3250</f>
        <v>1.9711196234542365</v>
      </c>
      <c r="E188" s="28">
        <f>(C188-B188)/D188</f>
        <v>97.500000000000043</v>
      </c>
      <c r="F188" s="26"/>
      <c r="G188" s="18"/>
      <c r="H188" s="19">
        <f>D188*50/B188</f>
        <v>1.5384615384615385E-2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6598.3229395130566</v>
      </c>
      <c r="C189" s="17">
        <f>B189+(B189*0.03)</f>
        <v>6796.2726276984486</v>
      </c>
      <c r="D189" s="17">
        <f>B189/3250</f>
        <v>2.0302532121578634</v>
      </c>
      <c r="E189" s="28">
        <f>(C189-B189)/D189</f>
        <v>97.500000000000156</v>
      </c>
      <c r="F189" s="18"/>
      <c r="G189" s="18"/>
      <c r="H189" s="19">
        <f>D189*50/B189</f>
        <v>1.5384615384615384E-2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6796.2726276984486</v>
      </c>
      <c r="C190" s="17">
        <f>B190+(B190*0.03)</f>
        <v>7000.1608065294022</v>
      </c>
      <c r="D190" s="17">
        <f>B190/3250</f>
        <v>2.0911608085225994</v>
      </c>
      <c r="E190" s="28">
        <f>(C190-B190)/D190</f>
        <v>97.500000000000085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7000.1608065294022</v>
      </c>
      <c r="C191" s="17">
        <f>B191+(B191*0.03)</f>
        <v>7210.1656307252842</v>
      </c>
      <c r="D191" s="17">
        <f>B191/3250</f>
        <v>2.1538956327782777</v>
      </c>
      <c r="E191" s="28">
        <f>(C191-B191)/D191</f>
        <v>97.5</v>
      </c>
      <c r="F191" s="18"/>
      <c r="G191" s="18"/>
      <c r="H191" s="19">
        <f>D191*50/B191</f>
        <v>1.5384615384615385E-2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7210.1656307252842</v>
      </c>
      <c r="C193" s="17">
        <f>B193+(B193*0.03)</f>
        <v>7426.4705996470429</v>
      </c>
      <c r="D193" s="17">
        <f>B193/3250</f>
        <v>2.2185125017616261</v>
      </c>
      <c r="E193" s="28">
        <f>(C193-B193)/D193</f>
        <v>97.500000000000071</v>
      </c>
      <c r="F193" s="26"/>
      <c r="G193" s="18"/>
      <c r="H193" s="19">
        <f>D193*50/B193</f>
        <v>1.5384615384615385E-2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7426.4705996470429</v>
      </c>
      <c r="C194" s="17">
        <f>B194+(B194*0.03)</f>
        <v>7649.2647176364544</v>
      </c>
      <c r="D194" s="17">
        <f>B194/3250</f>
        <v>2.2850678768144745</v>
      </c>
      <c r="E194" s="28">
        <f>(C194-B194)/D194</f>
        <v>97.500000000000085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7649.2647176364544</v>
      </c>
      <c r="C195" s="17">
        <f>B195+(B195*0.03)</f>
        <v>7878.7426591655476</v>
      </c>
      <c r="D195" s="17">
        <f>B195/3250</f>
        <v>2.3536199131189091</v>
      </c>
      <c r="E195" s="28">
        <f>(C195-B195)/D195</f>
        <v>97.499999999999815</v>
      </c>
      <c r="F195" s="18"/>
      <c r="G195" s="18"/>
      <c r="H195" s="19">
        <f>D195*50/B195</f>
        <v>1.5384615384615384E-2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7878.7426591655476</v>
      </c>
      <c r="C196" s="17">
        <f>B196+(B196*0.03)</f>
        <v>8115.1049389405143</v>
      </c>
      <c r="D196" s="17">
        <f>B196/3250</f>
        <v>2.4242285105124761</v>
      </c>
      <c r="E196" s="28">
        <f>(C196-B196)/D196</f>
        <v>97.500000000000128</v>
      </c>
      <c r="F196" s="18"/>
      <c r="G196" s="18"/>
      <c r="H196" s="19">
        <f>D196*50/B196</f>
        <v>1.5384615384615385E-2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8115.1049389405143</v>
      </c>
      <c r="C198" s="17">
        <f>B198+(B198*0.03)</f>
        <v>8358.5580871087295</v>
      </c>
      <c r="D198" s="17">
        <f>B198/3250</f>
        <v>2.4969553658278505</v>
      </c>
      <c r="E198" s="28">
        <f>(C198-B198)/D198</f>
        <v>97.499999999999915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8358.5580871087295</v>
      </c>
      <c r="C199" s="17">
        <f>B199+(B199*0.03)</f>
        <v>8609.3148297219923</v>
      </c>
      <c r="D199" s="17">
        <f>B199/3250</f>
        <v>2.571864026802686</v>
      </c>
      <c r="E199" s="28">
        <f>(C199-B199)/D199</f>
        <v>97.500000000000341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8609.3148297219923</v>
      </c>
      <c r="C200" s="17">
        <f>B200+(B200*0.03)</f>
        <v>8867.5942746136516</v>
      </c>
      <c r="D200" s="17">
        <f>B200/3250</f>
        <v>2.6490199476067668</v>
      </c>
      <c r="E200" s="28">
        <f>(C200-B200)/D200</f>
        <v>97.499999999999815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8867.5942746136516</v>
      </c>
      <c r="C201" s="17">
        <f>B201+(B201*0.03)</f>
        <v>9133.6221028520613</v>
      </c>
      <c r="D201" s="17">
        <f>B201/3250</f>
        <v>2.7284905460349695</v>
      </c>
      <c r="E201" s="28">
        <f>(C201-B201)/D201</f>
        <v>97.500000000000071</v>
      </c>
      <c r="F201" s="18"/>
      <c r="G201" s="18"/>
      <c r="H201" s="19">
        <f>D201*50/B201</f>
        <v>1.5384615384615382E-2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9133.6221028520613</v>
      </c>
      <c r="C203" s="17">
        <f>B203+(B203*0.03)</f>
        <v>9407.6307659376234</v>
      </c>
      <c r="D203" s="17">
        <f>B203/3250</f>
        <v>2.810345262416019</v>
      </c>
      <c r="E203" s="28">
        <f>(C203-B203)/D203</f>
        <v>97.500000000000099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9407.6307659376234</v>
      </c>
      <c r="C204" s="17">
        <f>B204+(B204*0.03)</f>
        <v>9689.8596889157525</v>
      </c>
      <c r="D204" s="17">
        <f>B204/3250</f>
        <v>2.8946556202884994</v>
      </c>
      <c r="E204" s="28">
        <f>(C204-B204)/D204</f>
        <v>97.500000000000128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9689.8596889157525</v>
      </c>
      <c r="C205" s="17">
        <f>B205+(B205*0.03)</f>
        <v>9980.555479583225</v>
      </c>
      <c r="D205" s="17">
        <f>B205/3250</f>
        <v>2.9814952888971544</v>
      </c>
      <c r="E205" s="28">
        <f>(C205-B205)/D205</f>
        <v>97.499999999999972</v>
      </c>
      <c r="F205" s="26"/>
      <c r="G205" s="63"/>
      <c r="H205" s="19">
        <f>D205*50/B205</f>
        <v>1.5384615384615384E-2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9980.555479583225</v>
      </c>
      <c r="C206" s="17">
        <f>B206+(B206*0.03)</f>
        <v>10279.972143970721</v>
      </c>
      <c r="D206" s="17">
        <f>B206/3250</f>
        <v>3.0709401475640692</v>
      </c>
      <c r="E206" s="28">
        <f>(C206-B206)/D206</f>
        <v>97.499999999999758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10279.972143970721</v>
      </c>
      <c r="C208" s="17">
        <f>B208+(B208*0.03)</f>
        <v>10588.371308289843</v>
      </c>
      <c r="D208" s="17">
        <f>B208/3250</f>
        <v>3.163068351990991</v>
      </c>
      <c r="E208" s="28">
        <f>(C208-B208)/D208</f>
        <v>97.500000000000142</v>
      </c>
      <c r="F208" s="26"/>
      <c r="G208" s="18"/>
      <c r="H208" s="19">
        <f>D208*50/B208</f>
        <v>1.5384615384615385E-2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10588.371308289843</v>
      </c>
      <c r="C209" s="17">
        <f>B209+(B209*0.03)</f>
        <v>10906.022447538538</v>
      </c>
      <c r="D209" s="17">
        <f>B209/3250</f>
        <v>3.2579604025507209</v>
      </c>
      <c r="E209" s="28">
        <f>(C209-B209)/D209</f>
        <v>97.500000000000057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10906.022447538538</v>
      </c>
      <c r="C210" s="17">
        <f>B210+(B210*0.03)</f>
        <v>11233.203120964694</v>
      </c>
      <c r="D210" s="17">
        <f>B210/3250</f>
        <v>3.3556992146272426</v>
      </c>
      <c r="E210" s="28">
        <f>(C210-B210)/D210</f>
        <v>97.499999999999773</v>
      </c>
      <c r="F210" s="18"/>
      <c r="G210" s="18"/>
      <c r="H210" s="19">
        <f>D210*50/B210</f>
        <v>1.5384615384615385E-2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11233.203120964694</v>
      </c>
      <c r="C211" s="17">
        <f>B211+(B211*0.03)</f>
        <v>11570.199214593635</v>
      </c>
      <c r="D211" s="17">
        <f>B211/3250</f>
        <v>3.4563701910660596</v>
      </c>
      <c r="E211" s="28">
        <f>(C211-B211)/D211</f>
        <v>97.5</v>
      </c>
      <c r="F211" s="18"/>
      <c r="G211" s="18"/>
      <c r="H211" s="19">
        <f>D211*50/B211</f>
        <v>1.5384615384615385E-2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11570.199214593635</v>
      </c>
      <c r="C213" s="17">
        <f>B213+(B213*0.03)</f>
        <v>11917.305191031444</v>
      </c>
      <c r="D213" s="17">
        <f>B213/3250</f>
        <v>3.5600612967980414</v>
      </c>
      <c r="E213" s="28">
        <f>(C213-B213)/D213</f>
        <v>97.500000000000171</v>
      </c>
      <c r="F213" s="26"/>
      <c r="G213" s="18"/>
      <c r="H213" s="19">
        <f>D213*50/B213</f>
        <v>1.5384615384615384E-2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11917.305191031444</v>
      </c>
      <c r="C214" s="17">
        <f>B214+(B214*0.03)</f>
        <v>12274.824346762387</v>
      </c>
      <c r="D214" s="17">
        <f>B214/3250</f>
        <v>3.6668631357019827</v>
      </c>
      <c r="E214" s="28">
        <f>(C214-B214)/D214</f>
        <v>97.499999999999815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12274.824346762387</v>
      </c>
      <c r="C215" s="17">
        <f>B215+(B215*0.03)</f>
        <v>12643.069077165259</v>
      </c>
      <c r="D215" s="17">
        <f>B215/3250</f>
        <v>3.7768690297730423</v>
      </c>
      <c r="E215" s="28">
        <f>(C215-B215)/D215</f>
        <v>97.500000000000085</v>
      </c>
      <c r="F215" s="18"/>
      <c r="G215" s="18"/>
      <c r="H215" s="19">
        <f>D215*50/B215</f>
        <v>1.5384615384615384E-2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12643.069077165259</v>
      </c>
      <c r="C216" s="17">
        <f>B216+(B216*0.03)</f>
        <v>13022.361149480217</v>
      </c>
      <c r="D216" s="17">
        <f>B216/3250</f>
        <v>3.8901751006662337</v>
      </c>
      <c r="E216" s="28">
        <f>(C216-B216)/D216</f>
        <v>97.500000000000114</v>
      </c>
      <c r="F216" s="18"/>
      <c r="G216" s="18"/>
      <c r="H216" s="19">
        <f>D216*50/B216</f>
        <v>1.5384615384615384E-2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13022.361149480217</v>
      </c>
      <c r="C218" s="17">
        <f>B218+(B218*0.03)</f>
        <v>13413.031983964624</v>
      </c>
      <c r="D218" s="17">
        <f>B218/3250</f>
        <v>4.0068803536862205</v>
      </c>
      <c r="E218" s="28">
        <f>(C218-B218)/D218</f>
        <v>97.499999999999986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13413.031983964624</v>
      </c>
      <c r="C219" s="17">
        <f>B219+(B219*0.03)</f>
        <v>13815.422943483562</v>
      </c>
      <c r="D219" s="17">
        <f>B219/3250</f>
        <v>4.1270867642968074</v>
      </c>
      <c r="E219" s="28">
        <f>(C219-B219)/D219</f>
        <v>97.499999999999815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13815.422943483562</v>
      </c>
      <c r="C220" s="17">
        <f>B220+(B220*0.03)</f>
        <v>14229.885631788069</v>
      </c>
      <c r="D220" s="17">
        <f>B220/3250</f>
        <v>4.2508993672257116</v>
      </c>
      <c r="E220" s="28">
        <f>(C220-B220)/D220</f>
        <v>97.500000000000156</v>
      </c>
      <c r="F220" s="18"/>
      <c r="G220" s="18"/>
      <c r="H220" s="19">
        <f>D220*50/B220</f>
        <v>1.5384615384615385E-2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14229.885631788069</v>
      </c>
      <c r="C221" s="17">
        <f>B221+(B221*0.03)</f>
        <v>14656.782200741711</v>
      </c>
      <c r="D221" s="17">
        <f>B221/3250</f>
        <v>4.378426348242483</v>
      </c>
      <c r="E221" s="28">
        <f>(C221-B221)/D221</f>
        <v>97.499999999999915</v>
      </c>
      <c r="F221" s="18"/>
      <c r="G221" s="18"/>
      <c r="H221" s="19">
        <f>D221*50/B221</f>
        <v>1.5384615384615385E-2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14656.782200741711</v>
      </c>
      <c r="C223" s="17">
        <f>B223+(B223*0.03)</f>
        <v>15096.485666763961</v>
      </c>
      <c r="D223" s="17">
        <f>B223/3250</f>
        <v>4.5097791386897574</v>
      </c>
      <c r="E223" s="28">
        <f>(C223-B223)/D223</f>
        <v>97.499999999999858</v>
      </c>
      <c r="F223" s="26"/>
      <c r="G223" s="63"/>
      <c r="H223" s="19">
        <f>D223*50/B223</f>
        <v>1.5384615384615385E-2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15096.485666763961</v>
      </c>
      <c r="C224" s="17">
        <f>B224+(B224*0.03)</f>
        <v>15549.38023676688</v>
      </c>
      <c r="D224" s="17">
        <f>B224/3250</f>
        <v>4.64507251285045</v>
      </c>
      <c r="E224" s="28">
        <f>(C224-B224)/D224</f>
        <v>97.499999999999815</v>
      </c>
      <c r="F224" s="26"/>
      <c r="G224" s="6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15549.38023676688</v>
      </c>
      <c r="C225" s="17">
        <f>B225+(B225*0.03)</f>
        <v>16015.861643869886</v>
      </c>
      <c r="D225" s="17">
        <f>B225/3250</f>
        <v>4.7844246882359629</v>
      </c>
      <c r="E225" s="28">
        <f>(C225-B225)/D225</f>
        <v>97.500000000000099</v>
      </c>
      <c r="F225" s="26"/>
      <c r="G225" s="6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16015.861643869886</v>
      </c>
      <c r="C226" s="17">
        <f>B226+(B226*0.03)</f>
        <v>16496.337493185983</v>
      </c>
      <c r="D226" s="17">
        <f>B226/3250</f>
        <v>4.9279574288830421</v>
      </c>
      <c r="E226" s="28">
        <f>(C226-B226)/D226</f>
        <v>97.500000000000099</v>
      </c>
      <c r="F226" s="26"/>
      <c r="G226" s="63"/>
      <c r="H226" s="19">
        <f>D226*50/B226</f>
        <v>1.5384615384615385E-2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16496.337493185983</v>
      </c>
      <c r="C227" s="17">
        <f>B227+(B227*0.03)</f>
        <v>16991.227617981564</v>
      </c>
      <c r="D227" s="17">
        <f>B227/3250</f>
        <v>5.0757961517495334</v>
      </c>
      <c r="E227" s="28">
        <f>(C227-B227)/D227</f>
        <v>97.500000000000114</v>
      </c>
      <c r="F227" s="18"/>
      <c r="G227" s="18"/>
      <c r="H227" s="19">
        <f>D227*50/B227</f>
        <v>1.5384615384615385E-2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9"/>
  <sheetViews>
    <sheetView tabSelected="1" topLeftCell="A32" workbookViewId="0">
      <selection activeCell="B49" sqref="B49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08984375" customWidth="1"/>
  </cols>
  <sheetData>
    <row r="1" spans="1:8" ht="16" thickBot="1">
      <c r="A1" s="114"/>
      <c r="B1" s="115"/>
      <c r="C1" s="115"/>
      <c r="D1" s="115"/>
      <c r="E1" s="115"/>
      <c r="F1" s="115"/>
      <c r="G1" s="115"/>
      <c r="H1" s="115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8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8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8">
      <c r="A5" s="15">
        <f>A4+7</f>
        <v>42890</v>
      </c>
      <c r="B5" s="20">
        <f>C4</f>
        <v>5486.3280000000004</v>
      </c>
      <c r="C5" s="21">
        <f>B5+(B5*0.1312)</f>
        <v>6206.1342336000007</v>
      </c>
      <c r="D5" s="17">
        <f>B5/3250</f>
        <v>1.6881009230769233</v>
      </c>
      <c r="E5" s="100">
        <f>(C5-B5)/D5</f>
        <v>426.40000000000009</v>
      </c>
      <c r="F5" s="18"/>
      <c r="G5" s="18"/>
      <c r="H5" s="19">
        <f>D5*50/B5</f>
        <v>1.5384615384615384E-2</v>
      </c>
    </row>
    <row r="6" spans="1:8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8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8" ht="13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8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8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8" s="1" customFormat="1" ht="13" thickBot="1">
      <c r="A12" s="15">
        <f>A11+7</f>
        <v>42932</v>
      </c>
      <c r="B12" s="20">
        <f>C11+F11-G11</f>
        <v>7281.8040329575633</v>
      </c>
      <c r="C12" s="98">
        <f>B12+(B12*-0.074)</f>
        <v>6742.9505345187035</v>
      </c>
      <c r="D12" s="17">
        <f>B12/3250</f>
        <v>2.2405550870638655</v>
      </c>
      <c r="E12" s="94">
        <f>(C12-B12)/D12</f>
        <v>-240.50000000000006</v>
      </c>
      <c r="F12" s="26"/>
      <c r="G12" s="18"/>
      <c r="H12" s="19">
        <f>D12*50/B12</f>
        <v>1.5384615384615384E-2</v>
      </c>
    </row>
    <row r="13" spans="1:8" ht="13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8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8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98">
        <f>B20+(B20*-0.0884)</f>
        <v>8716.3401677527945</v>
      </c>
      <c r="D20" s="17">
        <f>B20/3250</f>
        <v>2.9420259114162066</v>
      </c>
      <c r="E20" s="94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98">
        <f>B21+(B21*-0.0583)</f>
        <v>8208.1775359728072</v>
      </c>
      <c r="D21" s="17">
        <f>B21/5500</f>
        <v>1.584789121409599</v>
      </c>
      <c r="E21" s="94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21">
        <f>B22+(B22*0.1119)</f>
        <v>9126.6726022481635</v>
      </c>
      <c r="D22" s="17">
        <f>B22/5500</f>
        <v>1.4923959156314195</v>
      </c>
      <c r="E22" s="100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98">
        <f>B24+(B24*-0.073)</f>
        <v>8460.425502284048</v>
      </c>
      <c r="D24" s="17">
        <f>B24/5500</f>
        <v>1.6593950185905753</v>
      </c>
      <c r="E24" s="94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98">
        <f>B26+(B26*-0.0544)</f>
        <v>8674.2565179037101</v>
      </c>
      <c r="D26" s="17">
        <f>B26/5500</f>
        <v>1.667869658111004</v>
      </c>
      <c r="E26" s="94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21">
        <f>B29+(B29*0.0774)</f>
        <v>10174.806215388107</v>
      </c>
      <c r="D29" s="17">
        <f>B29/3000</f>
        <v>3.1479506885056949</v>
      </c>
      <c r="E29" s="100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21">
        <f>B30+(B30*0.0717)</f>
        <v>10904.339821031435</v>
      </c>
      <c r="D30" s="17">
        <f>B30/3000</f>
        <v>3.391602071796036</v>
      </c>
      <c r="E30" s="100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21">
        <f>B31+(B31*0.09)</f>
        <v>11885.730404924265</v>
      </c>
      <c r="D31" s="17">
        <f>B31/3000</f>
        <v>3.6347799403438117</v>
      </c>
      <c r="E31" s="100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98">
        <f>B34+(B34*-0.1562)</f>
        <v>10082.156215831765</v>
      </c>
      <c r="D34" s="17">
        <f>B34/3000</f>
        <v>3.9828380405434793</v>
      </c>
      <c r="E34" s="94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21">
        <f>B35+(B35*0.081)</f>
        <v>10898.810869314138</v>
      </c>
      <c r="D35" s="17">
        <f>B35/2500</f>
        <v>4.0328624863327063</v>
      </c>
      <c r="E35" s="100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21">
        <f>B37+(B37*0.10018)</f>
        <v>11579.374318844501</v>
      </c>
      <c r="D37" s="17">
        <f>B37/3250</f>
        <v>3.2384558943066657</v>
      </c>
      <c r="E37" s="100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17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13404.525708328139</v>
      </c>
      <c r="C45" s="98">
        <f>B45+(B45*-0.1565)</f>
        <v>11306.717434974786</v>
      </c>
      <c r="D45" s="17">
        <f>B45/3250</f>
        <v>4.1244694487163507</v>
      </c>
      <c r="E45" s="94">
        <f>(C45-B45)/D45</f>
        <v>-508.625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11306.717434974786</v>
      </c>
      <c r="C46" s="98">
        <f>B46+(B46*-0.2248)</f>
        <v>8764.9673555924528</v>
      </c>
      <c r="D46" s="17">
        <f>B46/3250</f>
        <v>3.4789899799922419</v>
      </c>
      <c r="E46" s="94">
        <f>(C46-B46)/D46</f>
        <v>-730.60000000000025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8764.9673555924528</v>
      </c>
      <c r="C47" s="98">
        <f>B47+(B47*-0.05845)</f>
        <v>8252.6550136580736</v>
      </c>
      <c r="D47" s="17">
        <f>B47/3250</f>
        <v>2.6969130324899853</v>
      </c>
      <c r="E47" s="37">
        <f>(C47-B47)/D47</f>
        <v>-189.96250000000015</v>
      </c>
      <c r="F47" s="26"/>
      <c r="G47" s="33"/>
      <c r="H47" s="19">
        <f>D47*50/B47</f>
        <v>1.5384615384615382E-2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102">
        <f>C47+F47-G47</f>
        <v>8252.6550136580736</v>
      </c>
      <c r="C49" s="17">
        <f>B49+(B49*0.03)</f>
        <v>8500.2346640678152</v>
      </c>
      <c r="D49" s="17">
        <f>B49/3250</f>
        <v>2.5392784657409457</v>
      </c>
      <c r="E49" s="28">
        <f>(C49-B49)/D49</f>
        <v>97.499999999999758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8500.2346640678152</v>
      </c>
      <c r="C50" s="17">
        <f>B50+(B50*0.03)</f>
        <v>8755.2417039898501</v>
      </c>
      <c r="D50" s="17">
        <f>B50/3250</f>
        <v>2.6154568197131738</v>
      </c>
      <c r="E50" s="28">
        <f>(C50-B50)/D50</f>
        <v>97.500000000000171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8755.2417039898501</v>
      </c>
      <c r="C51" s="17">
        <f>B51+(B51*0.03)</f>
        <v>9017.8989551095456</v>
      </c>
      <c r="D51" s="17">
        <f>B51/3250</f>
        <v>2.6939205243045694</v>
      </c>
      <c r="E51" s="28">
        <f>(C51-B51)/D51</f>
        <v>97.5</v>
      </c>
      <c r="F51" s="26"/>
      <c r="G51" s="33"/>
      <c r="H51" s="19">
        <f>D51*50/B51</f>
        <v>1.5384615384615385E-2</v>
      </c>
    </row>
    <row r="52" spans="1:8" s="1" customFormat="1" ht="13" thickBot="1">
      <c r="A52" s="15">
        <f>A51+7</f>
        <v>43156</v>
      </c>
      <c r="B52" s="20">
        <f>C51+F51-G51</f>
        <v>9017.8989551095456</v>
      </c>
      <c r="C52" s="17">
        <f>B52+(B52*0.03)</f>
        <v>9288.4359237628323</v>
      </c>
      <c r="D52" s="17">
        <f>B52/3250</f>
        <v>2.7747381400337061</v>
      </c>
      <c r="E52" s="28">
        <f>(C52-B52)/D52</f>
        <v>97.500000000000142</v>
      </c>
      <c r="F52" s="26"/>
      <c r="G52" s="33"/>
      <c r="H52" s="19">
        <f>D52*50/B52</f>
        <v>1.5384615384615382E-2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9288.4359237628323</v>
      </c>
      <c r="C54" s="17">
        <f>B54+(B54*0.03)</f>
        <v>9567.0890014757169</v>
      </c>
      <c r="D54" s="17">
        <f>B54/3250</f>
        <v>2.8579802842347175</v>
      </c>
      <c r="E54" s="28">
        <f>(C54-B54)/D54</f>
        <v>97.499999999999886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9567.0890014757169</v>
      </c>
      <c r="C55" s="17">
        <f>B55+(B55*0.03)</f>
        <v>9854.1016715199876</v>
      </c>
      <c r="D55" s="17">
        <f>B55/3250</f>
        <v>2.9437196927617593</v>
      </c>
      <c r="E55" s="28">
        <f>(C55-B55)/D55</f>
        <v>97.499999999999702</v>
      </c>
      <c r="F55" s="26"/>
      <c r="G55" s="33"/>
      <c r="H55" s="19">
        <f>D55*50/B55</f>
        <v>1.5384615384615387E-2</v>
      </c>
    </row>
    <row r="56" spans="1:8" s="1" customFormat="1">
      <c r="A56" s="15">
        <f>A55+7</f>
        <v>43177</v>
      </c>
      <c r="B56" s="20">
        <f>C55+F55-G55</f>
        <v>9854.1016715199876</v>
      </c>
      <c r="C56" s="17">
        <f>B56+(B56*0.03)</f>
        <v>10149.724721665587</v>
      </c>
      <c r="D56" s="17">
        <f>B56/3250</f>
        <v>3.0320312835446117</v>
      </c>
      <c r="E56" s="28">
        <f>(C56-B56)/D56</f>
        <v>97.499999999999901</v>
      </c>
      <c r="F56" s="26"/>
      <c r="G56" s="33"/>
      <c r="H56" s="19">
        <f>D56*50/B56</f>
        <v>1.5384615384615385E-2</v>
      </c>
    </row>
    <row r="57" spans="1:8" s="1" customFormat="1" ht="13" thickBot="1">
      <c r="A57" s="15">
        <f>A56+7</f>
        <v>43184</v>
      </c>
      <c r="B57" s="20">
        <f>C56+F56-G56</f>
        <v>10149.724721665587</v>
      </c>
      <c r="C57" s="17">
        <f>B57+(B57*0.03)</f>
        <v>10454.216463315555</v>
      </c>
      <c r="D57" s="17">
        <f>B57/3250</f>
        <v>3.1229922220509496</v>
      </c>
      <c r="E57" s="28">
        <f>(C57-B57)/D57</f>
        <v>97.500000000000256</v>
      </c>
      <c r="F57" s="26"/>
      <c r="G57" s="33"/>
      <c r="H57" s="19">
        <f>D57*50/B57</f>
        <v>1.5384615384615384E-2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10454.216463315555</v>
      </c>
      <c r="C59" s="17">
        <f>B59+(B59*0.03)</f>
        <v>10767.842957215022</v>
      </c>
      <c r="D59" s="17">
        <f>B59/3250</f>
        <v>3.2166819887124785</v>
      </c>
      <c r="E59" s="28">
        <f>(C59-B59)/D59</f>
        <v>97.499999999999915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10767.842957215022</v>
      </c>
      <c r="C60" s="17">
        <f>B60+(B60*0.03)</f>
        <v>11090.878245931472</v>
      </c>
      <c r="D60" s="17">
        <f>B60/3250</f>
        <v>3.313182448373853</v>
      </c>
      <c r="E60" s="28">
        <f>(C60-B60)/D60</f>
        <v>97.499999999999787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11090.878245931472</v>
      </c>
      <c r="C61" s="17">
        <f>B61+(B61*0.03)</f>
        <v>11423.604593309416</v>
      </c>
      <c r="D61" s="17">
        <f>B61/3250</f>
        <v>3.412577921825068</v>
      </c>
      <c r="E61" s="28">
        <f>(C61-B61)/D61</f>
        <v>97.499999999999957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11423.604593309416</v>
      </c>
      <c r="C62" s="17">
        <f>B62+(B62*0.03)</f>
        <v>11766.312731108697</v>
      </c>
      <c r="D62" s="17">
        <f>B62/3250</f>
        <v>3.5149552594798203</v>
      </c>
      <c r="E62" s="28">
        <f>(C62-B62)/D62</f>
        <v>97.499999999999787</v>
      </c>
      <c r="F62" s="26"/>
      <c r="G62" s="33"/>
      <c r="H62" s="19">
        <f>D62*50/B62</f>
        <v>1.5384615384615387E-2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11766.312731108697</v>
      </c>
      <c r="C64" s="17">
        <f>B64+(B64*0.03)</f>
        <v>12119.302113041958</v>
      </c>
      <c r="D64" s="17">
        <f>B64/3250</f>
        <v>3.6204039172642144</v>
      </c>
      <c r="E64" s="28">
        <f>(C64-B64)/D64</f>
        <v>97.500000000000028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12119.302113041958</v>
      </c>
      <c r="C65" s="17">
        <f>B65+(B65*0.03)</f>
        <v>12482.881176433217</v>
      </c>
      <c r="D65" s="17">
        <f>B65/3250</f>
        <v>3.7290160347821408</v>
      </c>
      <c r="E65" s="28">
        <f>(C65-B65)/D65</f>
        <v>97.499999999999915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12482.881176433217</v>
      </c>
      <c r="C66" s="17">
        <f>B66+(B66*0.03)</f>
        <v>12857.367611726213</v>
      </c>
      <c r="D66" s="17">
        <f>B66/3250</f>
        <v>3.8408865158256051</v>
      </c>
      <c r="E66" s="28">
        <f>(C66-B66)/D66</f>
        <v>97.499999999999929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12857.367611726213</v>
      </c>
      <c r="C67" s="17">
        <f>B67+(B67*0.03)</f>
        <v>13243.088640078</v>
      </c>
      <c r="D67" s="17">
        <f>B67/3250</f>
        <v>3.9561131113003731</v>
      </c>
      <c r="E67" s="28">
        <f>(C67-B67)/D67</f>
        <v>97.500000000000156</v>
      </c>
      <c r="F67" s="26"/>
      <c r="G67" s="33"/>
      <c r="H67" s="19">
        <f>D67*50/B67</f>
        <v>1.5384615384615385E-2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13243.088640078</v>
      </c>
      <c r="C69" s="17">
        <f>B69+(B69*0.03)</f>
        <v>13640.38129928034</v>
      </c>
      <c r="D69" s="17">
        <f>B69/3250</f>
        <v>4.0747965046393846</v>
      </c>
      <c r="E69" s="28">
        <f>(C69-B69)/D69</f>
        <v>97.499999999999901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13640.38129928034</v>
      </c>
      <c r="C70" s="17">
        <f>B70+(B70*0.03)</f>
        <v>14049.592738258751</v>
      </c>
      <c r="D70" s="17">
        <f>B70/3250</f>
        <v>4.1970403997785661</v>
      </c>
      <c r="E70" s="28">
        <f>(C70-B70)/D70</f>
        <v>97.500000000000199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14049.592738258751</v>
      </c>
      <c r="C71" s="17">
        <f>B71+(B71*0.03)</f>
        <v>14471.080520406513</v>
      </c>
      <c r="D71" s="17">
        <f>B71/3250</f>
        <v>4.3229516117719236</v>
      </c>
      <c r="E71" s="28">
        <f>(C71-B71)/D71</f>
        <v>97.499999999999901</v>
      </c>
      <c r="F71" s="26"/>
      <c r="G71" s="33"/>
      <c r="H71" s="19">
        <f>D71*50/B71</f>
        <v>1.5384615384615385E-2</v>
      </c>
    </row>
    <row r="72" spans="1:8" s="1" customFormat="1" ht="13" thickBot="1">
      <c r="A72" s="15">
        <f>A71+7</f>
        <v>43268</v>
      </c>
      <c r="B72" s="20">
        <f>C71+F71-G71</f>
        <v>14471.080520406513</v>
      </c>
      <c r="C72" s="17">
        <f>B72+(B72*0.03)</f>
        <v>14905.212936018708</v>
      </c>
      <c r="D72" s="17">
        <f>B72/3250</f>
        <v>4.4526401601250809</v>
      </c>
      <c r="E72" s="28">
        <f>(C72-B72)/D72</f>
        <v>97.500000000000014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14905.212936018708</v>
      </c>
      <c r="C74" s="17">
        <f>B74+(B74*0.03)</f>
        <v>15352.369324099269</v>
      </c>
      <c r="D74" s="17">
        <f>B74/3250</f>
        <v>4.5862193649288336</v>
      </c>
      <c r="E74" s="28">
        <f>(C74-B74)/D74</f>
        <v>97.499999999999858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15352.369324099269</v>
      </c>
      <c r="C75" s="17">
        <f>B75+(B75*0.03)</f>
        <v>15812.940403822247</v>
      </c>
      <c r="D75" s="17">
        <f>B75/3250</f>
        <v>4.7238059458766983</v>
      </c>
      <c r="E75" s="28">
        <f>(C75-B75)/D75</f>
        <v>97.500000000000099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15812.940403822247</v>
      </c>
      <c r="C76" s="17">
        <f>B76+(B76*0.03)</f>
        <v>16287.328615936915</v>
      </c>
      <c r="D76" s="17">
        <f>B76/3250</f>
        <v>4.8655201242529991</v>
      </c>
      <c r="E76" s="28">
        <f>(C76-B76)/D76</f>
        <v>97.499999999999943</v>
      </c>
      <c r="F76" s="26"/>
      <c r="G76" s="33"/>
      <c r="H76" s="19">
        <f>D76*50/B76</f>
        <v>1.5384615384615384E-2</v>
      </c>
    </row>
    <row r="77" spans="1:8" s="1" customFormat="1" ht="13" thickBot="1">
      <c r="A77" s="15">
        <f>A76+7</f>
        <v>43296</v>
      </c>
      <c r="B77" s="20">
        <f>C76+F76-G76</f>
        <v>16287.328615936915</v>
      </c>
      <c r="C77" s="17">
        <f>B77+(B77*0.03)</f>
        <v>16775.948474415021</v>
      </c>
      <c r="D77" s="17">
        <f>B77/3250</f>
        <v>5.0114857279805891</v>
      </c>
      <c r="E77" s="28">
        <f>(C77-B77)/D77</f>
        <v>97.499999999999886</v>
      </c>
      <c r="F77" s="26"/>
      <c r="G77" s="33"/>
      <c r="H77" s="19">
        <f>D77*50/B77</f>
        <v>1.5384615384615385E-2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16775.948474415021</v>
      </c>
      <c r="C79" s="17">
        <f>B79+(B79*0.03)</f>
        <v>17279.226928647473</v>
      </c>
      <c r="D79" s="17">
        <f>B79/3250</f>
        <v>5.1618302998200063</v>
      </c>
      <c r="E79" s="28">
        <f>(C79-B79)/D79</f>
        <v>97.500000000000199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17279.226928647473</v>
      </c>
      <c r="C80" s="17">
        <f>B80+(B80*0.03)</f>
        <v>17797.603736506899</v>
      </c>
      <c r="D80" s="17">
        <f>B80/3250</f>
        <v>5.316685208814607</v>
      </c>
      <c r="E80" s="28">
        <f>(C80-B80)/D80</f>
        <v>97.500000000000298</v>
      </c>
      <c r="F80" s="26"/>
      <c r="G80" s="63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17797.603736506899</v>
      </c>
      <c r="C81" s="17">
        <f>B81+(B81*0.03)</f>
        <v>18331.531848602106</v>
      </c>
      <c r="D81" s="17">
        <f>B81/3250</f>
        <v>5.4761857650790455</v>
      </c>
      <c r="E81" s="28">
        <f>(C81-B81)/D81</f>
        <v>97.500000000000071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18331.531848602106</v>
      </c>
      <c r="C82" s="17">
        <f>B82+(B82*0.03)</f>
        <v>18881.47780406017</v>
      </c>
      <c r="D82" s="17">
        <f>B82/3250</f>
        <v>5.6404713380314169</v>
      </c>
      <c r="E82" s="28">
        <f>(C82-B82)/D82</f>
        <v>97.500000000000227</v>
      </c>
      <c r="F82" s="26"/>
      <c r="G82" s="33"/>
      <c r="H82" s="19">
        <f>D82*50/B82</f>
        <v>1.5384615384615384E-2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18881.47780406017</v>
      </c>
      <c r="C84" s="17">
        <f>B84+(B84*0.03)</f>
        <v>19447.922138181977</v>
      </c>
      <c r="D84" s="17">
        <f>B84/3250</f>
        <v>5.8096854781723604</v>
      </c>
      <c r="E84" s="28">
        <f>(C84-B84)/D84</f>
        <v>97.500000000000256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19447.922138181977</v>
      </c>
      <c r="C85" s="17">
        <f>B85+(B85*0.03)</f>
        <v>20031.359802327435</v>
      </c>
      <c r="D85" s="17">
        <f>B85/3250</f>
        <v>5.983976042517531</v>
      </c>
      <c r="E85" s="28">
        <f>(C85-B85)/D85</f>
        <v>97.499999999999829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20031.359802327435</v>
      </c>
      <c r="C86" s="17">
        <f>B86+(B86*0.03)</f>
        <v>20632.300596397257</v>
      </c>
      <c r="D86" s="17">
        <f>B86/3250</f>
        <v>6.1634953237930574</v>
      </c>
      <c r="E86" s="28">
        <f>(C86-B86)/D86</f>
        <v>97.499999999999829</v>
      </c>
      <c r="F86" s="26"/>
      <c r="G86" s="33"/>
      <c r="H86" s="19">
        <f>D86*50/B86</f>
        <v>1.5384615384615385E-2</v>
      </c>
    </row>
    <row r="87" spans="1:8" s="1" customFormat="1" ht="13" thickBot="1">
      <c r="A87" s="15">
        <f>A86+7</f>
        <v>43352</v>
      </c>
      <c r="B87" s="20">
        <f>C86+F86-G86</f>
        <v>20632.300596397257</v>
      </c>
      <c r="C87" s="17">
        <f>B87+(B87*0.03)</f>
        <v>21251.269614289176</v>
      </c>
      <c r="D87" s="17">
        <f>B87/3250</f>
        <v>6.3484001835068486</v>
      </c>
      <c r="E87" s="28">
        <f>(C87-B87)/D87</f>
        <v>97.500000000000213</v>
      </c>
      <c r="F87" s="26"/>
      <c r="G87" s="33"/>
      <c r="H87" s="19">
        <f>D87*50/B87</f>
        <v>1.5384615384615385E-2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21251.269614289176</v>
      </c>
      <c r="C89" s="17">
        <f>B89+(B89*0.03)</f>
        <v>21888.807702717851</v>
      </c>
      <c r="D89" s="17">
        <f>B89/3250</f>
        <v>6.5388521890120543</v>
      </c>
      <c r="E89" s="28">
        <f>(C89-B89)/D89</f>
        <v>97.499999999999972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21888.807702717851</v>
      </c>
      <c r="C90" s="17">
        <f>B90+(B90*0.03)</f>
        <v>22545.471933799388</v>
      </c>
      <c r="D90" s="17">
        <f>B90/3250</f>
        <v>6.7350177546824161</v>
      </c>
      <c r="E90" s="28">
        <f>(C90-B90)/D90</f>
        <v>97.500000000000185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22545.471933799388</v>
      </c>
      <c r="C91" s="17">
        <f>B91+(B91*0.03)</f>
        <v>23221.836091813369</v>
      </c>
      <c r="D91" s="17">
        <f>B91/3250</f>
        <v>6.937068287322889</v>
      </c>
      <c r="E91" s="28">
        <f>(C91-B91)/D91</f>
        <v>97.499999999999915</v>
      </c>
      <c r="F91" s="26"/>
      <c r="G91" s="33"/>
      <c r="H91" s="19">
        <f>D91*50/B91</f>
        <v>1.5384615384615387E-2</v>
      </c>
    </row>
    <row r="92" spans="1:8" s="1" customFormat="1" ht="13" thickBot="1">
      <c r="A92" s="15">
        <f>A91+7</f>
        <v>43380</v>
      </c>
      <c r="B92" s="20">
        <f>C91+F91-G91</f>
        <v>23221.836091813369</v>
      </c>
      <c r="C92" s="17">
        <f>B92+(B92*0.03)</f>
        <v>23918.491174567771</v>
      </c>
      <c r="D92" s="17">
        <f>B92/3250</f>
        <v>7.145180335942575</v>
      </c>
      <c r="E92" s="28">
        <f>(C92-B92)/D92</f>
        <v>97.500000000000071</v>
      </c>
      <c r="F92" s="26"/>
      <c r="G92" s="33"/>
      <c r="H92" s="19">
        <f>D92*50/B92</f>
        <v>1.5384615384615385E-2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23918.491174567771</v>
      </c>
      <c r="C94" s="17">
        <f>B94+(B94*0.03)</f>
        <v>24636.045909804805</v>
      </c>
      <c r="D94" s="17">
        <f>B94/3250</f>
        <v>7.3595357460208524</v>
      </c>
      <c r="E94" s="28">
        <f>(C94-B94)/D94</f>
        <v>97.500000000000128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24636.045909804805</v>
      </c>
      <c r="C95" s="17">
        <f>B95+(B95*0.03)</f>
        <v>25375.127287098949</v>
      </c>
      <c r="D95" s="17">
        <f>B95/3250</f>
        <v>7.5803218184014787</v>
      </c>
      <c r="E95" s="28">
        <f>(C95-B95)/D95</f>
        <v>97.499999999999943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25375.127287098949</v>
      </c>
      <c r="C96" s="17">
        <f>B96+(B96*0.03)</f>
        <v>26136.381105711916</v>
      </c>
      <c r="D96" s="17">
        <f>B96/3250</f>
        <v>7.807731472953523</v>
      </c>
      <c r="E96" s="28">
        <f>(C96-B96)/D96</f>
        <v>97.499999999999901</v>
      </c>
      <c r="F96" s="26"/>
      <c r="G96" s="33"/>
      <c r="H96" s="19">
        <f>D96*50/B96</f>
        <v>1.5384615384615384E-2</v>
      </c>
    </row>
    <row r="97" spans="1:8" s="1" customFormat="1" ht="13" thickBot="1">
      <c r="A97" s="15">
        <f>A96+7</f>
        <v>43408</v>
      </c>
      <c r="B97" s="20">
        <f>C96+F96-G96</f>
        <v>26136.381105711916</v>
      </c>
      <c r="C97" s="17">
        <f>B97+(B97*0.03)</f>
        <v>26920.472538883274</v>
      </c>
      <c r="D97" s="17">
        <f>B97/3250</f>
        <v>8.0419634171421279</v>
      </c>
      <c r="E97" s="28">
        <f>(C97-B97)/D97</f>
        <v>97.5</v>
      </c>
      <c r="F97" s="26"/>
      <c r="G97" s="33"/>
      <c r="H97" s="19">
        <f>D97*50/B97</f>
        <v>1.5384615384615385E-2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26920.472538883274</v>
      </c>
      <c r="C99" s="17">
        <f>B99+(B99*0.03)</f>
        <v>27728.086715049772</v>
      </c>
      <c r="D99" s="17">
        <f>B99/3250</f>
        <v>8.2832223196563923</v>
      </c>
      <c r="E99" s="28">
        <f>(C99-B99)/D99</f>
        <v>97.500000000000028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27728.086715049772</v>
      </c>
      <c r="C100" s="17">
        <f>B100+(B100*0.03)</f>
        <v>28559.929316501264</v>
      </c>
      <c r="D100" s="17">
        <f>B100/3250</f>
        <v>8.5317189892460839</v>
      </c>
      <c r="E100" s="28">
        <f>(C100-B100)/D100</f>
        <v>97.499999999999815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28559.929316501264</v>
      </c>
      <c r="C101" s="17">
        <f>B101+(B101*0.03)</f>
        <v>29416.727195996304</v>
      </c>
      <c r="D101" s="17">
        <f>B101/3250</f>
        <v>8.787670558923466</v>
      </c>
      <c r="E101" s="28">
        <f>(C101-B101)/D101</f>
        <v>97.500000000000185</v>
      </c>
      <c r="F101" s="26"/>
      <c r="G101" s="33"/>
      <c r="H101" s="19">
        <f>D101*50/B101</f>
        <v>1.5384615384615385E-2</v>
      </c>
    </row>
    <row r="102" spans="1:8" s="1" customFormat="1" ht="13" thickBot="1">
      <c r="A102" s="15">
        <f>A101+7</f>
        <v>43436</v>
      </c>
      <c r="B102" s="20">
        <f>C101+F101-G101</f>
        <v>29416.727195996304</v>
      </c>
      <c r="C102" s="17">
        <f>B102+(B102*0.03)</f>
        <v>30299.229011876192</v>
      </c>
      <c r="D102" s="17">
        <f>B102/3250</f>
        <v>9.05130067569117</v>
      </c>
      <c r="E102" s="28">
        <f>(C102-B102)/D102</f>
        <v>97.499999999999929</v>
      </c>
      <c r="F102" s="26"/>
      <c r="G102" s="33"/>
      <c r="H102" s="19">
        <f>D102*50/B102</f>
        <v>1.5384615384615385E-2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30299.229011876192</v>
      </c>
      <c r="C104" s="17">
        <f>B104+(B104*0.03)</f>
        <v>31208.205882232476</v>
      </c>
      <c r="D104" s="17">
        <f>B104/3250</f>
        <v>9.3228396959619051</v>
      </c>
      <c r="E104" s="28">
        <f>(C104-B104)/D104</f>
        <v>97.499999999999815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31208.205882232476</v>
      </c>
      <c r="C105" s="17">
        <f>B105+(B105*0.03)</f>
        <v>32144.452058699451</v>
      </c>
      <c r="D105" s="17">
        <f>B105/3250</f>
        <v>9.6025248868407616</v>
      </c>
      <c r="E105" s="28">
        <f>(C105-B105)/D105</f>
        <v>97.500000000000099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32144.452058699451</v>
      </c>
      <c r="C106" s="17">
        <f>B106+(B106*0.03)</f>
        <v>33108.785620460432</v>
      </c>
      <c r="D106" s="17">
        <f>B106/3250</f>
        <v>9.8906006334459846</v>
      </c>
      <c r="E106" s="28">
        <f>(C106-B106)/D106</f>
        <v>97.499999999999744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33108.785620460432</v>
      </c>
      <c r="C107" s="17">
        <f>B107+(B107*0.03)</f>
        <v>34102.049189074249</v>
      </c>
      <c r="D107" s="17">
        <f>B107/3250</f>
        <v>10.187318652449363</v>
      </c>
      <c r="E107" s="28">
        <f>(C107-B107)/D107</f>
        <v>97.500000000000341</v>
      </c>
      <c r="F107" s="26"/>
      <c r="G107" s="33"/>
      <c r="H107" s="19">
        <f>D107*50/B107</f>
        <v>1.5384615384615384E-2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34102.049189074249</v>
      </c>
      <c r="C109" s="17">
        <f>B109+(B109*0.03)</f>
        <v>35125.110664746477</v>
      </c>
      <c r="D109" s="17">
        <f>B109/3250</f>
        <v>10.492938212022846</v>
      </c>
      <c r="E109" s="28">
        <f>(C109-B109)/D109</f>
        <v>97.500000000000043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35125.110664746477</v>
      </c>
      <c r="C110" s="17">
        <f>B110+(B110*0.03)</f>
        <v>36178.863984688869</v>
      </c>
      <c r="D110" s="17">
        <f>B110/3250</f>
        <v>10.807726358383531</v>
      </c>
      <c r="E110" s="28">
        <f>(C110-B110)/D110</f>
        <v>97.499999999999829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36178.863984688869</v>
      </c>
      <c r="C111" s="17">
        <f>B111+(B111*0.03)</f>
        <v>37264.229904229534</v>
      </c>
      <c r="D111" s="17">
        <f>B111/3250</f>
        <v>11.131958149135036</v>
      </c>
      <c r="E111" s="28">
        <f>(C111-B111)/D111</f>
        <v>97.499999999999943</v>
      </c>
      <c r="F111" s="26"/>
      <c r="G111" s="33"/>
      <c r="H111" s="19">
        <f>D111*50/B111</f>
        <v>1.5384615384615385E-2</v>
      </c>
    </row>
    <row r="112" spans="1:8" ht="13" thickBot="1">
      <c r="A112" s="15">
        <f>A111+7</f>
        <v>43492</v>
      </c>
      <c r="B112" s="20">
        <f>C111+F111-G111</f>
        <v>37264.229904229534</v>
      </c>
      <c r="C112" s="17">
        <f>B112+(B112*0.03)</f>
        <v>38382.156801356417</v>
      </c>
      <c r="D112" s="17">
        <f>B112/3250</f>
        <v>11.465916893609087</v>
      </c>
      <c r="E112" s="28">
        <f>(C112-B112)/D112</f>
        <v>97.49999999999973</v>
      </c>
      <c r="F112" s="26"/>
      <c r="G112" s="33"/>
      <c r="H112" s="19">
        <f>D112*50/B112</f>
        <v>1.5384615384615384E-2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38382.156801356417</v>
      </c>
      <c r="C114" s="17">
        <f>B114+(B114*0.03)</f>
        <v>39533.62150539711</v>
      </c>
      <c r="D114" s="17">
        <f>B114/3250</f>
        <v>11.80989440041736</v>
      </c>
      <c r="E114" s="28">
        <f>(C114-B114)/D114</f>
        <v>97.5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39533.62150539711</v>
      </c>
      <c r="C115" s="17">
        <f>B115+(B115*0.03)</f>
        <v>40719.630150559024</v>
      </c>
      <c r="D115" s="17">
        <f>B115/3250</f>
        <v>12.16419123242988</v>
      </c>
      <c r="E115" s="28">
        <f>(C115-B115)/D115</f>
        <v>97.500000000000014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40719.630150559024</v>
      </c>
      <c r="C116" s="17">
        <f>B116+(B116*0.03)</f>
        <v>41941.219055075795</v>
      </c>
      <c r="D116" s="17">
        <f>B116/3250</f>
        <v>12.529116969402777</v>
      </c>
      <c r="E116" s="28">
        <f>(C116-B116)/D116</f>
        <v>97.500000000000057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41941.219055075795</v>
      </c>
      <c r="C117" s="17">
        <f>B117+(B117*0.03)</f>
        <v>43199.455626728071</v>
      </c>
      <c r="D117" s="17">
        <f>B117/3250</f>
        <v>12.90499047848486</v>
      </c>
      <c r="E117" s="28">
        <f>(C117-B117)/D117</f>
        <v>97.500000000000185</v>
      </c>
      <c r="F117" s="26"/>
      <c r="G117" s="33"/>
      <c r="H117" s="19">
        <f>D117*50/B117</f>
        <v>1.5384615384615385E-2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43199.455626728071</v>
      </c>
      <c r="C119" s="17">
        <f>B119+(B119*0.03)</f>
        <v>44495.439295529912</v>
      </c>
      <c r="D119" s="17">
        <f>B119/3250</f>
        <v>13.292140192839407</v>
      </c>
      <c r="E119" s="28">
        <f>(C119-B119)/D119</f>
        <v>97.499999999999872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44495.439295529912</v>
      </c>
      <c r="C120" s="17">
        <f>B120+(B120*0.03)</f>
        <v>45830.302474395809</v>
      </c>
      <c r="D120" s="17">
        <f>B120/3250</f>
        <v>13.690904398624589</v>
      </c>
      <c r="E120" s="28">
        <f>(C120-B120)/D120</f>
        <v>97.499999999999957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45830.302474395809</v>
      </c>
      <c r="C121" s="17">
        <f>B121+(B121*0.03)</f>
        <v>47205.211548627682</v>
      </c>
      <c r="D121" s="17">
        <f>B121/3250</f>
        <v>14.101631530583326</v>
      </c>
      <c r="E121" s="28">
        <f>(C121-B121)/D121</f>
        <v>97.499999999999915</v>
      </c>
      <c r="F121" s="26"/>
      <c r="G121" s="33"/>
      <c r="H121" s="19">
        <f>D121*50/B121</f>
        <v>1.5384615384615385E-2</v>
      </c>
    </row>
    <row r="122" spans="1:8" ht="13" thickBot="1">
      <c r="A122" s="15">
        <f>A121+7</f>
        <v>43548</v>
      </c>
      <c r="B122" s="20">
        <f>C121+F121-G121</f>
        <v>47205.211548627682</v>
      </c>
      <c r="C122" s="17">
        <f>B122+(B122*0.03)</f>
        <v>48621.367895086514</v>
      </c>
      <c r="D122" s="17">
        <f>B122/3250</f>
        <v>14.524680476500825</v>
      </c>
      <c r="E122" s="28">
        <f>(C122-B122)/D122</f>
        <v>97.500000000000142</v>
      </c>
      <c r="F122" s="26"/>
      <c r="G122" s="33"/>
      <c r="H122" s="19">
        <f>D122*50/B122</f>
        <v>1.5384615384615385E-2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48621.367895086514</v>
      </c>
      <c r="C124" s="17">
        <f>B124+(B124*0.03)</f>
        <v>50080.008931939112</v>
      </c>
      <c r="D124" s="17">
        <f>B124/3250</f>
        <v>14.96042089079585</v>
      </c>
      <c r="E124" s="28">
        <f>(C124-B124)/D124</f>
        <v>97.500000000000142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50080.008931939112</v>
      </c>
      <c r="C125" s="17">
        <f>B125+(B125*0.03)</f>
        <v>51582.409199897287</v>
      </c>
      <c r="D125" s="17">
        <f>B125/3250</f>
        <v>15.409233517519727</v>
      </c>
      <c r="E125" s="28">
        <f>(C125-B125)/D125</f>
        <v>97.500000000000128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51582.409199897287</v>
      </c>
      <c r="C126" s="17">
        <f>B126+(B126*0.03)</f>
        <v>53129.881475894203</v>
      </c>
      <c r="D126" s="17">
        <f>B126/3250</f>
        <v>15.87151052304532</v>
      </c>
      <c r="E126" s="28">
        <f>(C126-B126)/D126</f>
        <v>97.499999999999801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53129.881475894203</v>
      </c>
      <c r="C127" s="17">
        <f>B127+(B127*0.03)</f>
        <v>54723.777920171029</v>
      </c>
      <c r="D127" s="17">
        <f>B127/3250</f>
        <v>16.347655838736678</v>
      </c>
      <c r="E127" s="28">
        <f>(C127-B127)/D127</f>
        <v>97.500000000000028</v>
      </c>
      <c r="F127" s="26"/>
      <c r="G127" s="33"/>
      <c r="H127" s="19">
        <f>D127*50/B127</f>
        <v>1.5384615384615384E-2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54723.777920171029</v>
      </c>
      <c r="C129" s="17">
        <f>B129+(B129*0.03)</f>
        <v>56365.491257776157</v>
      </c>
      <c r="D129" s="17">
        <f>B129/3250</f>
        <v>16.838085513898779</v>
      </c>
      <c r="E129" s="28">
        <f>(C129-B129)/D129</f>
        <v>97.499999999999815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56365.491257776157</v>
      </c>
      <c r="C130" s="17">
        <f>B130+(B130*0.03)</f>
        <v>58056.455995509445</v>
      </c>
      <c r="D130" s="17">
        <f>B130/3250</f>
        <v>17.34322807931574</v>
      </c>
      <c r="E130" s="28">
        <f>(C130-B130)/D130</f>
        <v>97.500000000000171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58056.455995509445</v>
      </c>
      <c r="C131" s="17">
        <f>B131+(B131*0.03)</f>
        <v>59798.149675374727</v>
      </c>
      <c r="D131" s="17">
        <f>B131/3250</f>
        <v>17.863524921695213</v>
      </c>
      <c r="E131" s="28">
        <f>(C131-B131)/D131</f>
        <v>97.499999999999943</v>
      </c>
      <c r="F131" s="26"/>
      <c r="G131" s="33"/>
      <c r="H131" s="19">
        <f>D131*50/B131</f>
        <v>1.5384615384615382E-2</v>
      </c>
    </row>
    <row r="132" spans="1:8" ht="13" thickBot="1">
      <c r="A132" s="15">
        <f>A131+7</f>
        <v>43604</v>
      </c>
      <c r="B132" s="20">
        <f>C131+F131-G131</f>
        <v>59798.149675374727</v>
      </c>
      <c r="C132" s="17">
        <f>B132+(B132*0.03)</f>
        <v>61592.094165635972</v>
      </c>
      <c r="D132" s="17">
        <f>B132/3250</f>
        <v>18.399430669346071</v>
      </c>
      <c r="E132" s="28">
        <f>(C132-B132)/D132</f>
        <v>97.500000000000171</v>
      </c>
      <c r="F132" s="26"/>
      <c r="G132" s="33"/>
      <c r="H132" s="19">
        <f>D132*50/B132</f>
        <v>1.5384615384615385E-2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61592.094165635972</v>
      </c>
      <c r="C134" s="17">
        <f>B134+(B134*0.03)</f>
        <v>63439.856990605054</v>
      </c>
      <c r="D134" s="17">
        <f>B134/3250</f>
        <v>18.951413589426451</v>
      </c>
      <c r="E134" s="28">
        <f>(C134-B134)/D134</f>
        <v>97.500000000000185</v>
      </c>
      <c r="F134" s="26"/>
      <c r="G134" s="33"/>
      <c r="H134" s="19">
        <f>D134*50/B134</f>
        <v>1.5384615384615384E-2</v>
      </c>
    </row>
    <row r="135" spans="1:8">
      <c r="A135" s="15">
        <f>A134+7</f>
        <v>43618</v>
      </c>
      <c r="B135" s="20">
        <f>C134+F134-G134</f>
        <v>63439.856990605054</v>
      </c>
      <c r="C135" s="17">
        <f>B135+(B135*0.03)</f>
        <v>65343.052700323205</v>
      </c>
      <c r="D135" s="17">
        <f>B135/3250</f>
        <v>19.519955997109246</v>
      </c>
      <c r="E135" s="28">
        <f>(C135-B135)/D135</f>
        <v>97.499999999999986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65343.052700323205</v>
      </c>
      <c r="C136" s="17">
        <f>B136+(B136*0.03)</f>
        <v>67303.344281332902</v>
      </c>
      <c r="D136" s="17">
        <f>B136/3250</f>
        <v>20.105554677022525</v>
      </c>
      <c r="E136" s="28">
        <f>(C136-B136)/D136</f>
        <v>97.500000000000014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67303.344281332902</v>
      </c>
      <c r="C137" s="17">
        <f>B137+(B137*0.03)</f>
        <v>69322.444609772894</v>
      </c>
      <c r="D137" s="17">
        <f>B137/3250</f>
        <v>20.7087213173332</v>
      </c>
      <c r="E137" s="28">
        <f>(C137-B137)/D137</f>
        <v>97.500000000000242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69322.444609772894</v>
      </c>
      <c r="C138" s="17">
        <f>B138+(B138*0.03)</f>
        <v>71402.117948066079</v>
      </c>
      <c r="D138" s="17">
        <f>B138/3250</f>
        <v>21.329982956853197</v>
      </c>
      <c r="E138" s="28">
        <f>(C138-B138)/D138</f>
        <v>97.499999999999929</v>
      </c>
      <c r="F138" s="26"/>
      <c r="G138" s="33"/>
      <c r="H138" s="19">
        <f>D138*50/B138</f>
        <v>1.5384615384615384E-2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" sqref="K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89"/>
    </row>
    <row r="5" spans="1:10">
      <c r="A5" s="104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6"/>
    </row>
    <row r="6" spans="1:10">
      <c r="A6" s="104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6"/>
    </row>
    <row r="7" spans="1:10" ht="13" thickBot="1">
      <c r="A7" s="105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6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6"/>
    </row>
    <row r="10" spans="1:10">
      <c r="A10" s="104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6"/>
    </row>
    <row r="11" spans="1:10">
      <c r="A11" s="104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6"/>
    </row>
    <row r="12" spans="1:10" ht="13" thickBot="1">
      <c r="A12" s="105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6"/>
    </row>
    <row r="15" spans="1:10">
      <c r="A15" s="104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6"/>
    </row>
    <row r="16" spans="1:10">
      <c r="A16" s="104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6"/>
    </row>
    <row r="17" spans="1:11" ht="13.5" thickBot="1">
      <c r="A17" s="105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6"/>
    </row>
    <row r="20" spans="1:11">
      <c r="A20" s="104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6"/>
    </row>
    <row r="21" spans="1:11">
      <c r="A21" s="104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6"/>
    </row>
    <row r="22" spans="1:11" ht="13" thickBot="1">
      <c r="A22" s="105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6"/>
    </row>
    <row r="25" spans="1:11">
      <c r="A25" s="104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6"/>
    </row>
    <row r="26" spans="1:11">
      <c r="A26" s="104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6"/>
    </row>
    <row r="27" spans="1:11" ht="13" thickBot="1">
      <c r="A27" s="105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6"/>
    </row>
    <row r="30" spans="1:11">
      <c r="A30" s="104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6"/>
    </row>
    <row r="31" spans="1:11">
      <c r="A31" s="104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6"/>
    </row>
    <row r="32" spans="1:11" ht="13.5" thickBot="1">
      <c r="A32" s="105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89"/>
    </row>
    <row r="35" spans="1:11">
      <c r="A35" s="104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6"/>
    </row>
    <row r="36" spans="1:11">
      <c r="A36" s="104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6"/>
    </row>
    <row r="37" spans="1:11" ht="13" thickBot="1">
      <c r="A37" s="105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6"/>
    </row>
    <row r="40" spans="1:11">
      <c r="A40" s="104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6"/>
    </row>
    <row r="41" spans="1:11">
      <c r="A41" s="104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6"/>
    </row>
    <row r="42" spans="1:11" ht="13" thickBot="1">
      <c r="A42" s="105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4"/>
    </row>
    <row r="45" spans="1:11">
      <c r="A45" s="104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4"/>
    </row>
    <row r="46" spans="1:11">
      <c r="A46" s="104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4"/>
    </row>
    <row r="52" spans="1:11" ht="13" thickBot="1">
      <c r="A52" s="105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4"/>
    </row>
    <row r="62" spans="1:11" ht="13.5" thickBot="1">
      <c r="A62" s="105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4"/>
    </row>
    <row r="65" spans="1:11">
      <c r="A65" s="104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4"/>
    </row>
    <row r="67" spans="1:11" ht="13" thickBot="1">
      <c r="A67" s="105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4"/>
    </row>
    <row r="71" spans="1:11">
      <c r="A71" s="104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4"/>
    </row>
    <row r="75" spans="1:11">
      <c r="A75" s="104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4"/>
    </row>
    <row r="81" spans="1:11">
      <c r="A81" s="104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4"/>
    </row>
    <row r="82" spans="1:11" ht="13" thickBot="1">
      <c r="A82" s="105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4"/>
    </row>
    <row r="92" spans="1:11" ht="13.5" thickBot="1">
      <c r="A92" s="105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4"/>
    </row>
    <row r="110" spans="1:11">
      <c r="A110" s="104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4"/>
    </row>
    <row r="111" spans="1:11">
      <c r="A111" s="104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4"/>
    </row>
    <row r="125" spans="1:11">
      <c r="A125" s="104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5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4"/>
    </row>
    <row r="135" spans="1:11">
      <c r="A135" s="104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5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4"/>
    </row>
    <row r="145" spans="1:11">
      <c r="A145" s="104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4"/>
    </row>
    <row r="156" spans="1:11">
      <c r="A156" s="104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4"/>
    </row>
    <row r="157" spans="1:11" ht="13" thickBot="1">
      <c r="A157" s="105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4"/>
    </row>
    <row r="160" spans="1:11">
      <c r="A160" s="104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4"/>
    </row>
    <row r="165" spans="1:11">
      <c r="A165" s="104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5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4"/>
    </row>
    <row r="176" spans="1:11">
      <c r="A176" s="104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74:A177"/>
    <mergeCell ref="A119:A122"/>
    <mergeCell ref="A124:A127"/>
    <mergeCell ref="A129:A132"/>
    <mergeCell ref="A134:A137"/>
    <mergeCell ref="A139:A142"/>
    <mergeCell ref="A144:A147"/>
    <mergeCell ref="A149:A152"/>
    <mergeCell ref="A154:A157"/>
    <mergeCell ref="A159:A162"/>
    <mergeCell ref="A164:A167"/>
    <mergeCell ref="A169:A172"/>
    <mergeCell ref="A114:A11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54:A57"/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sqref="A1:J1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2" width="3.54296875" customWidth="1"/>
  </cols>
  <sheetData>
    <row r="1" spans="1:10" ht="16" thickBot="1">
      <c r="A1" s="116" t="s">
        <v>46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3">
        <f>(D4-C4)/E4</f>
        <v>97.5</v>
      </c>
      <c r="G4" s="26"/>
      <c r="H4" s="18"/>
      <c r="I4" s="19">
        <f>E4*50/C4</f>
        <v>1.5384615384615385E-2</v>
      </c>
      <c r="J4" s="84">
        <f>(D4-C4)/C4</f>
        <v>0.03</v>
      </c>
    </row>
    <row r="5" spans="1:10">
      <c r="A5" s="104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3">
        <f>(D5-C5)/E5</f>
        <v>97.500000000000284</v>
      </c>
      <c r="G5" s="18"/>
      <c r="H5" s="18"/>
      <c r="I5" s="19">
        <f>E5*50/C5</f>
        <v>1.5384615384615385E-2</v>
      </c>
      <c r="J5" s="84">
        <f>(D5-$C4)/$C4</f>
        <v>6.0900000000000093E-2</v>
      </c>
    </row>
    <row r="6" spans="1:10">
      <c r="A6" s="104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3">
        <f>(D6-C6)/E6</f>
        <v>97.499999999999986</v>
      </c>
      <c r="G6" s="18"/>
      <c r="H6" s="18"/>
      <c r="I6" s="19">
        <f>E6*50/C6</f>
        <v>1.5384615384615384E-2</v>
      </c>
      <c r="J6" s="84">
        <f>(D6-$C4)/$C4</f>
        <v>9.2727000000000087E-2</v>
      </c>
    </row>
    <row r="7" spans="1:10" ht="13" thickBot="1">
      <c r="A7" s="105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3">
        <f>(D7-C7)/E7</f>
        <v>97.499999999999844</v>
      </c>
      <c r="G7" s="26"/>
      <c r="H7" s="18"/>
      <c r="I7" s="19">
        <f>E7*50/C7</f>
        <v>1.5384615384615384E-2</v>
      </c>
      <c r="J7" s="84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5"/>
    </row>
    <row r="9" spans="1:10">
      <c r="A9" s="103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4">
        <f>(D9-$C4)/$C4</f>
        <v>0.15927407429999993</v>
      </c>
    </row>
    <row r="10" spans="1:10" s="1" customFormat="1">
      <c r="A10" s="104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4">
        <f>(D10-$C4)/$C4</f>
        <v>0.19405229652899994</v>
      </c>
    </row>
    <row r="11" spans="1:10" s="1" customFormat="1">
      <c r="A11" s="104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4">
        <f>(D11-$C4)/$C4</f>
        <v>0.22987386542487001</v>
      </c>
    </row>
    <row r="12" spans="1:10" s="1" customFormat="1" ht="13" thickBot="1">
      <c r="A12" s="105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4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5"/>
    </row>
    <row r="14" spans="1:10" s="1" customFormat="1">
      <c r="A14" s="103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4">
        <f>(D14-$C4)/$C4</f>
        <v>0.30477318382924456</v>
      </c>
    </row>
    <row r="15" spans="1:10" s="1" customFormat="1">
      <c r="A15" s="104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4">
        <f>(D15-$C4)/$C4</f>
        <v>0.34391637934412189</v>
      </c>
    </row>
    <row r="16" spans="1:10" s="1" customFormat="1">
      <c r="A16" s="104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4">
        <f>(D16-$C4)/$C4</f>
        <v>0.38423387072444554</v>
      </c>
    </row>
    <row r="17" spans="1:10" s="1" customFormat="1" ht="13" thickBot="1">
      <c r="A17" s="105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4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5"/>
    </row>
    <row r="19" spans="1:10" s="1" customFormat="1">
      <c r="A19" s="103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4">
        <f>(D19-$C4)/$C4</f>
        <v>0.46853371345156414</v>
      </c>
    </row>
    <row r="20" spans="1:10" s="1" customFormat="1">
      <c r="A20" s="104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4">
        <f>(D20-$C4)/$C4</f>
        <v>0.51258972485511112</v>
      </c>
    </row>
    <row r="21" spans="1:10" s="1" customFormat="1">
      <c r="A21" s="104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4">
        <f>(D21-$C4)/$C4</f>
        <v>0.55796741660076443</v>
      </c>
    </row>
    <row r="22" spans="1:10" s="1" customFormat="1" ht="13" thickBot="1">
      <c r="A22" s="105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4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5"/>
    </row>
    <row r="24" spans="1:10" s="1" customFormat="1">
      <c r="A24" s="103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4">
        <f>(D24-$C4)/$C4</f>
        <v>0.6528476322717508</v>
      </c>
    </row>
    <row r="25" spans="1:10" s="1" customFormat="1">
      <c r="A25" s="104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4">
        <f>(D25-$C4)/$C4</f>
        <v>0.70243306123990323</v>
      </c>
    </row>
    <row r="26" spans="1:10" s="1" customFormat="1">
      <c r="A26" s="104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4">
        <f>(D26-$C4)/$C4</f>
        <v>0.75350605307710039</v>
      </c>
    </row>
    <row r="27" spans="1:10" s="1" customFormat="1" ht="13" thickBot="1">
      <c r="A27" s="105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4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5"/>
    </row>
    <row r="29" spans="1:10" s="1" customFormat="1">
      <c r="A29" s="103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4">
        <f>(D29-$C4)/$C4</f>
        <v>0.86029457170949608</v>
      </c>
    </row>
    <row r="30" spans="1:10" s="1" customFormat="1">
      <c r="A30" s="104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4">
        <f>(D30-$C4)/$C4</f>
        <v>0.91610340886078101</v>
      </c>
    </row>
    <row r="31" spans="1:10" s="1" customFormat="1">
      <c r="A31" s="104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4">
        <f>(D31-$C4)/$C4</f>
        <v>0.97358651112660433</v>
      </c>
    </row>
    <row r="32" spans="1:10" s="1" customFormat="1" ht="13" thickBot="1">
      <c r="A32" s="105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4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5"/>
    </row>
    <row r="34" spans="1:10" s="1" customFormat="1">
      <c r="A34" s="103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4">
        <f>(D34-$C4)/$C4</f>
        <v>1.0937779296542145</v>
      </c>
    </row>
    <row r="35" spans="1:10" s="1" customFormat="1">
      <c r="A35" s="104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4">
        <f>(D35-$C4)/$C4</f>
        <v>1.1565912675438408</v>
      </c>
    </row>
    <row r="36" spans="1:10" s="1" customFormat="1">
      <c r="A36" s="104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4">
        <f>(D36-$C4)/$C4</f>
        <v>1.221289005570156</v>
      </c>
    </row>
    <row r="37" spans="1:10" s="1" customFormat="1" ht="13" thickBot="1">
      <c r="A37" s="105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4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5"/>
    </row>
    <row r="39" spans="1:10" s="1" customFormat="1">
      <c r="A39" s="103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4">
        <f>(D39-$C4)/$C4</f>
        <v>1.3565655060093782</v>
      </c>
    </row>
    <row r="40" spans="1:10" s="1" customFormat="1">
      <c r="A40" s="104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4">
        <f>(D40-$C4)/$C4</f>
        <v>1.4272624711896598</v>
      </c>
    </row>
    <row r="41" spans="1:10" s="1" customFormat="1">
      <c r="A41" s="104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4">
        <f>(D41-$C4)/$C4</f>
        <v>1.5000803453253493</v>
      </c>
    </row>
    <row r="42" spans="1:10" s="1" customFormat="1" ht="13" thickBot="1">
      <c r="A42" s="105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4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5"/>
    </row>
    <row r="44" spans="1:10" s="1" customFormat="1">
      <c r="A44" s="103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4">
        <f>(D44-$C4)/$C4</f>
        <v>1.6523352383556635</v>
      </c>
    </row>
    <row r="45" spans="1:10" s="1" customFormat="1">
      <c r="A45" s="104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4">
        <f>(D45-$C4)/$C4</f>
        <v>1.7319052955063334</v>
      </c>
    </row>
    <row r="46" spans="1:10" s="1" customFormat="1">
      <c r="A46" s="104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4">
        <f>(D46-$C4)/$C4</f>
        <v>1.8138624543715236</v>
      </c>
    </row>
    <row r="47" spans="1:10" s="1" customFormat="1" ht="13" thickBot="1">
      <c r="A47" s="105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4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5"/>
    </row>
    <row r="49" spans="1:10" s="1" customFormat="1">
      <c r="A49" s="103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4">
        <f>(D49-$C4)/$C4</f>
        <v>1.9852266778427492</v>
      </c>
    </row>
    <row r="50" spans="1:10" s="1" customFormat="1">
      <c r="A50" s="104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4">
        <f>(D50-$C4)/$C4</f>
        <v>2.0747834781780314</v>
      </c>
    </row>
    <row r="51" spans="1:10" s="1" customFormat="1">
      <c r="A51" s="104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4">
        <f>(D51-$C4)/$C4</f>
        <v>2.1670269825233728</v>
      </c>
    </row>
    <row r="52" spans="1:10" s="1" customFormat="1" ht="13" thickBot="1">
      <c r="A52" s="105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4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5"/>
    </row>
    <row r="54" spans="1:10" s="1" customFormat="1">
      <c r="A54" s="103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4">
        <f>(D54-$C4)/$C4</f>
        <v>2.3598989257590461</v>
      </c>
    </row>
    <row r="55" spans="1:10" s="1" customFormat="1">
      <c r="A55" s="104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4">
        <f>(D55-$C4)/$C4</f>
        <v>2.4606958935318177</v>
      </c>
    </row>
    <row r="56" spans="1:10" s="1" customFormat="1">
      <c r="A56" s="104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4">
        <f>(D56-$C4)/$C4</f>
        <v>2.564516770337772</v>
      </c>
    </row>
    <row r="57" spans="1:10" s="1" customFormat="1" ht="13" thickBot="1">
      <c r="A57" s="105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4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5"/>
    </row>
    <row r="59" spans="1:10" s="1" customFormat="1">
      <c r="A59" s="103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4">
        <f>(D59-$C4)/$C4</f>
        <v>2.7815958416513422</v>
      </c>
    </row>
    <row r="60" spans="1:10" s="1" customFormat="1">
      <c r="A60" s="104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4">
        <f>(D60-$C4)/$C4</f>
        <v>2.8950437169008825</v>
      </c>
    </row>
    <row r="61" spans="1:10" s="1" customFormat="1">
      <c r="A61" s="104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4">
        <f>(D61-$C4)/$C4</f>
        <v>3.0118950284079089</v>
      </c>
    </row>
    <row r="62" spans="1:10" s="1" customFormat="1" ht="13" thickBot="1">
      <c r="A62" s="105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4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5"/>
    </row>
    <row r="64" spans="1:10" s="1" customFormat="1">
      <c r="A64" s="103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4">
        <f>(D64-$C4)/$C4</f>
        <v>3.2562194356379504</v>
      </c>
    </row>
    <row r="65" spans="1:10" s="1" customFormat="1">
      <c r="A65" s="104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4">
        <f>(D65-$C4)/$C4</f>
        <v>3.3839060187070888</v>
      </c>
    </row>
    <row r="66" spans="1:10" s="1" customFormat="1">
      <c r="A66" s="104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4">
        <f>(D66-$C4)/$C4</f>
        <v>3.5154231992683016</v>
      </c>
    </row>
    <row r="67" spans="1:10" s="1" customFormat="1" ht="13" thickBot="1">
      <c r="A67" s="105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4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5"/>
    </row>
    <row r="69" spans="1:10" s="1" customFormat="1">
      <c r="A69" s="103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4">
        <f>(D69-$C4)/$C4</f>
        <v>3.7904124721037413</v>
      </c>
    </row>
    <row r="70" spans="1:10" s="1" customFormat="1">
      <c r="A70" s="104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4">
        <f>(D70-$C4)/$C4</f>
        <v>3.9341248462668537</v>
      </c>
    </row>
    <row r="71" spans="1:10" s="1" customFormat="1">
      <c r="A71" s="104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4">
        <f>(D71-$C4)/$C4</f>
        <v>4.0821485916548594</v>
      </c>
    </row>
    <row r="72" spans="1:10" s="1" customFormat="1" ht="13" thickBot="1">
      <c r="A72" s="105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4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5"/>
    </row>
    <row r="74" spans="1:10" s="1" customFormat="1">
      <c r="A74" s="103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4">
        <f>(D74-$C4)/$C4</f>
        <v>4.3916514408866396</v>
      </c>
    </row>
    <row r="75" spans="1:10" s="1" customFormat="1">
      <c r="A75" s="104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4">
        <f>(D75-$C4)/$C4</f>
        <v>4.5534009841132397</v>
      </c>
    </row>
    <row r="76" spans="1:10" s="1" customFormat="1">
      <c r="A76" s="104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4">
        <f>(D76-$C4)/$C4</f>
        <v>4.7200030136366369</v>
      </c>
    </row>
    <row r="77" spans="1:10" s="1" customFormat="1" ht="13" thickBot="1">
      <c r="A77" s="105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4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5"/>
    </row>
    <row r="79" spans="1:10" s="1" customFormat="1">
      <c r="A79" s="103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4">
        <f>(D79-$C4)/$C4</f>
        <v>5.0683511971671074</v>
      </c>
    </row>
    <row r="80" spans="1:10" s="1" customFormat="1">
      <c r="A80" s="104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4">
        <f>(D80-$C4)/$C4</f>
        <v>5.2504017330821204</v>
      </c>
    </row>
    <row r="81" spans="1:10" s="1" customFormat="1">
      <c r="A81" s="104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4">
        <f>(D81-$C4)/$C4</f>
        <v>5.4379137850745849</v>
      </c>
    </row>
    <row r="82" spans="1:10" s="1" customFormat="1" ht="13" thickBot="1">
      <c r="A82" s="105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4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5"/>
    </row>
    <row r="84" spans="1:10" s="1" customFormat="1">
      <c r="A84" s="103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4">
        <f>(D84-$C4)/$C4</f>
        <v>5.8299827345856263</v>
      </c>
    </row>
    <row r="85" spans="1:10" s="1" customFormat="1">
      <c r="A85" s="104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4">
        <f>(D85-$C4)/$C4</f>
        <v>6.0348822166231955</v>
      </c>
    </row>
    <row r="86" spans="1:10" s="1" customFormat="1">
      <c r="A86" s="104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4">
        <f>(D86-$C4)/$C4</f>
        <v>6.2459286831218916</v>
      </c>
    </row>
    <row r="87" spans="1:10" s="1" customFormat="1" ht="13" thickBot="1">
      <c r="A87" s="105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4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5"/>
    </row>
    <row r="89" spans="1:10" s="1" customFormat="1">
      <c r="A89" s="103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4">
        <f>(D89-$C4)/$C4</f>
        <v>6.687205739924015</v>
      </c>
    </row>
    <row r="90" spans="1:10" s="1" customFormat="1">
      <c r="A90" s="104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4">
        <f>(D90-$C4)/$C4</f>
        <v>6.9178219121217355</v>
      </c>
    </row>
    <row r="91" spans="1:10" s="1" customFormat="1">
      <c r="A91" s="104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4">
        <f>(D91-$C4)/$C4</f>
        <v>7.155356569485388</v>
      </c>
    </row>
    <row r="92" spans="1:10" s="1" customFormat="1" ht="13" thickBot="1">
      <c r="A92" s="105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4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5"/>
    </row>
    <row r="94" spans="1:10" s="1" customFormat="1">
      <c r="A94" s="103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4">
        <f>(D94-$C4)/$C4</f>
        <v>7.6520177845670476</v>
      </c>
    </row>
    <row r="95" spans="1:10" s="1" customFormat="1">
      <c r="A95" s="104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4">
        <f>(D95-$C4)/$C4</f>
        <v>7.9115783181040591</v>
      </c>
    </row>
    <row r="96" spans="1:10" s="1" customFormat="1">
      <c r="A96" s="104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4">
        <f>(D96-$C4)/$C4</f>
        <v>8.1789256676471815</v>
      </c>
    </row>
    <row r="97" spans="1:10" s="1" customFormat="1" ht="13" thickBot="1">
      <c r="A97" s="105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4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5"/>
    </row>
    <row r="99" spans="1:10" s="1" customFormat="1">
      <c r="A99" s="103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4">
        <f>(D99-$C4)/$C4</f>
        <v>8.7379222408068937</v>
      </c>
    </row>
    <row r="100" spans="1:10" s="1" customFormat="1">
      <c r="A100" s="104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4">
        <f>(D100-$C4)/$C4</f>
        <v>9.0300599080311024</v>
      </c>
    </row>
    <row r="101" spans="1:10" s="1" customFormat="1">
      <c r="A101" s="104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4">
        <f>(D101-$C4)/$C4</f>
        <v>9.3309617052720348</v>
      </c>
    </row>
    <row r="102" spans="1:10" s="1" customFormat="1" ht="13" thickBot="1">
      <c r="A102" s="105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4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5"/>
    </row>
    <row r="104" spans="1:10" s="1" customFormat="1">
      <c r="A104" s="103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4">
        <f>(D104-$C4)/$C4</f>
        <v>9.9601172731231014</v>
      </c>
    </row>
    <row r="105" spans="1:10" s="1" customFormat="1">
      <c r="A105" s="104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4">
        <f>(D105-$C4)/$C4</f>
        <v>10.288920791316796</v>
      </c>
    </row>
    <row r="106" spans="1:10" s="1" customFormat="1">
      <c r="A106" s="104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4">
        <f>(D106-$C4)/$C4</f>
        <v>10.6275884150563</v>
      </c>
    </row>
    <row r="107" spans="1:10" s="1" customFormat="1" ht="13" thickBot="1">
      <c r="A107" s="105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4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5"/>
    </row>
    <row r="109" spans="1:10" s="1" customFormat="1">
      <c r="A109" s="103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4">
        <f>(D109-$C4)/$C4</f>
        <v>11.335708549533228</v>
      </c>
    </row>
    <row r="110" spans="1:10">
      <c r="A110" s="104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4">
        <f>(D110-$C4)/$C4</f>
        <v>11.705779806019226</v>
      </c>
    </row>
    <row r="111" spans="1:10">
      <c r="A111" s="104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4">
        <f>(D111-$C4)/$C4</f>
        <v>12.086953200199801</v>
      </c>
    </row>
    <row r="112" spans="1:10" ht="13" thickBot="1">
      <c r="A112" s="105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4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5"/>
    </row>
    <row r="114" spans="1:10">
      <c r="A114" s="103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4">
        <f>(D114-$C4)/$C4</f>
        <v>12.883948650091968</v>
      </c>
    </row>
    <row r="115" spans="1:10">
      <c r="A115" s="104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4">
        <f>(D115-$C4)/$C4</f>
        <v>13.300467109594727</v>
      </c>
    </row>
    <row r="116" spans="1:10">
      <c r="A116" s="104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4">
        <f>(D116-$C4)/$C4</f>
        <v>13.72948112288257</v>
      </c>
    </row>
    <row r="117" spans="1:10" ht="13" thickBot="1">
      <c r="A117" s="105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4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5"/>
    </row>
    <row r="119" spans="1:10">
      <c r="A119" s="103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4">
        <f>(D119-$C4)/$C4</f>
        <v>14.626506523266118</v>
      </c>
    </row>
    <row r="120" spans="1:10">
      <c r="A120" s="104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4">
        <f>(D120-$C4)/$C4</f>
        <v>15.095301718964102</v>
      </c>
    </row>
    <row r="121" spans="1:10">
      <c r="A121" s="104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4">
        <f>(D121-$C4)/$C4</f>
        <v>15.578160770533025</v>
      </c>
    </row>
    <row r="122" spans="1:10" ht="13" thickBot="1">
      <c r="A122" s="105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4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5"/>
    </row>
    <row r="124" spans="1:10">
      <c r="A124" s="103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4">
        <f>(D124-$C4)/$C4</f>
        <v>16.587770761458483</v>
      </c>
    </row>
    <row r="125" spans="1:10">
      <c r="A125" s="104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4">
        <f>(D125-$C4)/$C4</f>
        <v>17.115403884302239</v>
      </c>
    </row>
    <row r="126" spans="1:10">
      <c r="A126" s="104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4">
        <f>(D126-$C4)/$C4</f>
        <v>17.658866000831306</v>
      </c>
    </row>
    <row r="127" spans="1:10" ht="13" thickBot="1">
      <c r="A127" s="105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4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5"/>
    </row>
    <row r="129" spans="1:10">
      <c r="A129" s="103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4">
        <f>(D129-$C4)/$C4</f>
        <v>18.795190940281934</v>
      </c>
    </row>
    <row r="130" spans="1:10">
      <c r="A130" s="104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4">
        <f>(D130-$C4)/$C4</f>
        <v>19.389046668490391</v>
      </c>
    </row>
    <row r="131" spans="1:10">
      <c r="A131" s="104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4">
        <f>(D131-$C4)/$C4</f>
        <v>20.000718068545101</v>
      </c>
    </row>
    <row r="132" spans="1:10" ht="13" thickBot="1">
      <c r="A132" s="105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4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5"/>
    </row>
    <row r="134" spans="1:10">
      <c r="A134" s="103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4">
        <f>(D134-$C4)/$C4</f>
        <v>21.279661798919498</v>
      </c>
    </row>
    <row r="135" spans="1:10">
      <c r="A135" s="104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4">
        <f>(D135-$C4)/$C4</f>
        <v>21.948051652887088</v>
      </c>
    </row>
    <row r="136" spans="1:10">
      <c r="A136" s="104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4">
        <f>(D136-$C4)/$C4</f>
        <v>22.636493202473698</v>
      </c>
    </row>
    <row r="137" spans="1:10">
      <c r="A137" s="104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4">
        <f>(D137-$C4)/$C4</f>
        <v>23.345587998547913</v>
      </c>
    </row>
    <row r="138" spans="1:10" ht="14.25" customHeight="1" thickBot="1">
      <c r="A138" s="82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4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5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Template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2018-02-04T10:35:39Z</dcterms:modified>
</cp:coreProperties>
</file>