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01" firstSheet="5" activeTab="8"/>
  </bookViews>
  <sheets>
    <sheet name="Reggie_M" sheetId="285" r:id="rId1"/>
    <sheet name="SharonN_Perfomance" sheetId="283" r:id="rId2"/>
    <sheet name="RichS_Perfomance" sheetId="282" r:id="rId3"/>
    <sheet name="BrianM_Perfomance" sheetId="281" r:id="rId4"/>
    <sheet name="Harm_Perfomance" sheetId="280" r:id="rId5"/>
    <sheet name="Rud_Perfomance" sheetId="277" r:id="rId6"/>
    <sheet name="Dam_Perfomance" sheetId="273" r:id="rId7"/>
    <sheet name="Taf_Perfomance" sheetId="262" r:id="rId8"/>
    <sheet name="Account_Perfomance" sheetId="276" r:id="rId9"/>
    <sheet name="Template" sheetId="287" r:id="rId10"/>
    <sheet name="Projections" sheetId="279" r:id="rId11"/>
  </sheets>
  <calcPr calcId="124519"/>
</workbook>
</file>

<file path=xl/calcChain.xml><?xml version="1.0" encoding="utf-8"?>
<calcChain xmlns="http://schemas.openxmlformats.org/spreadsheetml/2006/main">
  <c r="D4" i="287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5"/>
  <c r="I4"/>
  <c r="E4"/>
  <c r="H177" i="273"/>
  <c r="H177" i="277"/>
  <c r="H177" i="280"/>
  <c r="H177" i="281"/>
  <c r="H177" i="282"/>
  <c r="H177" i="285"/>
  <c r="H192" i="283"/>
  <c r="I192"/>
  <c r="H182"/>
  <c r="I182"/>
  <c r="H167"/>
  <c r="H152"/>
  <c r="H137"/>
  <c r="D4" i="285"/>
  <c r="J4" s="1"/>
  <c r="J4" i="283"/>
  <c r="J16"/>
  <c r="D16"/>
  <c r="J31" i="282"/>
  <c r="C32"/>
  <c r="D31"/>
  <c r="J34" i="281"/>
  <c r="C45" i="276"/>
  <c r="E4" i="285"/>
  <c r="F4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5"/>
  <c r="I4"/>
  <c r="J15" i="283"/>
  <c r="D15"/>
  <c r="J30" i="282"/>
  <c r="D30"/>
  <c r="C44" i="276"/>
  <c r="J14" i="283"/>
  <c r="J12"/>
  <c r="J11"/>
  <c r="J10"/>
  <c r="J9"/>
  <c r="D14"/>
  <c r="D12"/>
  <c r="D11"/>
  <c r="J29" i="282"/>
  <c r="J25"/>
  <c r="J24"/>
  <c r="J22"/>
  <c r="J27"/>
  <c r="J26"/>
  <c r="D29"/>
  <c r="D27"/>
  <c r="D26"/>
  <c r="C40" i="276"/>
  <c r="F39"/>
  <c r="D10" i="283"/>
  <c r="D25" i="282"/>
  <c r="C39" i="276"/>
  <c r="D9" i="283"/>
  <c r="D24" i="282"/>
  <c r="J37" i="273"/>
  <c r="D37"/>
  <c r="C37" i="276"/>
  <c r="D7" i="283"/>
  <c r="D22" i="282"/>
  <c r="D36" i="273"/>
  <c r="C36" i="276"/>
  <c r="J7" i="283"/>
  <c r="E22" i="282"/>
  <c r="J36" i="273"/>
  <c r="F4" i="287" l="1"/>
  <c r="C5"/>
  <c r="C5" i="285"/>
  <c r="E4" i="279"/>
  <c r="B160" i="283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B159"/>
  <c r="B155"/>
  <c r="B156" s="1"/>
  <c r="B157" s="1"/>
  <c r="B154"/>
  <c r="B150"/>
  <c r="B151" s="1"/>
  <c r="B152" s="1"/>
  <c r="B149"/>
  <c r="B145"/>
  <c r="B146" s="1"/>
  <c r="B147" s="1"/>
  <c r="B144"/>
  <c r="J21" i="282"/>
  <c r="D21"/>
  <c r="J35" i="273"/>
  <c r="D35"/>
  <c r="J20" i="282"/>
  <c r="D20"/>
  <c r="J34" i="273"/>
  <c r="D34"/>
  <c r="D4" i="279"/>
  <c r="J4" i="282"/>
  <c r="D4" i="283"/>
  <c r="C5" s="1"/>
  <c r="D5" s="1"/>
  <c r="J5" s="1"/>
  <c r="J15" i="282"/>
  <c r="J17"/>
  <c r="J16"/>
  <c r="J19"/>
  <c r="D19"/>
  <c r="J32" i="273"/>
  <c r="D32"/>
  <c r="D17" i="282"/>
  <c r="D31" i="273"/>
  <c r="J17"/>
  <c r="J17" i="280"/>
  <c r="J31" i="273"/>
  <c r="F31" i="276"/>
  <c r="E4" i="283"/>
  <c r="I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D16" i="282"/>
  <c r="D30" i="273"/>
  <c r="J30" s="1"/>
  <c r="J29"/>
  <c r="E5" i="287" l="1"/>
  <c r="I5" s="1"/>
  <c r="D5"/>
  <c r="D5" i="285"/>
  <c r="E5"/>
  <c r="I5" s="1"/>
  <c r="E5" i="283"/>
  <c r="F4"/>
  <c r="I5"/>
  <c r="C6"/>
  <c r="D6" s="1"/>
  <c r="J6" s="1"/>
  <c r="D15" i="282"/>
  <c r="D29" i="273"/>
  <c r="F110" i="262"/>
  <c r="J14" i="282"/>
  <c r="D14"/>
  <c r="J27" i="273"/>
  <c r="D27"/>
  <c r="E14" i="282"/>
  <c r="E27" i="273"/>
  <c r="F5" i="287" l="1"/>
  <c r="C6"/>
  <c r="F5" i="285"/>
  <c r="C6"/>
  <c r="E6" i="283"/>
  <c r="I6" s="1"/>
  <c r="F5"/>
  <c r="J12" i="282"/>
  <c r="D12"/>
  <c r="J26" i="273"/>
  <c r="D26"/>
  <c r="J11" i="282"/>
  <c r="D11"/>
  <c r="J25" i="273"/>
  <c r="D25"/>
  <c r="J10" i="282"/>
  <c r="D10"/>
  <c r="J24" i="273"/>
  <c r="J19" i="280"/>
  <c r="D24" i="273"/>
  <c r="J9" i="282"/>
  <c r="D9"/>
  <c r="D19" i="280"/>
  <c r="J22" i="273"/>
  <c r="D22"/>
  <c r="D6" i="287" l="1"/>
  <c r="E6"/>
  <c r="I6" s="1"/>
  <c r="D6" i="285"/>
  <c r="E6"/>
  <c r="I6" s="1"/>
  <c r="C7" i="283"/>
  <c r="F6"/>
  <c r="J21" i="273"/>
  <c r="J20"/>
  <c r="J7" i="282"/>
  <c r="D7"/>
  <c r="D17" i="280"/>
  <c r="D21" i="273"/>
  <c r="J16" i="280"/>
  <c r="J9" i="281"/>
  <c r="D4" i="282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C7" i="287" l="1"/>
  <c r="F6"/>
  <c r="F6" i="285"/>
  <c r="C7"/>
  <c r="E7" i="283"/>
  <c r="I7" s="1"/>
  <c r="E5" i="282"/>
  <c r="I5" s="1"/>
  <c r="F4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D7" i="287" l="1"/>
  <c r="E7"/>
  <c r="I7" s="1"/>
  <c r="D7" i="285"/>
  <c r="F7" s="1"/>
  <c r="E7"/>
  <c r="I7" s="1"/>
  <c r="C9" i="283"/>
  <c r="E9" s="1"/>
  <c r="F7"/>
  <c r="C6" i="282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F7" i="287" l="1"/>
  <c r="C9"/>
  <c r="C9" i="285"/>
  <c r="I9" i="283"/>
  <c r="E6" i="282"/>
  <c r="I6" s="1"/>
  <c r="C6" i="281"/>
  <c r="D6" s="1"/>
  <c r="J6" s="1"/>
  <c r="F5"/>
  <c r="C5" i="279"/>
  <c r="E5" s="1"/>
  <c r="E4" i="280"/>
  <c r="I4" s="1"/>
  <c r="I4" i="279"/>
  <c r="D9" i="287" l="1"/>
  <c r="E9"/>
  <c r="I9" s="1"/>
  <c r="D9" i="285"/>
  <c r="E9"/>
  <c r="I9" s="1"/>
  <c r="I5" i="279"/>
  <c r="D5"/>
  <c r="J5" s="1"/>
  <c r="C10" i="283"/>
  <c r="E10" s="1"/>
  <c r="F9"/>
  <c r="C7" i="282"/>
  <c r="E7" s="1"/>
  <c r="F6"/>
  <c r="E6" i="281"/>
  <c r="I6" s="1"/>
  <c r="F4" i="280"/>
  <c r="C5"/>
  <c r="D5" s="1"/>
  <c r="J5" s="1"/>
  <c r="F4" i="279"/>
  <c r="C10" i="287" l="1"/>
  <c r="F9"/>
  <c r="F9" i="285"/>
  <c r="C10"/>
  <c r="I10" i="283"/>
  <c r="C6" i="279"/>
  <c r="E6" s="1"/>
  <c r="I7" i="282"/>
  <c r="F5" i="279"/>
  <c r="C7" i="281"/>
  <c r="D7" s="1"/>
  <c r="J7" s="1"/>
  <c r="F6"/>
  <c r="E5" i="280"/>
  <c r="I5" s="1"/>
  <c r="C6"/>
  <c r="D6" s="1"/>
  <c r="J6" s="1"/>
  <c r="E10" i="287" l="1"/>
  <c r="I10" s="1"/>
  <c r="D10"/>
  <c r="E10" i="285"/>
  <c r="I10" s="1"/>
  <c r="D10"/>
  <c r="I6" i="279"/>
  <c r="D6"/>
  <c r="C11" i="283"/>
  <c r="E11" s="1"/>
  <c r="F10"/>
  <c r="C9" i="282"/>
  <c r="E9" s="1"/>
  <c r="F7"/>
  <c r="E7" i="281"/>
  <c r="I7" s="1"/>
  <c r="F5" i="280"/>
  <c r="E6"/>
  <c r="I6" s="1"/>
  <c r="C7"/>
  <c r="D7" s="1"/>
  <c r="J7" s="1"/>
  <c r="F10" i="287" l="1"/>
  <c r="C11"/>
  <c r="F10" i="285"/>
  <c r="C11"/>
  <c r="I11" i="283"/>
  <c r="F6" i="279"/>
  <c r="J6"/>
  <c r="C7"/>
  <c r="E7" s="1"/>
  <c r="I9" i="282"/>
  <c r="C9" i="281"/>
  <c r="D9" s="1"/>
  <c r="F7"/>
  <c r="F6" i="280"/>
  <c r="D11" i="287" l="1"/>
  <c r="E11"/>
  <c r="I11" s="1"/>
  <c r="D11" i="285"/>
  <c r="E11"/>
  <c r="I11" s="1"/>
  <c r="I7" i="279"/>
  <c r="D7"/>
  <c r="F11" i="283"/>
  <c r="C12"/>
  <c r="E12" s="1"/>
  <c r="F9" i="282"/>
  <c r="C10"/>
  <c r="E10" s="1"/>
  <c r="E9" i="281"/>
  <c r="I9" s="1"/>
  <c r="E7" i="280"/>
  <c r="I7" s="1"/>
  <c r="F11" i="287" l="1"/>
  <c r="C12"/>
  <c r="F11" i="285"/>
  <c r="C12"/>
  <c r="I12" i="283"/>
  <c r="J7" i="279"/>
  <c r="C9"/>
  <c r="E9" s="1"/>
  <c r="F7"/>
  <c r="I10" i="282"/>
  <c r="C10" i="281"/>
  <c r="F9"/>
  <c r="C9" i="280"/>
  <c r="D9" s="1"/>
  <c r="J9" s="1"/>
  <c r="F7"/>
  <c r="E12" i="287" l="1"/>
  <c r="I12" s="1"/>
  <c r="D12"/>
  <c r="E10" i="281"/>
  <c r="D10"/>
  <c r="J10" s="1"/>
  <c r="D12" i="285"/>
  <c r="E12"/>
  <c r="I12" s="1"/>
  <c r="I9" i="279"/>
  <c r="D9"/>
  <c r="C14" i="283"/>
  <c r="E14" s="1"/>
  <c r="F12"/>
  <c r="C11" i="282"/>
  <c r="E11" s="1"/>
  <c r="F10"/>
  <c r="I10" i="281"/>
  <c r="E9" i="280"/>
  <c r="I9" s="1"/>
  <c r="F12" i="287" l="1"/>
  <c r="C14"/>
  <c r="F12" i="285"/>
  <c r="C14"/>
  <c r="I14" i="283"/>
  <c r="J9" i="279"/>
  <c r="C10"/>
  <c r="E10" s="1"/>
  <c r="F9"/>
  <c r="I11" i="282"/>
  <c r="C11" i="281"/>
  <c r="F10"/>
  <c r="C10" i="280"/>
  <c r="D10" s="1"/>
  <c r="J10" s="1"/>
  <c r="F9"/>
  <c r="D14" i="287" l="1"/>
  <c r="E14"/>
  <c r="I14" s="1"/>
  <c r="E11" i="281"/>
  <c r="D11"/>
  <c r="J11" s="1"/>
  <c r="D14" i="285"/>
  <c r="E14"/>
  <c r="I14" s="1"/>
  <c r="D10" i="279"/>
  <c r="I10"/>
  <c r="C15" i="283"/>
  <c r="E15" s="1"/>
  <c r="F14"/>
  <c r="C12" i="282"/>
  <c r="E12" s="1"/>
  <c r="F11"/>
  <c r="I11" i="281"/>
  <c r="E10" i="280"/>
  <c r="I10" s="1"/>
  <c r="C15" i="287" l="1"/>
  <c r="F14"/>
  <c r="F14" i="285"/>
  <c r="C15"/>
  <c r="I15" i="283"/>
  <c r="J10" i="279"/>
  <c r="C11"/>
  <c r="E11" s="1"/>
  <c r="F10"/>
  <c r="I12" i="282"/>
  <c r="C12" i="281"/>
  <c r="F11"/>
  <c r="C11" i="280"/>
  <c r="D11" s="1"/>
  <c r="J11" s="1"/>
  <c r="F10"/>
  <c r="D15" i="287" l="1"/>
  <c r="E15"/>
  <c r="I15" s="1"/>
  <c r="E12" i="281"/>
  <c r="D12"/>
  <c r="J12" s="1"/>
  <c r="E15" i="285"/>
  <c r="I15" s="1"/>
  <c r="D15"/>
  <c r="I11" i="279"/>
  <c r="D11"/>
  <c r="F15" i="283"/>
  <c r="C16"/>
  <c r="E16" s="1"/>
  <c r="F12" i="282"/>
  <c r="C14"/>
  <c r="I12" i="281"/>
  <c r="E11" i="280"/>
  <c r="I11" s="1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16" i="287" l="1"/>
  <c r="F15"/>
  <c r="F15" i="285"/>
  <c r="C16"/>
  <c r="C17" i="283"/>
  <c r="E17" s="1"/>
  <c r="I16"/>
  <c r="J11" i="279"/>
  <c r="C12"/>
  <c r="E12" s="1"/>
  <c r="F11"/>
  <c r="C5" i="277"/>
  <c r="D5" s="1"/>
  <c r="J5" s="1"/>
  <c r="I14" i="282"/>
  <c r="B5" i="276"/>
  <c r="F12" i="281"/>
  <c r="C14"/>
  <c r="C12" i="280"/>
  <c r="D12" s="1"/>
  <c r="J12" s="1"/>
  <c r="F11"/>
  <c r="E5" i="277"/>
  <c r="I5" s="1"/>
  <c r="F4"/>
  <c r="D16" i="287" l="1"/>
  <c r="E16"/>
  <c r="I16" s="1"/>
  <c r="E14" i="281"/>
  <c r="I14" s="1"/>
  <c r="D14"/>
  <c r="J14" s="1"/>
  <c r="D16" i="285"/>
  <c r="E16"/>
  <c r="I16" s="1"/>
  <c r="D17" i="283"/>
  <c r="I12" i="279"/>
  <c r="D12"/>
  <c r="F16" i="283"/>
  <c r="F14" i="282"/>
  <c r="C15"/>
  <c r="E15" s="1"/>
  <c r="E12" i="280"/>
  <c r="I12" s="1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C17" i="287" l="1"/>
  <c r="F16"/>
  <c r="F16" i="285"/>
  <c r="C17"/>
  <c r="J12" i="279"/>
  <c r="F12"/>
  <c r="C14"/>
  <c r="E14" s="1"/>
  <c r="I17" i="283"/>
  <c r="E4" i="262"/>
  <c r="I15" i="282"/>
  <c r="D5" i="262"/>
  <c r="H5" s="1"/>
  <c r="C5"/>
  <c r="C15" i="281"/>
  <c r="F14"/>
  <c r="C14" i="280"/>
  <c r="D14" s="1"/>
  <c r="J14" s="1"/>
  <c r="F12"/>
  <c r="E6" i="277"/>
  <c r="I6" s="1"/>
  <c r="E5" i="273"/>
  <c r="I5" s="1"/>
  <c r="F4"/>
  <c r="I4"/>
  <c r="E17" i="287" l="1"/>
  <c r="I17" s="1"/>
  <c r="D17"/>
  <c r="E15" i="281"/>
  <c r="I15" s="1"/>
  <c r="D15"/>
  <c r="J15" s="1"/>
  <c r="D17" i="285"/>
  <c r="E17"/>
  <c r="I17" s="1"/>
  <c r="I14" i="279"/>
  <c r="D14"/>
  <c r="F17" i="283"/>
  <c r="H17"/>
  <c r="C19" s="1"/>
  <c r="E19" s="1"/>
  <c r="F15" i="282"/>
  <c r="C16"/>
  <c r="E16" s="1"/>
  <c r="E5" i="262"/>
  <c r="B6"/>
  <c r="C5" i="276"/>
  <c r="E14" i="280"/>
  <c r="I14" s="1"/>
  <c r="C7" i="277"/>
  <c r="D7" s="1"/>
  <c r="J7" s="1"/>
  <c r="F6"/>
  <c r="F5" i="273"/>
  <c r="C6"/>
  <c r="D6" s="1"/>
  <c r="J6" s="1"/>
  <c r="F17" i="287" l="1"/>
  <c r="H17"/>
  <c r="C19" s="1"/>
  <c r="F17" i="285"/>
  <c r="H17"/>
  <c r="C19" s="1"/>
  <c r="I19" i="283"/>
  <c r="D19"/>
  <c r="J14" i="279"/>
  <c r="C15"/>
  <c r="E15" s="1"/>
  <c r="F14"/>
  <c r="I16" i="282"/>
  <c r="D6" i="262"/>
  <c r="H6" s="1"/>
  <c r="C6"/>
  <c r="C16" i="281"/>
  <c r="F15"/>
  <c r="C15" i="280"/>
  <c r="D15" s="1"/>
  <c r="J15" s="1"/>
  <c r="F14"/>
  <c r="E7" i="277"/>
  <c r="I7" s="1"/>
  <c r="E6" i="273"/>
  <c r="I6" s="1"/>
  <c r="E19" i="287" l="1"/>
  <c r="I19" s="1"/>
  <c r="D19"/>
  <c r="D16" i="281"/>
  <c r="J16" s="1"/>
  <c r="E16"/>
  <c r="D19" i="285"/>
  <c r="E19"/>
  <c r="I19" s="1"/>
  <c r="D15" i="279"/>
  <c r="I15"/>
  <c r="C20" i="283"/>
  <c r="E20" s="1"/>
  <c r="F19"/>
  <c r="F16" i="282"/>
  <c r="C17"/>
  <c r="E17" s="1"/>
  <c r="B7" i="262"/>
  <c r="E6"/>
  <c r="I16" i="281"/>
  <c r="E15" i="280"/>
  <c r="I15" s="1"/>
  <c r="C9" i="277"/>
  <c r="D9" s="1"/>
  <c r="J9" s="1"/>
  <c r="F7"/>
  <c r="C7" i="273"/>
  <c r="D7" s="1"/>
  <c r="J7" s="1"/>
  <c r="F6"/>
  <c r="F19" i="287" l="1"/>
  <c r="C20"/>
  <c r="F19" i="285"/>
  <c r="C20"/>
  <c r="D20" i="283"/>
  <c r="I20"/>
  <c r="J15" i="279"/>
  <c r="C16"/>
  <c r="E16" s="1"/>
  <c r="F15"/>
  <c r="I17" i="282"/>
  <c r="D7" i="262"/>
  <c r="H7" s="1"/>
  <c r="C7"/>
  <c r="C17" i="281"/>
  <c r="F16"/>
  <c r="C16" i="280"/>
  <c r="F15"/>
  <c r="E9" i="277"/>
  <c r="I9" s="1"/>
  <c r="E7" i="273"/>
  <c r="I7" s="1"/>
  <c r="D20" i="287" l="1"/>
  <c r="E20"/>
  <c r="I20" s="1"/>
  <c r="E17" i="281"/>
  <c r="D17"/>
  <c r="H17" s="1"/>
  <c r="E20" i="285"/>
  <c r="I20" s="1"/>
  <c r="D20"/>
  <c r="D16" i="279"/>
  <c r="I16"/>
  <c r="C21" i="283"/>
  <c r="E21" s="1"/>
  <c r="F20"/>
  <c r="E16" i="280"/>
  <c r="D16"/>
  <c r="F17" i="282"/>
  <c r="H17"/>
  <c r="B9" i="262"/>
  <c r="E7"/>
  <c r="I17" i="281"/>
  <c r="I16" i="280"/>
  <c r="C10" i="277"/>
  <c r="D10" s="1"/>
  <c r="J10" s="1"/>
  <c r="F9"/>
  <c r="F7" i="273"/>
  <c r="C9"/>
  <c r="D9" s="1"/>
  <c r="J9" s="1"/>
  <c r="C21" i="287" l="1"/>
  <c r="F20"/>
  <c r="F20" i="285"/>
  <c r="C21"/>
  <c r="D21" i="283"/>
  <c r="I21"/>
  <c r="J16" i="279"/>
  <c r="F16"/>
  <c r="C17"/>
  <c r="E17" s="1"/>
  <c r="C19" i="282"/>
  <c r="F120" i="262"/>
  <c r="D9"/>
  <c r="H9" s="1"/>
  <c r="C9"/>
  <c r="F17" i="281"/>
  <c r="C17" i="280"/>
  <c r="E17" s="1"/>
  <c r="F16"/>
  <c r="E10" i="277"/>
  <c r="I10" s="1"/>
  <c r="E9" i="273"/>
  <c r="I9" s="1"/>
  <c r="D21" i="287" l="1"/>
  <c r="E21"/>
  <c r="I21" s="1"/>
  <c r="D21" i="285"/>
  <c r="E21"/>
  <c r="I21" s="1"/>
  <c r="D17" i="279"/>
  <c r="I17"/>
  <c r="E19" i="282"/>
  <c r="I19" s="1"/>
  <c r="F21" i="283"/>
  <c r="C22"/>
  <c r="E22" s="1"/>
  <c r="C19" i="281"/>
  <c r="F118" i="262"/>
  <c r="C20" i="282"/>
  <c r="E20" s="1"/>
  <c r="F19"/>
  <c r="B10" i="262"/>
  <c r="E9"/>
  <c r="I17" i="280"/>
  <c r="C11" i="277"/>
  <c r="D11" s="1"/>
  <c r="J11" s="1"/>
  <c r="F10"/>
  <c r="C10" i="273"/>
  <c r="D10" s="1"/>
  <c r="J10" s="1"/>
  <c r="F9"/>
  <c r="C22" i="287" l="1"/>
  <c r="F21"/>
  <c r="D19" i="281"/>
  <c r="J19" s="1"/>
  <c r="J17"/>
  <c r="F21" i="285"/>
  <c r="C22"/>
  <c r="D22" i="283"/>
  <c r="J17" i="279"/>
  <c r="F17"/>
  <c r="C19"/>
  <c r="E19" s="1"/>
  <c r="I22" i="283"/>
  <c r="E19" i="281"/>
  <c r="I19" s="1"/>
  <c r="I20" i="282"/>
  <c r="D10" i="262"/>
  <c r="H10" s="1"/>
  <c r="C10"/>
  <c r="F17" i="280"/>
  <c r="H17"/>
  <c r="C19" s="1"/>
  <c r="E19" s="1"/>
  <c r="E11" i="277"/>
  <c r="I11" s="1"/>
  <c r="E10" i="273"/>
  <c r="I10" s="1"/>
  <c r="D22" i="287" l="1"/>
  <c r="E22"/>
  <c r="I22" s="1"/>
  <c r="C20" i="281"/>
  <c r="D20" s="1"/>
  <c r="J20" s="1"/>
  <c r="E22" i="285"/>
  <c r="I22" s="1"/>
  <c r="D22"/>
  <c r="I19" i="279"/>
  <c r="D19"/>
  <c r="C24" i="283"/>
  <c r="E24" s="1"/>
  <c r="F22"/>
  <c r="F19" i="281"/>
  <c r="C21" i="282"/>
  <c r="F20"/>
  <c r="B11" i="262"/>
  <c r="E10"/>
  <c r="I19" i="280"/>
  <c r="C12" i="277"/>
  <c r="D12" s="1"/>
  <c r="J12" s="1"/>
  <c r="F11"/>
  <c r="C11" i="273"/>
  <c r="D11" s="1"/>
  <c r="J11" s="1"/>
  <c r="F10"/>
  <c r="C24" i="287" l="1"/>
  <c r="F22"/>
  <c r="E20" i="281"/>
  <c r="I20" s="1"/>
  <c r="F22" i="285"/>
  <c r="C24"/>
  <c r="E21" i="282"/>
  <c r="I21" s="1"/>
  <c r="I24" i="283"/>
  <c r="D24"/>
  <c r="J19" i="279"/>
  <c r="C20"/>
  <c r="E20" s="1"/>
  <c r="F19"/>
  <c r="D11" i="262"/>
  <c r="H11" s="1"/>
  <c r="C11"/>
  <c r="C21" i="281"/>
  <c r="D21" s="1"/>
  <c r="J21" s="1"/>
  <c r="C20" i="280"/>
  <c r="F19"/>
  <c r="E12" i="277"/>
  <c r="I12" s="1"/>
  <c r="E11" i="273"/>
  <c r="I11" s="1"/>
  <c r="D24" i="287" l="1"/>
  <c r="E24"/>
  <c r="I24" s="1"/>
  <c r="F20" i="281"/>
  <c r="E20" i="280"/>
  <c r="D20"/>
  <c r="J20" s="1"/>
  <c r="D24" i="285"/>
  <c r="E24"/>
  <c r="I24" s="1"/>
  <c r="D20" i="279"/>
  <c r="I20"/>
  <c r="C25" i="283"/>
  <c r="E25" s="1"/>
  <c r="F24"/>
  <c r="E21" i="281"/>
  <c r="I21" s="1"/>
  <c r="C22" i="282"/>
  <c r="F21"/>
  <c r="E11" i="262"/>
  <c r="B12"/>
  <c r="I20" i="280"/>
  <c r="C14" i="277"/>
  <c r="D14" s="1"/>
  <c r="J14" s="1"/>
  <c r="F12"/>
  <c r="C12" i="273"/>
  <c r="D12" s="1"/>
  <c r="J12" s="1"/>
  <c r="F11"/>
  <c r="F24" i="287" l="1"/>
  <c r="C25"/>
  <c r="F24" i="285"/>
  <c r="C25"/>
  <c r="I22" i="282"/>
  <c r="D25" i="283"/>
  <c r="I25"/>
  <c r="J20" i="279"/>
  <c r="C21"/>
  <c r="E21" s="1"/>
  <c r="F20"/>
  <c r="D12" i="262"/>
  <c r="H12" s="1"/>
  <c r="C12"/>
  <c r="F21" i="281"/>
  <c r="C22"/>
  <c r="D22" s="1"/>
  <c r="J22" s="1"/>
  <c r="F20" i="280"/>
  <c r="C21"/>
  <c r="E14" i="277"/>
  <c r="I14" s="1"/>
  <c r="E12" i="273"/>
  <c r="I12" s="1"/>
  <c r="D25" i="287" l="1"/>
  <c r="E25"/>
  <c r="I25" s="1"/>
  <c r="E21" i="280"/>
  <c r="D21"/>
  <c r="J21" s="1"/>
  <c r="E25" i="285"/>
  <c r="I25" s="1"/>
  <c r="D25"/>
  <c r="D21" i="279"/>
  <c r="I21"/>
  <c r="E22" i="281"/>
  <c r="I22" s="1"/>
  <c r="C26" i="283"/>
  <c r="E26" s="1"/>
  <c r="F25"/>
  <c r="C24" i="282"/>
  <c r="E24" s="1"/>
  <c r="F22"/>
  <c r="E12" i="262"/>
  <c r="B14"/>
  <c r="I21" i="280"/>
  <c r="C15" i="277"/>
  <c r="D15" s="1"/>
  <c r="J15" s="1"/>
  <c r="F14"/>
  <c r="C14" i="273"/>
  <c r="D14" s="1"/>
  <c r="J14" s="1"/>
  <c r="F12"/>
  <c r="C26" i="287" l="1"/>
  <c r="F25"/>
  <c r="F25" i="285"/>
  <c r="C26"/>
  <c r="I24" i="282"/>
  <c r="D26" i="283"/>
  <c r="I26"/>
  <c r="J21" i="279"/>
  <c r="F21"/>
  <c r="C22"/>
  <c r="E22" s="1"/>
  <c r="D14" i="262"/>
  <c r="H14" s="1"/>
  <c r="C14"/>
  <c r="C24" i="281"/>
  <c r="D24" s="1"/>
  <c r="J24" s="1"/>
  <c r="F22"/>
  <c r="C22" i="280"/>
  <c r="F21"/>
  <c r="E15" i="277"/>
  <c r="I15" s="1"/>
  <c r="E14" i="273"/>
  <c r="I14" s="1"/>
  <c r="E26" i="287" l="1"/>
  <c r="I26" s="1"/>
  <c r="D26"/>
  <c r="E22" i="280"/>
  <c r="D22"/>
  <c r="J22" s="1"/>
  <c r="E26" i="285"/>
  <c r="I26" s="1"/>
  <c r="D26"/>
  <c r="E24" i="281"/>
  <c r="I24" s="1"/>
  <c r="D22" i="279"/>
  <c r="I22"/>
  <c r="F26" i="283"/>
  <c r="C27"/>
  <c r="E27" s="1"/>
  <c r="C25" i="282"/>
  <c r="E25" s="1"/>
  <c r="F24"/>
  <c r="E14" i="262"/>
  <c r="B15"/>
  <c r="I22" i="280"/>
  <c r="C16" i="277"/>
  <c r="D16" s="1"/>
  <c r="J16" s="1"/>
  <c r="F15"/>
  <c r="F14" i="273"/>
  <c r="C15"/>
  <c r="D15" s="1"/>
  <c r="J15" s="1"/>
  <c r="F26" i="287" l="1"/>
  <c r="C27"/>
  <c r="F26" i="285"/>
  <c r="C27"/>
  <c r="D27" i="283"/>
  <c r="I27"/>
  <c r="I25" i="282"/>
  <c r="J22" i="279"/>
  <c r="C24"/>
  <c r="E24" s="1"/>
  <c r="F22"/>
  <c r="C16" i="273"/>
  <c r="D16" s="1"/>
  <c r="J16" s="1"/>
  <c r="D15" i="262"/>
  <c r="H15" s="1"/>
  <c r="C15"/>
  <c r="C25" i="281"/>
  <c r="D25" s="1"/>
  <c r="J25" s="1"/>
  <c r="F24"/>
  <c r="C24" i="280"/>
  <c r="F22"/>
  <c r="E16" i="277"/>
  <c r="I16" s="1"/>
  <c r="E15" i="273"/>
  <c r="I15" s="1"/>
  <c r="D27" i="287" l="1"/>
  <c r="E27"/>
  <c r="I27" s="1"/>
  <c r="E24" i="280"/>
  <c r="D24"/>
  <c r="J24" s="1"/>
  <c r="D27" i="285"/>
  <c r="E27"/>
  <c r="I27" s="1"/>
  <c r="E25" i="281"/>
  <c r="I25" s="1"/>
  <c r="I24" i="279"/>
  <c r="D24"/>
  <c r="C29" i="283"/>
  <c r="E29" s="1"/>
  <c r="F27"/>
  <c r="C26" i="282"/>
  <c r="E26" s="1"/>
  <c r="F25"/>
  <c r="B16" i="262"/>
  <c r="E15"/>
  <c r="I24" i="280"/>
  <c r="C17" i="277"/>
  <c r="D17" s="1"/>
  <c r="F16"/>
  <c r="F15" i="273"/>
  <c r="C29" i="287" l="1"/>
  <c r="F27"/>
  <c r="H17" i="277"/>
  <c r="F27" i="285"/>
  <c r="C29"/>
  <c r="I29" i="283"/>
  <c r="D29"/>
  <c r="J24" i="279"/>
  <c r="C25"/>
  <c r="E25" s="1"/>
  <c r="F24"/>
  <c r="I26" i="282"/>
  <c r="C16" i="262"/>
  <c r="D16"/>
  <c r="H16" s="1"/>
  <c r="C26" i="281"/>
  <c r="F25"/>
  <c r="C25" i="280"/>
  <c r="F24"/>
  <c r="E17" i="277"/>
  <c r="I17" s="1"/>
  <c r="E16" i="273"/>
  <c r="I16" s="1"/>
  <c r="D29" i="287" l="1"/>
  <c r="E29"/>
  <c r="I29" s="1"/>
  <c r="E26" i="281"/>
  <c r="I26" s="1"/>
  <c r="D26"/>
  <c r="J26" s="1"/>
  <c r="E25" i="280"/>
  <c r="D25"/>
  <c r="J25" s="1"/>
  <c r="D29" i="285"/>
  <c r="E29"/>
  <c r="I29" s="1"/>
  <c r="D25" i="279"/>
  <c r="I25"/>
  <c r="C30" i="283"/>
  <c r="E30" s="1"/>
  <c r="F29"/>
  <c r="C27" i="282"/>
  <c r="E27" s="1"/>
  <c r="F26"/>
  <c r="E16" i="262"/>
  <c r="B17"/>
  <c r="I25" i="280"/>
  <c r="F17" i="277"/>
  <c r="C19"/>
  <c r="F16" i="273"/>
  <c r="C17"/>
  <c r="D17" s="1"/>
  <c r="F29" i="287" l="1"/>
  <c r="C30"/>
  <c r="D19" i="277"/>
  <c r="J19" s="1"/>
  <c r="J17"/>
  <c r="F29" i="285"/>
  <c r="C30"/>
  <c r="D30" i="283"/>
  <c r="I30"/>
  <c r="I27" i="282"/>
  <c r="J25" i="279"/>
  <c r="F25"/>
  <c r="C26"/>
  <c r="E26" s="1"/>
  <c r="H17" i="273"/>
  <c r="F108" i="262" s="1"/>
  <c r="D17"/>
  <c r="H17" s="1"/>
  <c r="C17"/>
  <c r="C27" i="281"/>
  <c r="F26"/>
  <c r="C26" i="280"/>
  <c r="F25"/>
  <c r="E19" i="277"/>
  <c r="I19" s="1"/>
  <c r="E17" i="273"/>
  <c r="I17" s="1"/>
  <c r="D30" i="287" l="1"/>
  <c r="E30"/>
  <c r="I30" s="1"/>
  <c r="E27" i="281"/>
  <c r="I27" s="1"/>
  <c r="D27"/>
  <c r="J27" s="1"/>
  <c r="E26" i="280"/>
  <c r="D26"/>
  <c r="J26" s="1"/>
  <c r="E30" i="285"/>
  <c r="I30" s="1"/>
  <c r="D30"/>
  <c r="D26" i="279"/>
  <c r="I26"/>
  <c r="C31" i="283"/>
  <c r="E31" s="1"/>
  <c r="F30"/>
  <c r="C29" i="282"/>
  <c r="E29" s="1"/>
  <c r="F27"/>
  <c r="E17" i="262"/>
  <c r="B19"/>
  <c r="I26" i="280"/>
  <c r="C20" i="277"/>
  <c r="D20" s="1"/>
  <c r="J20" s="1"/>
  <c r="F19"/>
  <c r="F17" i="273"/>
  <c r="C19"/>
  <c r="D19" s="1"/>
  <c r="J19" s="1"/>
  <c r="C31" i="287" l="1"/>
  <c r="F30"/>
  <c r="F30" i="285"/>
  <c r="C31"/>
  <c r="D31" i="283"/>
  <c r="I31"/>
  <c r="I29" i="282"/>
  <c r="J26" i="279"/>
  <c r="C27"/>
  <c r="E27" s="1"/>
  <c r="F26"/>
  <c r="C19" i="262"/>
  <c r="D19"/>
  <c r="H19" s="1"/>
  <c r="C29" i="281"/>
  <c r="F27"/>
  <c r="C27" i="280"/>
  <c r="F26"/>
  <c r="E20" i="277"/>
  <c r="I20" s="1"/>
  <c r="E19" i="273"/>
  <c r="I19" s="1"/>
  <c r="E31" i="287" l="1"/>
  <c r="I31" s="1"/>
  <c r="D31"/>
  <c r="E29" i="281"/>
  <c r="I29" s="1"/>
  <c r="D29"/>
  <c r="J29" s="1"/>
  <c r="E27" i="280"/>
  <c r="D27"/>
  <c r="J27" s="1"/>
  <c r="D31" i="285"/>
  <c r="E31"/>
  <c r="I31" s="1"/>
  <c r="D27" i="279"/>
  <c r="I27"/>
  <c r="F31" i="283"/>
  <c r="C32"/>
  <c r="E32" s="1"/>
  <c r="C30" i="282"/>
  <c r="E30" s="1"/>
  <c r="F29"/>
  <c r="E19" i="262"/>
  <c r="B20"/>
  <c r="I27" i="280"/>
  <c r="C21" i="277"/>
  <c r="F20"/>
  <c r="F19" i="273"/>
  <c r="C20"/>
  <c r="D20" s="1"/>
  <c r="F31" i="287" l="1"/>
  <c r="C32"/>
  <c r="F31" i="285"/>
  <c r="C32"/>
  <c r="D32" i="283"/>
  <c r="I32"/>
  <c r="I30" i="282"/>
  <c r="J27" i="279"/>
  <c r="C29"/>
  <c r="E29" s="1"/>
  <c r="F27"/>
  <c r="E21" i="277"/>
  <c r="D21"/>
  <c r="J21" s="1"/>
  <c r="D20" i="262"/>
  <c r="H20" s="1"/>
  <c r="C20"/>
  <c r="C30" i="281"/>
  <c r="F29"/>
  <c r="C29" i="280"/>
  <c r="F27"/>
  <c r="I21" i="277"/>
  <c r="E20" i="273"/>
  <c r="I20" s="1"/>
  <c r="D32" i="287" l="1"/>
  <c r="E32"/>
  <c r="I32" s="1"/>
  <c r="E30" i="281"/>
  <c r="I30" s="1"/>
  <c r="D30"/>
  <c r="J30" s="1"/>
  <c r="E29" i="280"/>
  <c r="I29" s="1"/>
  <c r="D29"/>
  <c r="J29" s="1"/>
  <c r="D32" i="285"/>
  <c r="E32"/>
  <c r="I32" s="1"/>
  <c r="I29" i="279"/>
  <c r="D29"/>
  <c r="F32" i="283"/>
  <c r="H32"/>
  <c r="C34" s="1"/>
  <c r="E34" s="1"/>
  <c r="C31" i="282"/>
  <c r="E31" s="1"/>
  <c r="F30"/>
  <c r="E20" i="262"/>
  <c r="B21"/>
  <c r="C22" i="277"/>
  <c r="F21"/>
  <c r="F20" i="273"/>
  <c r="C21"/>
  <c r="F32" i="287" l="1"/>
  <c r="H32"/>
  <c r="C34" s="1"/>
  <c r="F32" i="285"/>
  <c r="H32"/>
  <c r="C34" s="1"/>
  <c r="I34" i="283"/>
  <c r="D34"/>
  <c r="I31" i="282"/>
  <c r="J29" i="279"/>
  <c r="C30"/>
  <c r="E30" s="1"/>
  <c r="F29"/>
  <c r="E22" i="277"/>
  <c r="I22" s="1"/>
  <c r="D22"/>
  <c r="J22" s="1"/>
  <c r="E21" i="273"/>
  <c r="F21" s="1"/>
  <c r="C21" i="262"/>
  <c r="D21"/>
  <c r="H21" s="1"/>
  <c r="C31" i="281"/>
  <c r="F30"/>
  <c r="C30" i="280"/>
  <c r="F29"/>
  <c r="E34" i="287" l="1"/>
  <c r="I34" s="1"/>
  <c r="D34"/>
  <c r="E31" i="281"/>
  <c r="I31" s="1"/>
  <c r="D31"/>
  <c r="J31" s="1"/>
  <c r="E30" i="280"/>
  <c r="I30" s="1"/>
  <c r="D30"/>
  <c r="J30" s="1"/>
  <c r="D34" i="285"/>
  <c r="E34"/>
  <c r="I34" s="1"/>
  <c r="D30" i="279"/>
  <c r="I30"/>
  <c r="C35" i="283"/>
  <c r="E35" s="1"/>
  <c r="F34"/>
  <c r="I21" i="273"/>
  <c r="E32" i="282"/>
  <c r="F31"/>
  <c r="E21" i="262"/>
  <c r="B22"/>
  <c r="C24" i="277"/>
  <c r="F22"/>
  <c r="C22" i="273"/>
  <c r="E22" s="1"/>
  <c r="C35" i="287" l="1"/>
  <c r="F34"/>
  <c r="E24" i="277"/>
  <c r="D24"/>
  <c r="J24" s="1"/>
  <c r="F34" i="285"/>
  <c r="C35"/>
  <c r="D35" i="283"/>
  <c r="I35"/>
  <c r="D32" i="282"/>
  <c r="I32"/>
  <c r="J30" i="279"/>
  <c r="C31"/>
  <c r="E31" s="1"/>
  <c r="F30"/>
  <c r="D22" i="262"/>
  <c r="H22" s="1"/>
  <c r="C22"/>
  <c r="C32" i="281"/>
  <c r="F31"/>
  <c r="C31" i="280"/>
  <c r="D31" s="1"/>
  <c r="J31" s="1"/>
  <c r="F30"/>
  <c r="I24" i="277"/>
  <c r="I22" i="273"/>
  <c r="D35" i="287" l="1"/>
  <c r="E35"/>
  <c r="I35" s="1"/>
  <c r="E32" i="281"/>
  <c r="I32" s="1"/>
  <c r="D32"/>
  <c r="E35" i="285"/>
  <c r="I35" s="1"/>
  <c r="D35"/>
  <c r="E31" i="280"/>
  <c r="I31" s="1"/>
  <c r="D31" i="279"/>
  <c r="I31"/>
  <c r="C36" i="283"/>
  <c r="E36" s="1"/>
  <c r="F35"/>
  <c r="H32" i="282"/>
  <c r="C34" s="1"/>
  <c r="E34" s="1"/>
  <c r="F32"/>
  <c r="E22" i="262"/>
  <c r="B24"/>
  <c r="C25" i="277"/>
  <c r="F24"/>
  <c r="F22" i="273"/>
  <c r="C24"/>
  <c r="E24" s="1"/>
  <c r="C36" i="287" l="1"/>
  <c r="F35"/>
  <c r="H32" i="281"/>
  <c r="F133" i="262" s="1"/>
  <c r="J32" i="281"/>
  <c r="E25" i="277"/>
  <c r="D25"/>
  <c r="J25" s="1"/>
  <c r="F35" i="285"/>
  <c r="C36"/>
  <c r="D36" i="283"/>
  <c r="I36"/>
  <c r="D34" i="282"/>
  <c r="I34"/>
  <c r="J31" i="279"/>
  <c r="C32"/>
  <c r="E32" s="1"/>
  <c r="F31"/>
  <c r="D24" i="262"/>
  <c r="H24" s="1"/>
  <c r="C24"/>
  <c r="F32" i="281"/>
  <c r="C32" i="280"/>
  <c r="F31"/>
  <c r="I25" i="277"/>
  <c r="I24" i="273"/>
  <c r="E36" i="287" l="1"/>
  <c r="I36" s="1"/>
  <c r="D36"/>
  <c r="C34" i="281"/>
  <c r="E32" i="280"/>
  <c r="I32" s="1"/>
  <c r="D32"/>
  <c r="D36" i="285"/>
  <c r="E36"/>
  <c r="I36" s="1"/>
  <c r="D32" i="279"/>
  <c r="I32"/>
  <c r="C37" i="283"/>
  <c r="E37" s="1"/>
  <c r="F36"/>
  <c r="F34" i="282"/>
  <c r="C35"/>
  <c r="E35" s="1"/>
  <c r="E24" i="262"/>
  <c r="B25"/>
  <c r="C26" i="277"/>
  <c r="F25"/>
  <c r="F24" i="273"/>
  <c r="C25"/>
  <c r="E25" s="1"/>
  <c r="C37" i="287" l="1"/>
  <c r="F36"/>
  <c r="E34" i="281"/>
  <c r="I34" s="1"/>
  <c r="D34"/>
  <c r="E26" i="277"/>
  <c r="D26"/>
  <c r="J26" s="1"/>
  <c r="F36" i="285"/>
  <c r="C37"/>
  <c r="D37" i="283"/>
  <c r="I37"/>
  <c r="D35" i="282"/>
  <c r="I35"/>
  <c r="J32" i="279"/>
  <c r="C34"/>
  <c r="E34" s="1"/>
  <c r="F32"/>
  <c r="D25" i="262"/>
  <c r="H25" s="1"/>
  <c r="C25"/>
  <c r="F32" i="280"/>
  <c r="H32"/>
  <c r="I26" i="277"/>
  <c r="I25" i="273"/>
  <c r="D37" i="287" l="1"/>
  <c r="E37"/>
  <c r="I37" s="1"/>
  <c r="C35" i="281"/>
  <c r="E35" s="1"/>
  <c r="I35" s="1"/>
  <c r="F34"/>
  <c r="D37" i="285"/>
  <c r="E37"/>
  <c r="I37" s="1"/>
  <c r="C34" i="280"/>
  <c r="D34" s="1"/>
  <c r="J34" s="1"/>
  <c r="F125" i="262"/>
  <c r="D34" i="279"/>
  <c r="I34"/>
  <c r="C39" i="283"/>
  <c r="E39" s="1"/>
  <c r="F37"/>
  <c r="F35" i="282"/>
  <c r="C36"/>
  <c r="E36" s="1"/>
  <c r="E25" i="262"/>
  <c r="B26"/>
  <c r="C27" i="277"/>
  <c r="F26"/>
  <c r="F25" i="273"/>
  <c r="C26"/>
  <c r="E26" s="1"/>
  <c r="F37" i="287" l="1"/>
  <c r="C39"/>
  <c r="D35" i="281"/>
  <c r="F35" s="1"/>
  <c r="D27" i="277"/>
  <c r="J27" s="1"/>
  <c r="E27"/>
  <c r="I27" s="1"/>
  <c r="F37" i="285"/>
  <c r="C39"/>
  <c r="E34" i="280"/>
  <c r="I34" s="1"/>
  <c r="J32"/>
  <c r="I39" i="283"/>
  <c r="D39"/>
  <c r="D36" i="282"/>
  <c r="I36"/>
  <c r="J34" i="279"/>
  <c r="C35"/>
  <c r="E35" s="1"/>
  <c r="F34"/>
  <c r="D26" i="262"/>
  <c r="H26" s="1"/>
  <c r="C26"/>
  <c r="C35" i="280"/>
  <c r="I26" i="273"/>
  <c r="E39" i="287" l="1"/>
  <c r="I39" s="1"/>
  <c r="D39"/>
  <c r="C36" i="281"/>
  <c r="E36" s="1"/>
  <c r="I36" s="1"/>
  <c r="E35" i="280"/>
  <c r="D35"/>
  <c r="J35" s="1"/>
  <c r="D39" i="285"/>
  <c r="E39"/>
  <c r="I39" s="1"/>
  <c r="F34" i="280"/>
  <c r="D36" i="281"/>
  <c r="I35" i="280"/>
  <c r="D35" i="279"/>
  <c r="I35"/>
  <c r="C40" i="283"/>
  <c r="E40" s="1"/>
  <c r="F39"/>
  <c r="F36" i="282"/>
  <c r="C37"/>
  <c r="E37" s="1"/>
  <c r="B27" i="262"/>
  <c r="E26"/>
  <c r="C29" i="277"/>
  <c r="F27"/>
  <c r="F26" i="273"/>
  <c r="C27"/>
  <c r="C40" i="287" l="1"/>
  <c r="F39"/>
  <c r="E29" i="277"/>
  <c r="D29"/>
  <c r="J29" s="1"/>
  <c r="F39" i="285"/>
  <c r="C40"/>
  <c r="D40" i="283"/>
  <c r="I40"/>
  <c r="D37" i="282"/>
  <c r="I37"/>
  <c r="J35" i="279"/>
  <c r="C36"/>
  <c r="E36" s="1"/>
  <c r="F35"/>
  <c r="D27" i="262"/>
  <c r="H27" s="1"/>
  <c r="C27"/>
  <c r="C37" i="281"/>
  <c r="E37" s="1"/>
  <c r="F36"/>
  <c r="C36" i="280"/>
  <c r="F35"/>
  <c r="I29" i="277"/>
  <c r="I27" i="273"/>
  <c r="D40" i="287" l="1"/>
  <c r="E40"/>
  <c r="I40" s="1"/>
  <c r="E36" i="280"/>
  <c r="D36"/>
  <c r="J36" s="1"/>
  <c r="E40" i="285"/>
  <c r="I40" s="1"/>
  <c r="D40"/>
  <c r="I37" i="281"/>
  <c r="D37"/>
  <c r="I36" i="280"/>
  <c r="I36" i="279"/>
  <c r="D36"/>
  <c r="F40" i="283"/>
  <c r="C41"/>
  <c r="E41" s="1"/>
  <c r="F37" i="282"/>
  <c r="C39"/>
  <c r="E39" s="1"/>
  <c r="B29" i="262"/>
  <c r="E27"/>
  <c r="C30" i="277"/>
  <c r="F29"/>
  <c r="C29" i="273"/>
  <c r="E29" s="1"/>
  <c r="F27"/>
  <c r="F40" i="287" l="1"/>
  <c r="C41"/>
  <c r="E30" i="277"/>
  <c r="D30"/>
  <c r="J30" s="1"/>
  <c r="F40" i="285"/>
  <c r="C41"/>
  <c r="D41" i="283"/>
  <c r="I41"/>
  <c r="D39" i="282"/>
  <c r="I39"/>
  <c r="J36" i="279"/>
  <c r="C37"/>
  <c r="E37" s="1"/>
  <c r="F36"/>
  <c r="C29" i="262"/>
  <c r="D29"/>
  <c r="H29" s="1"/>
  <c r="C39" i="281"/>
  <c r="E39" s="1"/>
  <c r="F37"/>
  <c r="C37" i="280"/>
  <c r="F36"/>
  <c r="I30" i="277"/>
  <c r="I29" i="273"/>
  <c r="E41" i="287" l="1"/>
  <c r="I41" s="1"/>
  <c r="D41"/>
  <c r="E37" i="280"/>
  <c r="D37"/>
  <c r="J37" s="1"/>
  <c r="D41" i="285"/>
  <c r="E41"/>
  <c r="I41" s="1"/>
  <c r="D39" i="281"/>
  <c r="I39"/>
  <c r="I37" i="280"/>
  <c r="D37" i="279"/>
  <c r="I37"/>
  <c r="C42" i="283"/>
  <c r="E42" s="1"/>
  <c r="F41"/>
  <c r="F39" i="282"/>
  <c r="C40"/>
  <c r="E40" s="1"/>
  <c r="B30" i="262"/>
  <c r="E29"/>
  <c r="C31" i="277"/>
  <c r="F30"/>
  <c r="F29" i="273"/>
  <c r="C30"/>
  <c r="E30" s="1"/>
  <c r="C42" i="287" l="1"/>
  <c r="F41"/>
  <c r="E31" i="277"/>
  <c r="D31"/>
  <c r="J31" s="1"/>
  <c r="F41" i="285"/>
  <c r="C42"/>
  <c r="D42" i="283"/>
  <c r="I42"/>
  <c r="D40" i="282"/>
  <c r="I40"/>
  <c r="J37" i="279"/>
  <c r="C39"/>
  <c r="E39" s="1"/>
  <c r="F37"/>
  <c r="D30" i="262"/>
  <c r="H30" s="1"/>
  <c r="C30"/>
  <c r="C40" i="281"/>
  <c r="E40" s="1"/>
  <c r="F39"/>
  <c r="C39" i="280"/>
  <c r="F37"/>
  <c r="I31" i="277"/>
  <c r="I30" i="273"/>
  <c r="D42" i="287" l="1"/>
  <c r="E42"/>
  <c r="I42" s="1"/>
  <c r="E39" i="280"/>
  <c r="D39"/>
  <c r="J39" s="1"/>
  <c r="E42" i="285"/>
  <c r="I42" s="1"/>
  <c r="D42"/>
  <c r="D40" i="281"/>
  <c r="I40"/>
  <c r="I39" i="280"/>
  <c r="D39" i="279"/>
  <c r="I39"/>
  <c r="F42" i="283"/>
  <c r="C44"/>
  <c r="E44" s="1"/>
  <c r="F40" i="282"/>
  <c r="C41"/>
  <c r="E41" s="1"/>
  <c r="B31" i="262"/>
  <c r="E30"/>
  <c r="C32" i="277"/>
  <c r="F31"/>
  <c r="F30" i="273"/>
  <c r="C31"/>
  <c r="E31" s="1"/>
  <c r="F42" i="287" l="1"/>
  <c r="C44"/>
  <c r="E32" i="277"/>
  <c r="D32"/>
  <c r="J32" s="1"/>
  <c r="F42" i="285"/>
  <c r="C44"/>
  <c r="I44" i="283"/>
  <c r="D44"/>
  <c r="D41" i="282"/>
  <c r="I41"/>
  <c r="J39" i="279"/>
  <c r="C40"/>
  <c r="E40" s="1"/>
  <c r="F39"/>
  <c r="C31" i="262"/>
  <c r="D31"/>
  <c r="H31" s="1"/>
  <c r="C41" i="281"/>
  <c r="E41" s="1"/>
  <c r="F40"/>
  <c r="C40" i="280"/>
  <c r="F39"/>
  <c r="I32" i="277"/>
  <c r="I31" i="273"/>
  <c r="E44" i="287" l="1"/>
  <c r="I44" s="1"/>
  <c r="D44"/>
  <c r="E40" i="280"/>
  <c r="I40" s="1"/>
  <c r="D40"/>
  <c r="J40" s="1"/>
  <c r="D44" i="285"/>
  <c r="E44"/>
  <c r="D41" i="281"/>
  <c r="I41"/>
  <c r="D40" i="279"/>
  <c r="I40"/>
  <c r="C45" i="283"/>
  <c r="E45" s="1"/>
  <c r="F44"/>
  <c r="F41" i="282"/>
  <c r="C42"/>
  <c r="E42" s="1"/>
  <c r="B32" i="262"/>
  <c r="E31"/>
  <c r="H32" i="277"/>
  <c r="F32"/>
  <c r="F31" i="273"/>
  <c r="C32"/>
  <c r="E32" s="1"/>
  <c r="C45" i="287" l="1"/>
  <c r="F44"/>
  <c r="C34" i="277"/>
  <c r="F121" i="262"/>
  <c r="F44" i="285"/>
  <c r="I44"/>
  <c r="C45"/>
  <c r="D45" i="283"/>
  <c r="I45"/>
  <c r="D42" i="282"/>
  <c r="I42"/>
  <c r="J40" i="279"/>
  <c r="C41"/>
  <c r="E41" s="1"/>
  <c r="F40"/>
  <c r="D32" i="262"/>
  <c r="H32" s="1"/>
  <c r="C32"/>
  <c r="C42" i="281"/>
  <c r="E42" s="1"/>
  <c r="F41"/>
  <c r="C41" i="280"/>
  <c r="F40"/>
  <c r="H32" i="273"/>
  <c r="I32"/>
  <c r="D45" i="287" l="1"/>
  <c r="E45"/>
  <c r="I45" s="1"/>
  <c r="E41" i="280"/>
  <c r="D41"/>
  <c r="J41" s="1"/>
  <c r="E34" i="277"/>
  <c r="I34" s="1"/>
  <c r="D34"/>
  <c r="J34" s="1"/>
  <c r="E45" i="285"/>
  <c r="I45" s="1"/>
  <c r="D45"/>
  <c r="D42" i="281"/>
  <c r="I42"/>
  <c r="I41" i="280"/>
  <c r="D41" i="279"/>
  <c r="I41"/>
  <c r="F45" i="283"/>
  <c r="C46"/>
  <c r="E46" s="1"/>
  <c r="F42" i="282"/>
  <c r="C44"/>
  <c r="E44" s="1"/>
  <c r="E32" i="262"/>
  <c r="B34"/>
  <c r="C35" i="277"/>
  <c r="D35" s="1"/>
  <c r="F32" i="273"/>
  <c r="C34"/>
  <c r="E34" s="1"/>
  <c r="C46" i="287" l="1"/>
  <c r="F45"/>
  <c r="F34" i="277"/>
  <c r="F45" i="285"/>
  <c r="C46"/>
  <c r="J35" i="277"/>
  <c r="E35"/>
  <c r="I35" s="1"/>
  <c r="D46" i="283"/>
  <c r="I46"/>
  <c r="D44" i="282"/>
  <c r="I44"/>
  <c r="J41" i="279"/>
  <c r="C42"/>
  <c r="E42" s="1"/>
  <c r="F41"/>
  <c r="C34" i="262"/>
  <c r="D34"/>
  <c r="H34" s="1"/>
  <c r="C44" i="281"/>
  <c r="E44" s="1"/>
  <c r="F42"/>
  <c r="C42" i="280"/>
  <c r="E42" s="1"/>
  <c r="F41"/>
  <c r="I34" i="273"/>
  <c r="D46" i="287" l="1"/>
  <c r="E46"/>
  <c r="I46" s="1"/>
  <c r="D46" i="285"/>
  <c r="E46"/>
  <c r="I46" s="1"/>
  <c r="D44" i="281"/>
  <c r="I44"/>
  <c r="D42" i="280"/>
  <c r="I42"/>
  <c r="D42" i="279"/>
  <c r="I42"/>
  <c r="C47" i="283"/>
  <c r="E47" s="1"/>
  <c r="F46"/>
  <c r="F44" i="282"/>
  <c r="C45"/>
  <c r="E45" s="1"/>
  <c r="B35" i="262"/>
  <c r="E34"/>
  <c r="C36" i="277"/>
  <c r="D36" s="1"/>
  <c r="J36" s="1"/>
  <c r="F35"/>
  <c r="F34" i="273"/>
  <c r="C35"/>
  <c r="C47" i="287" l="1"/>
  <c r="F46"/>
  <c r="F46" i="285"/>
  <c r="C47"/>
  <c r="E35" i="273"/>
  <c r="I35" s="1"/>
  <c r="D47" i="283"/>
  <c r="I47"/>
  <c r="D45" i="282"/>
  <c r="I45"/>
  <c r="E36" i="277"/>
  <c r="I36" s="1"/>
  <c r="J42" i="279"/>
  <c r="C44"/>
  <c r="E44" s="1"/>
  <c r="F42"/>
  <c r="D35" i="262"/>
  <c r="H35" s="1"/>
  <c r="C35"/>
  <c r="C45" i="281"/>
  <c r="E45" s="1"/>
  <c r="F44"/>
  <c r="C44" i="280"/>
  <c r="E44" s="1"/>
  <c r="F42"/>
  <c r="D47" i="287" l="1"/>
  <c r="E47"/>
  <c r="I47" s="1"/>
  <c r="D47" i="285"/>
  <c r="E47"/>
  <c r="I47" s="1"/>
  <c r="I45" i="281"/>
  <c r="D45"/>
  <c r="D44" i="280"/>
  <c r="I44"/>
  <c r="D44" i="279"/>
  <c r="I44"/>
  <c r="F47" i="283"/>
  <c r="H47"/>
  <c r="C49" s="1"/>
  <c r="E49" s="1"/>
  <c r="F45" i="282"/>
  <c r="C46"/>
  <c r="E46" s="1"/>
  <c r="E35" i="262"/>
  <c r="B36"/>
  <c r="C37" i="277"/>
  <c r="F36"/>
  <c r="F35" i="273"/>
  <c r="C36"/>
  <c r="H47" i="287" l="1"/>
  <c r="C49" s="1"/>
  <c r="F47"/>
  <c r="E37" i="277"/>
  <c r="D37"/>
  <c r="J37" s="1"/>
  <c r="F47" i="285"/>
  <c r="H47"/>
  <c r="C49" s="1"/>
  <c r="I49" i="283"/>
  <c r="D49"/>
  <c r="D46" i="282"/>
  <c r="I46"/>
  <c r="E36" i="273"/>
  <c r="I36" s="1"/>
  <c r="J44" i="279"/>
  <c r="F44"/>
  <c r="C45"/>
  <c r="E45" s="1"/>
  <c r="D36" i="262"/>
  <c r="H36" s="1"/>
  <c r="C36"/>
  <c r="C46" i="281"/>
  <c r="E46" s="1"/>
  <c r="F45"/>
  <c r="C45" i="280"/>
  <c r="E45" s="1"/>
  <c r="F44"/>
  <c r="I37" i="277"/>
  <c r="D49" i="287" l="1"/>
  <c r="E49"/>
  <c r="I49" s="1"/>
  <c r="D49" i="285"/>
  <c r="E49"/>
  <c r="I49" s="1"/>
  <c r="D46" i="281"/>
  <c r="D45" i="280"/>
  <c r="I45"/>
  <c r="D45" i="279"/>
  <c r="I45"/>
  <c r="C50" i="283"/>
  <c r="E50" s="1"/>
  <c r="F49"/>
  <c r="F46" i="282"/>
  <c r="C47"/>
  <c r="E47" s="1"/>
  <c r="B37" i="262"/>
  <c r="E36"/>
  <c r="I46" i="281"/>
  <c r="C39" i="277"/>
  <c r="F37"/>
  <c r="F36" i="273"/>
  <c r="C37"/>
  <c r="E37" s="1"/>
  <c r="C50" i="287" l="1"/>
  <c r="F49"/>
  <c r="E39" i="277"/>
  <c r="D39"/>
  <c r="J39" s="1"/>
  <c r="F49" i="285"/>
  <c r="C50"/>
  <c r="D50" i="283"/>
  <c r="I50"/>
  <c r="D47" i="282"/>
  <c r="I47"/>
  <c r="I39" i="277"/>
  <c r="I37" i="273"/>
  <c r="J45" i="279"/>
  <c r="F45"/>
  <c r="C46"/>
  <c r="E46" s="1"/>
  <c r="D37" i="262"/>
  <c r="H37" s="1"/>
  <c r="C37"/>
  <c r="C47" i="281"/>
  <c r="E47" s="1"/>
  <c r="F46"/>
  <c r="C46" i="280"/>
  <c r="E46" s="1"/>
  <c r="F45"/>
  <c r="E50" i="287" l="1"/>
  <c r="I50" s="1"/>
  <c r="D50"/>
  <c r="E50" i="285"/>
  <c r="I50" s="1"/>
  <c r="D50"/>
  <c r="D47" i="281"/>
  <c r="D46" i="280"/>
  <c r="I46"/>
  <c r="D46" i="279"/>
  <c r="I46"/>
  <c r="C51" i="283"/>
  <c r="E51" s="1"/>
  <c r="F50"/>
  <c r="F47" i="282"/>
  <c r="H47"/>
  <c r="C49" s="1"/>
  <c r="E49" s="1"/>
  <c r="B39" i="262"/>
  <c r="E37"/>
  <c r="I47" i="281"/>
  <c r="C40" i="277"/>
  <c r="F39"/>
  <c r="C39" i="273"/>
  <c r="F37"/>
  <c r="C51" i="287" l="1"/>
  <c r="F50"/>
  <c r="E40" i="277"/>
  <c r="D40"/>
  <c r="J40" s="1"/>
  <c r="E39" i="273"/>
  <c r="I39" s="1"/>
  <c r="D39"/>
  <c r="J39" s="1"/>
  <c r="F50" i="285"/>
  <c r="C51"/>
  <c r="D51" i="283"/>
  <c r="I51"/>
  <c r="D49" i="282"/>
  <c r="I49"/>
  <c r="I40" i="277"/>
  <c r="J46" i="279"/>
  <c r="C47"/>
  <c r="E47" s="1"/>
  <c r="F46"/>
  <c r="D39" i="262"/>
  <c r="H39" s="1"/>
  <c r="C39"/>
  <c r="F47" i="281"/>
  <c r="H47"/>
  <c r="C49" s="1"/>
  <c r="E49" s="1"/>
  <c r="C47" i="280"/>
  <c r="E47" s="1"/>
  <c r="F46"/>
  <c r="D51" i="287" l="1"/>
  <c r="E51"/>
  <c r="I51" s="1"/>
  <c r="D51" i="285"/>
  <c r="E51"/>
  <c r="I51" s="1"/>
  <c r="D49" i="281"/>
  <c r="D47" i="280"/>
  <c r="I47"/>
  <c r="I47" i="279"/>
  <c r="D47"/>
  <c r="C52" i="283"/>
  <c r="E52" s="1"/>
  <c r="F51"/>
  <c r="C50" i="282"/>
  <c r="E50" s="1"/>
  <c r="F49"/>
  <c r="E39" i="262"/>
  <c r="B40"/>
  <c r="I49" i="281"/>
  <c r="C41" i="277"/>
  <c r="F40"/>
  <c r="F39" i="273"/>
  <c r="C40"/>
  <c r="C52" i="287" l="1"/>
  <c r="F51"/>
  <c r="E41" i="277"/>
  <c r="D41"/>
  <c r="J41" s="1"/>
  <c r="E40" i="273"/>
  <c r="D40"/>
  <c r="J40" s="1"/>
  <c r="F51" i="285"/>
  <c r="C52"/>
  <c r="D52" i="283"/>
  <c r="I52"/>
  <c r="D50" i="282"/>
  <c r="I50"/>
  <c r="I41" i="277"/>
  <c r="I40" i="273"/>
  <c r="J47" i="279"/>
  <c r="C49"/>
  <c r="E49" s="1"/>
  <c r="F47"/>
  <c r="D40" i="262"/>
  <c r="H40" s="1"/>
  <c r="C40"/>
  <c r="C50" i="281"/>
  <c r="E50" s="1"/>
  <c r="F49"/>
  <c r="H47" i="280"/>
  <c r="C49" s="1"/>
  <c r="E49" s="1"/>
  <c r="F47"/>
  <c r="E52" i="287" l="1"/>
  <c r="I52" s="1"/>
  <c r="D52"/>
  <c r="E52" i="285"/>
  <c r="I52" s="1"/>
  <c r="D52"/>
  <c r="I50" i="281"/>
  <c r="D50"/>
  <c r="D49" i="280"/>
  <c r="I49"/>
  <c r="I49" i="279"/>
  <c r="D49"/>
  <c r="C54" i="283"/>
  <c r="E54" s="1"/>
  <c r="F52"/>
  <c r="C51" i="282"/>
  <c r="E51" s="1"/>
  <c r="F50"/>
  <c r="E40" i="262"/>
  <c r="B41"/>
  <c r="C42" i="277"/>
  <c r="F41"/>
  <c r="F40" i="273"/>
  <c r="C41"/>
  <c r="C54" i="287" l="1"/>
  <c r="F52"/>
  <c r="E41" i="273"/>
  <c r="D41"/>
  <c r="J41" s="1"/>
  <c r="F52" i="285"/>
  <c r="C54"/>
  <c r="E42" i="277"/>
  <c r="I42" s="1"/>
  <c r="D42"/>
  <c r="J42" s="1"/>
  <c r="I54" i="283"/>
  <c r="D54"/>
  <c r="D51" i="282"/>
  <c r="I51"/>
  <c r="I41" i="273"/>
  <c r="J49" i="279"/>
  <c r="C50"/>
  <c r="E50" s="1"/>
  <c r="F49"/>
  <c r="D41" i="262"/>
  <c r="H41" s="1"/>
  <c r="C41"/>
  <c r="C51" i="281"/>
  <c r="E51" s="1"/>
  <c r="F50"/>
  <c r="C50" i="280"/>
  <c r="E50" s="1"/>
  <c r="F49"/>
  <c r="D54" i="287" l="1"/>
  <c r="E54"/>
  <c r="I54" s="1"/>
  <c r="D54" i="285"/>
  <c r="E54"/>
  <c r="D51" i="281"/>
  <c r="D50" i="280"/>
  <c r="I50"/>
  <c r="D50" i="279"/>
  <c r="I50"/>
  <c r="C55" i="283"/>
  <c r="E55" s="1"/>
  <c r="F54"/>
  <c r="C52" i="282"/>
  <c r="E52" s="1"/>
  <c r="F51"/>
  <c r="B42" i="262"/>
  <c r="E41"/>
  <c r="I51" i="281"/>
  <c r="C44" i="277"/>
  <c r="F42"/>
  <c r="F41" i="273"/>
  <c r="C42"/>
  <c r="C55" i="287" l="1"/>
  <c r="F54"/>
  <c r="E44" i="277"/>
  <c r="I44" s="1"/>
  <c r="D44"/>
  <c r="J44" s="1"/>
  <c r="E42" i="273"/>
  <c r="I42" s="1"/>
  <c r="D42"/>
  <c r="J42" s="1"/>
  <c r="F54" i="285"/>
  <c r="I54"/>
  <c r="C55"/>
  <c r="D55" i="283"/>
  <c r="I55"/>
  <c r="D52" i="282"/>
  <c r="I52"/>
  <c r="J50" i="279"/>
  <c r="F50"/>
  <c r="C51"/>
  <c r="E51" s="1"/>
  <c r="D42" i="262"/>
  <c r="H42" s="1"/>
  <c r="C42"/>
  <c r="C52" i="281"/>
  <c r="E52" s="1"/>
  <c r="F51"/>
  <c r="C51" i="280"/>
  <c r="E51" s="1"/>
  <c r="F50"/>
  <c r="E55" i="287" l="1"/>
  <c r="I55" s="1"/>
  <c r="D55"/>
  <c r="E55" i="285"/>
  <c r="I55" s="1"/>
  <c r="D55"/>
  <c r="D52" i="281"/>
  <c r="D51" i="280"/>
  <c r="I51"/>
  <c r="D51" i="279"/>
  <c r="I51"/>
  <c r="C56" i="283"/>
  <c r="E56" s="1"/>
  <c r="F55"/>
  <c r="C54" i="282"/>
  <c r="E54" s="1"/>
  <c r="F52"/>
  <c r="E42" i="262"/>
  <c r="B44"/>
  <c r="I52" i="281"/>
  <c r="C45" i="277"/>
  <c r="F44"/>
  <c r="F42" i="273"/>
  <c r="C44"/>
  <c r="C56" i="287" l="1"/>
  <c r="F55"/>
  <c r="E45" i="277"/>
  <c r="D45"/>
  <c r="J45" s="1"/>
  <c r="E44" i="273"/>
  <c r="I44" s="1"/>
  <c r="D44"/>
  <c r="J44" s="1"/>
  <c r="F55" i="285"/>
  <c r="C56"/>
  <c r="D56" i="283"/>
  <c r="I56"/>
  <c r="D54" i="282"/>
  <c r="I54"/>
  <c r="I45" i="277"/>
  <c r="J51" i="279"/>
  <c r="C52"/>
  <c r="E52" s="1"/>
  <c r="F51"/>
  <c r="D44" i="262"/>
  <c r="H44" s="1"/>
  <c r="C44"/>
  <c r="C54" i="281"/>
  <c r="E54" s="1"/>
  <c r="F52"/>
  <c r="C52" i="280"/>
  <c r="E52" s="1"/>
  <c r="F51"/>
  <c r="D56" i="287" l="1"/>
  <c r="E56"/>
  <c r="I56" s="1"/>
  <c r="D56" i="285"/>
  <c r="E56"/>
  <c r="I56" s="1"/>
  <c r="D54" i="281"/>
  <c r="D52" i="280"/>
  <c r="I52"/>
  <c r="D52" i="279"/>
  <c r="I52"/>
  <c r="C57" i="283"/>
  <c r="E57" s="1"/>
  <c r="F56"/>
  <c r="C55" i="282"/>
  <c r="E55" s="1"/>
  <c r="F54"/>
  <c r="B45" i="262"/>
  <c r="E44"/>
  <c r="I54" i="281"/>
  <c r="C46" i="277"/>
  <c r="E46" s="1"/>
  <c r="F45"/>
  <c r="F44" i="273"/>
  <c r="C45"/>
  <c r="C57" i="287" l="1"/>
  <c r="F56"/>
  <c r="E45" i="273"/>
  <c r="D45"/>
  <c r="J45" s="1"/>
  <c r="F56" i="285"/>
  <c r="C57"/>
  <c r="D57" i="283"/>
  <c r="I57"/>
  <c r="D55" i="282"/>
  <c r="I55"/>
  <c r="D46" i="277"/>
  <c r="I46"/>
  <c r="I45" i="273"/>
  <c r="J52" i="279"/>
  <c r="C54"/>
  <c r="E54" s="1"/>
  <c r="F52"/>
  <c r="D45" i="262"/>
  <c r="H45" s="1"/>
  <c r="C45"/>
  <c r="C55" i="281"/>
  <c r="E55" s="1"/>
  <c r="F54"/>
  <c r="C54" i="280"/>
  <c r="E54" s="1"/>
  <c r="F52"/>
  <c r="E57" i="287" l="1"/>
  <c r="I57" s="1"/>
  <c r="D57"/>
  <c r="D57" i="285"/>
  <c r="F57" s="1"/>
  <c r="E57"/>
  <c r="I57" s="1"/>
  <c r="D55" i="281"/>
  <c r="D54" i="280"/>
  <c r="I54"/>
  <c r="I54" i="279"/>
  <c r="D54"/>
  <c r="C59" i="283"/>
  <c r="E59" s="1"/>
  <c r="F57"/>
  <c r="C56" i="282"/>
  <c r="E56" s="1"/>
  <c r="F55"/>
  <c r="E45" i="262"/>
  <c r="B46"/>
  <c r="I55" i="281"/>
  <c r="C47" i="277"/>
  <c r="E47" s="1"/>
  <c r="F46"/>
  <c r="F45" i="273"/>
  <c r="C46"/>
  <c r="E46" s="1"/>
  <c r="C59" i="287" l="1"/>
  <c r="F57"/>
  <c r="C59" i="285"/>
  <c r="I59" i="283"/>
  <c r="D59"/>
  <c r="D56" i="282"/>
  <c r="I56"/>
  <c r="D47" i="277"/>
  <c r="I47"/>
  <c r="D46" i="273"/>
  <c r="I46"/>
  <c r="J54" i="279"/>
  <c r="F54"/>
  <c r="C55"/>
  <c r="E55" s="1"/>
  <c r="D46" i="262"/>
  <c r="H46" s="1"/>
  <c r="C46"/>
  <c r="C56" i="281"/>
  <c r="E56" s="1"/>
  <c r="F55"/>
  <c r="C55" i="280"/>
  <c r="E55" s="1"/>
  <c r="F54"/>
  <c r="D59" i="287" l="1"/>
  <c r="E59"/>
  <c r="I59" s="1"/>
  <c r="D59" i="285"/>
  <c r="E59"/>
  <c r="I59" s="1"/>
  <c r="D56" i="281"/>
  <c r="I56"/>
  <c r="D55" i="280"/>
  <c r="I55"/>
  <c r="D55" i="279"/>
  <c r="I55"/>
  <c r="C60" i="283"/>
  <c r="E60" s="1"/>
  <c r="F59"/>
  <c r="C57" i="282"/>
  <c r="E57" s="1"/>
  <c r="F56"/>
  <c r="B47" i="262"/>
  <c r="E46"/>
  <c r="F47" i="277"/>
  <c r="H47"/>
  <c r="C49" s="1"/>
  <c r="E49" s="1"/>
  <c r="F46" i="273"/>
  <c r="C47"/>
  <c r="E47" s="1"/>
  <c r="C60" i="287" l="1"/>
  <c r="F59"/>
  <c r="F59" i="285"/>
  <c r="C60"/>
  <c r="D60" i="283"/>
  <c r="I60"/>
  <c r="D57" i="282"/>
  <c r="I57"/>
  <c r="D49" i="277"/>
  <c r="D47" i="273"/>
  <c r="H47" s="1"/>
  <c r="I47"/>
  <c r="J55" i="279"/>
  <c r="F55"/>
  <c r="C56"/>
  <c r="E56" s="1"/>
  <c r="D47" i="262"/>
  <c r="H47" s="1"/>
  <c r="C47"/>
  <c r="C57" i="281"/>
  <c r="E57" s="1"/>
  <c r="F56"/>
  <c r="C56" i="280"/>
  <c r="E56" s="1"/>
  <c r="F55"/>
  <c r="I49" i="277"/>
  <c r="E60" i="287" l="1"/>
  <c r="I60" s="1"/>
  <c r="D60"/>
  <c r="E60" i="285"/>
  <c r="I60" s="1"/>
  <c r="D60"/>
  <c r="D57" i="281"/>
  <c r="D56" i="280"/>
  <c r="I56"/>
  <c r="D56" i="279"/>
  <c r="I56"/>
  <c r="C61" i="283"/>
  <c r="E61" s="1"/>
  <c r="F60"/>
  <c r="C59" i="282"/>
  <c r="E59" s="1"/>
  <c r="F57"/>
  <c r="B49" i="262"/>
  <c r="E47"/>
  <c r="I57" i="281"/>
  <c r="C50" i="277"/>
  <c r="E50" s="1"/>
  <c r="F49"/>
  <c r="C49" i="273"/>
  <c r="E49" s="1"/>
  <c r="F47"/>
  <c r="C61" i="287" l="1"/>
  <c r="F60"/>
  <c r="F60" i="285"/>
  <c r="C61"/>
  <c r="D61" i="283"/>
  <c r="I61"/>
  <c r="D59" i="282"/>
  <c r="I59"/>
  <c r="D50" i="277"/>
  <c r="D49" i="273"/>
  <c r="I49"/>
  <c r="J56" i="279"/>
  <c r="C57"/>
  <c r="E57" s="1"/>
  <c r="F56"/>
  <c r="D49" i="262"/>
  <c r="H49" s="1"/>
  <c r="C49"/>
  <c r="C59" i="281"/>
  <c r="E59" s="1"/>
  <c r="F57"/>
  <c r="C57" i="280"/>
  <c r="E57" s="1"/>
  <c r="F56"/>
  <c r="I50" i="277"/>
  <c r="D61" i="287" l="1"/>
  <c r="E61"/>
  <c r="I61" s="1"/>
  <c r="D61" i="285"/>
  <c r="E61"/>
  <c r="I61" s="1"/>
  <c r="D59" i="281"/>
  <c r="D57" i="280"/>
  <c r="I57"/>
  <c r="D57" i="279"/>
  <c r="I57"/>
  <c r="C62" i="283"/>
  <c r="E62" s="1"/>
  <c r="F61"/>
  <c r="C60" i="282"/>
  <c r="E60" s="1"/>
  <c r="F59"/>
  <c r="E49" i="262"/>
  <c r="B50"/>
  <c r="I59" i="281"/>
  <c r="C51" i="277"/>
  <c r="E51" s="1"/>
  <c r="F50"/>
  <c r="F49" i="273"/>
  <c r="C50"/>
  <c r="E50" s="1"/>
  <c r="C62" i="287" l="1"/>
  <c r="F61"/>
  <c r="F61" i="285"/>
  <c r="C62"/>
  <c r="D62" i="283"/>
  <c r="I62"/>
  <c r="D60" i="282"/>
  <c r="I60"/>
  <c r="D51" i="277"/>
  <c r="I50" i="273"/>
  <c r="D50"/>
  <c r="J57" i="279"/>
  <c r="C59"/>
  <c r="E59" s="1"/>
  <c r="F57"/>
  <c r="D50" i="262"/>
  <c r="H50" s="1"/>
  <c r="C50"/>
  <c r="C60" i="281"/>
  <c r="E60" s="1"/>
  <c r="F59"/>
  <c r="C59" i="280"/>
  <c r="E59" s="1"/>
  <c r="F57"/>
  <c r="I51" i="277"/>
  <c r="E62" i="287" l="1"/>
  <c r="I62" s="1"/>
  <c r="D62"/>
  <c r="E62" i="285"/>
  <c r="I62" s="1"/>
  <c r="D62"/>
  <c r="D60" i="281"/>
  <c r="D59" i="280"/>
  <c r="I59"/>
  <c r="D59" i="279"/>
  <c r="I59"/>
  <c r="F62" i="283"/>
  <c r="H62"/>
  <c r="C64" s="1"/>
  <c r="E64" s="1"/>
  <c r="C61" i="282"/>
  <c r="E61" s="1"/>
  <c r="F60"/>
  <c r="E50" i="262"/>
  <c r="B51"/>
  <c r="I60" i="281"/>
  <c r="C52" i="277"/>
  <c r="E52" s="1"/>
  <c r="F51"/>
  <c r="F50" i="273"/>
  <c r="C51"/>
  <c r="E51" s="1"/>
  <c r="F62" i="287" l="1"/>
  <c r="H62"/>
  <c r="C64" s="1"/>
  <c r="F62" i="285"/>
  <c r="H62"/>
  <c r="C64" s="1"/>
  <c r="I64" i="283"/>
  <c r="D64"/>
  <c r="D61" i="282"/>
  <c r="I61"/>
  <c r="D52" i="277"/>
  <c r="D51" i="273"/>
  <c r="I51"/>
  <c r="J59" i="279"/>
  <c r="C60"/>
  <c r="E60" s="1"/>
  <c r="F59"/>
  <c r="D51" i="262"/>
  <c r="H51" s="1"/>
  <c r="C51"/>
  <c r="C61" i="281"/>
  <c r="E61" s="1"/>
  <c r="F60"/>
  <c r="C60" i="280"/>
  <c r="E60" s="1"/>
  <c r="F59"/>
  <c r="I52" i="277"/>
  <c r="D64" i="287" l="1"/>
  <c r="E64"/>
  <c r="I64" s="1"/>
  <c r="D64" i="285"/>
  <c r="E64"/>
  <c r="I64" s="1"/>
  <c r="D61" i="281"/>
  <c r="D60" i="280"/>
  <c r="I60"/>
  <c r="I60" i="279"/>
  <c r="D60"/>
  <c r="F64" i="283"/>
  <c r="C65"/>
  <c r="E65" s="1"/>
  <c r="C62" i="282"/>
  <c r="E62" s="1"/>
  <c r="F61"/>
  <c r="B52" i="262"/>
  <c r="E51"/>
  <c r="I61" i="281"/>
  <c r="C54" i="277"/>
  <c r="E54" s="1"/>
  <c r="F52"/>
  <c r="F51" i="273"/>
  <c r="C52"/>
  <c r="E52" s="1"/>
  <c r="F64" i="287" l="1"/>
  <c r="C65"/>
  <c r="F64" i="285"/>
  <c r="C65"/>
  <c r="D65" i="283"/>
  <c r="I65"/>
  <c r="D62" i="282"/>
  <c r="I62"/>
  <c r="D54" i="277"/>
  <c r="D52" i="273"/>
  <c r="I52"/>
  <c r="J60" i="279"/>
  <c r="C61"/>
  <c r="E61" s="1"/>
  <c r="F60"/>
  <c r="D52" i="262"/>
  <c r="H52" s="1"/>
  <c r="C52"/>
  <c r="C62" i="281"/>
  <c r="E62" s="1"/>
  <c r="F61"/>
  <c r="C61" i="280"/>
  <c r="E61" s="1"/>
  <c r="F60"/>
  <c r="I54" i="277"/>
  <c r="D65" i="287" l="1"/>
  <c r="E65"/>
  <c r="I65" s="1"/>
  <c r="E65" i="285"/>
  <c r="I65" s="1"/>
  <c r="D65"/>
  <c r="D62" i="281"/>
  <c r="D61" i="280"/>
  <c r="I61"/>
  <c r="I61" i="279"/>
  <c r="D61"/>
  <c r="C66" i="283"/>
  <c r="E66" s="1"/>
  <c r="F65"/>
  <c r="H62" i="282"/>
  <c r="C64" s="1"/>
  <c r="E64" s="1"/>
  <c r="F62"/>
  <c r="E52" i="262"/>
  <c r="B54"/>
  <c r="I62" i="281"/>
  <c r="C55" i="277"/>
  <c r="E55" s="1"/>
  <c r="F54"/>
  <c r="F52" i="273"/>
  <c r="C54"/>
  <c r="E54" s="1"/>
  <c r="C66" i="287" l="1"/>
  <c r="F65"/>
  <c r="F65" i="285"/>
  <c r="C66"/>
  <c r="D66" i="283"/>
  <c r="I66"/>
  <c r="D64" i="282"/>
  <c r="D55" i="277"/>
  <c r="I55"/>
  <c r="D54" i="273"/>
  <c r="I54"/>
  <c r="J61" i="279"/>
  <c r="C62"/>
  <c r="E62" s="1"/>
  <c r="F61"/>
  <c r="I64" i="282"/>
  <c r="D54" i="262"/>
  <c r="H54" s="1"/>
  <c r="C54"/>
  <c r="H62" i="281"/>
  <c r="C64" s="1"/>
  <c r="E64" s="1"/>
  <c r="F62"/>
  <c r="C62" i="280"/>
  <c r="E62" s="1"/>
  <c r="F61"/>
  <c r="D66" i="287" l="1"/>
  <c r="E66"/>
  <c r="I66" s="1"/>
  <c r="D66" i="285"/>
  <c r="F66" s="1"/>
  <c r="E66"/>
  <c r="I66" s="1"/>
  <c r="D64" i="281"/>
  <c r="I64"/>
  <c r="D62" i="280"/>
  <c r="I62"/>
  <c r="D62" i="279"/>
  <c r="I62"/>
  <c r="F66" i="283"/>
  <c r="C67"/>
  <c r="E67" s="1"/>
  <c r="F64" i="282"/>
  <c r="C65"/>
  <c r="E65" s="1"/>
  <c r="B55" i="262"/>
  <c r="E54"/>
  <c r="C56" i="277"/>
  <c r="E56" s="1"/>
  <c r="F55"/>
  <c r="F54" i="273"/>
  <c r="C55"/>
  <c r="E55" s="1"/>
  <c r="F66" i="287" l="1"/>
  <c r="C67"/>
  <c r="C67" i="285"/>
  <c r="D67" i="283"/>
  <c r="I67"/>
  <c r="D65" i="282"/>
  <c r="I65"/>
  <c r="D56" i="277"/>
  <c r="D55" i="273"/>
  <c r="J62" i="279"/>
  <c r="C64"/>
  <c r="E64" s="1"/>
  <c r="F62"/>
  <c r="D55" i="262"/>
  <c r="H55" s="1"/>
  <c r="C55"/>
  <c r="C65" i="281"/>
  <c r="E65" s="1"/>
  <c r="F64"/>
  <c r="F62" i="280"/>
  <c r="H62"/>
  <c r="C64" s="1"/>
  <c r="E64" s="1"/>
  <c r="I56" i="277"/>
  <c r="I55" i="273"/>
  <c r="D67" i="287" l="1"/>
  <c r="E67"/>
  <c r="I67" s="1"/>
  <c r="D67" i="285"/>
  <c r="E67"/>
  <c r="I67" s="1"/>
  <c r="I65" i="281"/>
  <c r="D65"/>
  <c r="D64" i="280"/>
  <c r="I64"/>
  <c r="D64" i="279"/>
  <c r="I64"/>
  <c r="C69" i="283"/>
  <c r="E69" s="1"/>
  <c r="F67"/>
  <c r="F65" i="282"/>
  <c r="C66"/>
  <c r="E66" s="1"/>
  <c r="E55" i="262"/>
  <c r="B56"/>
  <c r="C57" i="277"/>
  <c r="E57" s="1"/>
  <c r="F56"/>
  <c r="F55" i="273"/>
  <c r="C56"/>
  <c r="E56" s="1"/>
  <c r="C69" i="287" l="1"/>
  <c r="F67"/>
  <c r="F67" i="285"/>
  <c r="C69"/>
  <c r="I69" i="283"/>
  <c r="D69"/>
  <c r="D66" i="282"/>
  <c r="I66"/>
  <c r="D57" i="277"/>
  <c r="D56" i="273"/>
  <c r="I56"/>
  <c r="J64" i="279"/>
  <c r="C65"/>
  <c r="E65" s="1"/>
  <c r="F64"/>
  <c r="D56" i="262"/>
  <c r="C56"/>
  <c r="C66" i="281"/>
  <c r="E66" s="1"/>
  <c r="F65"/>
  <c r="C65" i="280"/>
  <c r="E65" s="1"/>
  <c r="F64"/>
  <c r="I57" i="277"/>
  <c r="D69" i="287" l="1"/>
  <c r="E69"/>
  <c r="I69" s="1"/>
  <c r="D69" i="285"/>
  <c r="E69"/>
  <c r="I69" s="1"/>
  <c r="D66" i="281"/>
  <c r="I66"/>
  <c r="D65" i="280"/>
  <c r="I65"/>
  <c r="D65" i="279"/>
  <c r="I65"/>
  <c r="F69" i="283"/>
  <c r="C70"/>
  <c r="E70" s="1"/>
  <c r="F66" i="282"/>
  <c r="C67"/>
  <c r="E67" s="1"/>
  <c r="G56" i="262"/>
  <c r="H56"/>
  <c r="B57"/>
  <c r="E56"/>
  <c r="C59" i="277"/>
  <c r="E59" s="1"/>
  <c r="F57"/>
  <c r="F56" i="273"/>
  <c r="C57"/>
  <c r="E57" s="1"/>
  <c r="F69" i="287" l="1"/>
  <c r="C70"/>
  <c r="F69" i="285"/>
  <c r="C70"/>
  <c r="D70" i="283"/>
  <c r="I70"/>
  <c r="D67" i="282"/>
  <c r="I67"/>
  <c r="D59" i="277"/>
  <c r="I57" i="273"/>
  <c r="D57"/>
  <c r="J65" i="279"/>
  <c r="C66"/>
  <c r="E66" s="1"/>
  <c r="F65"/>
  <c r="D57" i="262"/>
  <c r="H57" s="1"/>
  <c r="C57"/>
  <c r="C67" i="281"/>
  <c r="E67" s="1"/>
  <c r="F66"/>
  <c r="C66" i="280"/>
  <c r="E66" s="1"/>
  <c r="F65"/>
  <c r="I59" i="277"/>
  <c r="D70" i="287" l="1"/>
  <c r="E70"/>
  <c r="I70" s="1"/>
  <c r="D70" i="285"/>
  <c r="E70"/>
  <c r="I70" s="1"/>
  <c r="D67" i="281"/>
  <c r="D66" i="280"/>
  <c r="I66"/>
  <c r="I66" i="279"/>
  <c r="D66"/>
  <c r="C71" i="283"/>
  <c r="E71" s="1"/>
  <c r="F70"/>
  <c r="F67" i="282"/>
  <c r="C69"/>
  <c r="E69" s="1"/>
  <c r="E57" i="262"/>
  <c r="B59"/>
  <c r="I67" i="281"/>
  <c r="C60" i="277"/>
  <c r="E60" s="1"/>
  <c r="F59"/>
  <c r="C59" i="273"/>
  <c r="E59" s="1"/>
  <c r="F57"/>
  <c r="C71" i="287" l="1"/>
  <c r="F70"/>
  <c r="C71" i="285"/>
  <c r="F70"/>
  <c r="D71" i="283"/>
  <c r="I71"/>
  <c r="D69" i="282"/>
  <c r="I69"/>
  <c r="D60" i="277"/>
  <c r="D59" i="273"/>
  <c r="I59"/>
  <c r="J66" i="279"/>
  <c r="C67"/>
  <c r="E67" s="1"/>
  <c r="F66"/>
  <c r="D59" i="262"/>
  <c r="H59" s="1"/>
  <c r="C59"/>
  <c r="C69" i="281"/>
  <c r="E69" s="1"/>
  <c r="F67"/>
  <c r="C67" i="280"/>
  <c r="E67" s="1"/>
  <c r="F66"/>
  <c r="I60" i="277"/>
  <c r="D71" i="287" l="1"/>
  <c r="E71"/>
  <c r="I71" s="1"/>
  <c r="D71" i="285"/>
  <c r="E71"/>
  <c r="I71" s="1"/>
  <c r="D69" i="281"/>
  <c r="I69"/>
  <c r="D67" i="280"/>
  <c r="I67"/>
  <c r="D67" i="279"/>
  <c r="I67"/>
  <c r="F71" i="283"/>
  <c r="C72"/>
  <c r="E72" s="1"/>
  <c r="F69" i="282"/>
  <c r="C70"/>
  <c r="E70" s="1"/>
  <c r="E59" i="262"/>
  <c r="B60"/>
  <c r="C61" i="277"/>
  <c r="E61" s="1"/>
  <c r="F60"/>
  <c r="F59" i="273"/>
  <c r="C60"/>
  <c r="E60" s="1"/>
  <c r="F71" i="287" l="1"/>
  <c r="C72"/>
  <c r="F71" i="285"/>
  <c r="C72"/>
  <c r="D72" i="283"/>
  <c r="I72"/>
  <c r="D70" i="282"/>
  <c r="I70"/>
  <c r="D61" i="277"/>
  <c r="I60" i="273"/>
  <c r="D60"/>
  <c r="J67" i="279"/>
  <c r="C69"/>
  <c r="E69" s="1"/>
  <c r="F67"/>
  <c r="D60" i="262"/>
  <c r="H60" s="1"/>
  <c r="C60"/>
  <c r="C70" i="281"/>
  <c r="E70" s="1"/>
  <c r="F69"/>
  <c r="C69" i="280"/>
  <c r="E69" s="1"/>
  <c r="F67"/>
  <c r="I61" i="277"/>
  <c r="D72" i="287" l="1"/>
  <c r="E72"/>
  <c r="I72" s="1"/>
  <c r="D72" i="285"/>
  <c r="E72"/>
  <c r="I72" s="1"/>
  <c r="I70" i="281"/>
  <c r="D70"/>
  <c r="D69" i="280"/>
  <c r="I69"/>
  <c r="D69" i="279"/>
  <c r="I69"/>
  <c r="C74" i="283"/>
  <c r="E74" s="1"/>
  <c r="F72"/>
  <c r="F70" i="282"/>
  <c r="C71"/>
  <c r="E71" s="1"/>
  <c r="B61" i="262"/>
  <c r="E60"/>
  <c r="C62" i="277"/>
  <c r="E62" s="1"/>
  <c r="F61"/>
  <c r="F60" i="273"/>
  <c r="C61"/>
  <c r="E61" s="1"/>
  <c r="C74" i="287" l="1"/>
  <c r="F72"/>
  <c r="C74" i="285"/>
  <c r="F72"/>
  <c r="I74" i="283"/>
  <c r="D74"/>
  <c r="D71" i="282"/>
  <c r="I71"/>
  <c r="D62" i="277"/>
  <c r="D61" i="273"/>
  <c r="I61"/>
  <c r="J69" i="279"/>
  <c r="C70"/>
  <c r="E70" s="1"/>
  <c r="F69"/>
  <c r="D61" i="262"/>
  <c r="H61" s="1"/>
  <c r="C61"/>
  <c r="C71" i="281"/>
  <c r="E71" s="1"/>
  <c r="F70"/>
  <c r="C70" i="280"/>
  <c r="E70" s="1"/>
  <c r="F69"/>
  <c r="I62" i="277"/>
  <c r="D74" i="287" l="1"/>
  <c r="E74"/>
  <c r="I74" s="1"/>
  <c r="D74" i="285"/>
  <c r="E74"/>
  <c r="I74" s="1"/>
  <c r="D71" i="281"/>
  <c r="I71"/>
  <c r="D70" i="280"/>
  <c r="I70"/>
  <c r="D70" i="279"/>
  <c r="I70"/>
  <c r="F74" i="283"/>
  <c r="C75"/>
  <c r="E75" s="1"/>
  <c r="F71" i="282"/>
  <c r="C72"/>
  <c r="E72" s="1"/>
  <c r="E61" i="262"/>
  <c r="B62"/>
  <c r="H62" i="277"/>
  <c r="C64" s="1"/>
  <c r="E64" s="1"/>
  <c r="F62"/>
  <c r="F61" i="273"/>
  <c r="C62"/>
  <c r="E62" s="1"/>
  <c r="F74" i="287" l="1"/>
  <c r="C75"/>
  <c r="F74" i="285"/>
  <c r="C75"/>
  <c r="D75" i="283"/>
  <c r="I75"/>
  <c r="D72" i="282"/>
  <c r="I72"/>
  <c r="D64" i="277"/>
  <c r="I64"/>
  <c r="I62" i="273"/>
  <c r="D62"/>
  <c r="H62" s="1"/>
  <c r="J70" i="279"/>
  <c r="C71"/>
  <c r="E71" s="1"/>
  <c r="F70"/>
  <c r="D62" i="262"/>
  <c r="H62" s="1"/>
  <c r="C62"/>
  <c r="C72" i="281"/>
  <c r="E72" s="1"/>
  <c r="F71"/>
  <c r="C71" i="280"/>
  <c r="E71" s="1"/>
  <c r="F70"/>
  <c r="D75" i="287" l="1"/>
  <c r="E75"/>
  <c r="I75" s="1"/>
  <c r="D75" i="285"/>
  <c r="E75"/>
  <c r="I75" s="1"/>
  <c r="D72" i="281"/>
  <c r="I72"/>
  <c r="D71" i="280"/>
  <c r="I71"/>
  <c r="D71" i="279"/>
  <c r="I71"/>
  <c r="C76" i="283"/>
  <c r="E76" s="1"/>
  <c r="F75"/>
  <c r="C74" i="282"/>
  <c r="E74" s="1"/>
  <c r="F72"/>
  <c r="E62" i="262"/>
  <c r="B64"/>
  <c r="C65" i="277"/>
  <c r="E65" s="1"/>
  <c r="F64"/>
  <c r="F62" i="273"/>
  <c r="C64"/>
  <c r="E64" s="1"/>
  <c r="C76" i="287" l="1"/>
  <c r="F75"/>
  <c r="C76" i="285"/>
  <c r="F75"/>
  <c r="D76" i="283"/>
  <c r="I76"/>
  <c r="D74" i="282"/>
  <c r="I74"/>
  <c r="D65" i="277"/>
  <c r="D64" i="273"/>
  <c r="I64"/>
  <c r="J71" i="279"/>
  <c r="C72"/>
  <c r="E72" s="1"/>
  <c r="F71"/>
  <c r="D64" i="262"/>
  <c r="H64" s="1"/>
  <c r="C64"/>
  <c r="C74" i="281"/>
  <c r="E74" s="1"/>
  <c r="F72"/>
  <c r="C72" i="280"/>
  <c r="E72" s="1"/>
  <c r="F71"/>
  <c r="I65" i="277"/>
  <c r="D76" i="287" l="1"/>
  <c r="E76"/>
  <c r="I76" s="1"/>
  <c r="D76" i="285"/>
  <c r="E76"/>
  <c r="I76" s="1"/>
  <c r="D74" i="281"/>
  <c r="I74"/>
  <c r="D72" i="280"/>
  <c r="I72"/>
  <c r="D72" i="279"/>
  <c r="I72"/>
  <c r="F76" i="283"/>
  <c r="C77"/>
  <c r="E77" s="1"/>
  <c r="C75" i="282"/>
  <c r="E75" s="1"/>
  <c r="F74"/>
  <c r="E64" i="262"/>
  <c r="B65"/>
  <c r="C66" i="277"/>
  <c r="E66" s="1"/>
  <c r="F65"/>
  <c r="F64" i="273"/>
  <c r="C65"/>
  <c r="E65" s="1"/>
  <c r="F76" i="287" l="1"/>
  <c r="C77"/>
  <c r="F76" i="285"/>
  <c r="C77"/>
  <c r="D77" i="283"/>
  <c r="I77"/>
  <c r="D75" i="282"/>
  <c r="I75"/>
  <c r="D66" i="277"/>
  <c r="D65" i="273"/>
  <c r="I65"/>
  <c r="J72" i="279"/>
  <c r="F72"/>
  <c r="C74"/>
  <c r="E74" s="1"/>
  <c r="D65" i="262"/>
  <c r="H65" s="1"/>
  <c r="C65"/>
  <c r="C75" i="281"/>
  <c r="E75" s="1"/>
  <c r="F74"/>
  <c r="C74" i="280"/>
  <c r="E74" s="1"/>
  <c r="F72"/>
  <c r="I66" i="277"/>
  <c r="D77" i="287" l="1"/>
  <c r="E77"/>
  <c r="I77" s="1"/>
  <c r="D77" i="285"/>
  <c r="E77"/>
  <c r="I77" s="1"/>
  <c r="I75" i="281"/>
  <c r="D75"/>
  <c r="D74" i="280"/>
  <c r="I74"/>
  <c r="D74" i="279"/>
  <c r="I74"/>
  <c r="F77" i="283"/>
  <c r="H77"/>
  <c r="C79" s="1"/>
  <c r="E79" s="1"/>
  <c r="C76" i="282"/>
  <c r="E76" s="1"/>
  <c r="F75"/>
  <c r="E65" i="262"/>
  <c r="B66"/>
  <c r="C67" i="277"/>
  <c r="E67" s="1"/>
  <c r="F66"/>
  <c r="F65" i="273"/>
  <c r="C66"/>
  <c r="E66" s="1"/>
  <c r="F77" i="287" l="1"/>
  <c r="H77"/>
  <c r="C79" s="1"/>
  <c r="F77" i="285"/>
  <c r="H77"/>
  <c r="C79" s="1"/>
  <c r="I79" i="283"/>
  <c r="D79"/>
  <c r="D76" i="282"/>
  <c r="I76"/>
  <c r="D67" i="277"/>
  <c r="D66" i="273"/>
  <c r="I66"/>
  <c r="J74" i="279"/>
  <c r="F74"/>
  <c r="C75"/>
  <c r="E75" s="1"/>
  <c r="D66" i="262"/>
  <c r="H66" s="1"/>
  <c r="C66"/>
  <c r="C76" i="281"/>
  <c r="E76" s="1"/>
  <c r="F75"/>
  <c r="C75" i="280"/>
  <c r="E75" s="1"/>
  <c r="F74"/>
  <c r="I67" i="277"/>
  <c r="E79" i="287" l="1"/>
  <c r="I79" s="1"/>
  <c r="D79"/>
  <c r="E79" i="285"/>
  <c r="I79" s="1"/>
  <c r="D79"/>
  <c r="D76" i="281"/>
  <c r="D75" i="280"/>
  <c r="I75"/>
  <c r="D75" i="279"/>
  <c r="I75"/>
  <c r="C80" i="283"/>
  <c r="E80" s="1"/>
  <c r="F79"/>
  <c r="C77" i="282"/>
  <c r="E77" s="1"/>
  <c r="F76"/>
  <c r="B67" i="262"/>
  <c r="E66"/>
  <c r="I76" i="281"/>
  <c r="C69" i="277"/>
  <c r="E69" s="1"/>
  <c r="F67"/>
  <c r="F66" i="273"/>
  <c r="C67"/>
  <c r="E67" s="1"/>
  <c r="C80" i="287" l="1"/>
  <c r="F79"/>
  <c r="C80" i="285"/>
  <c r="F79"/>
  <c r="D80" i="283"/>
  <c r="I80"/>
  <c r="D77" i="282"/>
  <c r="I77"/>
  <c r="D69" i="277"/>
  <c r="I67" i="273"/>
  <c r="D67"/>
  <c r="J75" i="279"/>
  <c r="F75"/>
  <c r="C76"/>
  <c r="E76" s="1"/>
  <c r="D67" i="262"/>
  <c r="H67" s="1"/>
  <c r="C67"/>
  <c r="C77" i="281"/>
  <c r="E77" s="1"/>
  <c r="F76"/>
  <c r="C76" i="280"/>
  <c r="E76" s="1"/>
  <c r="F75"/>
  <c r="I69" i="277"/>
  <c r="D80" i="287" l="1"/>
  <c r="E80"/>
  <c r="I80" s="1"/>
  <c r="D80" i="285"/>
  <c r="E80"/>
  <c r="I80" s="1"/>
  <c r="D77" i="281"/>
  <c r="D76" i="280"/>
  <c r="I76"/>
  <c r="D76" i="279"/>
  <c r="I76"/>
  <c r="C81" i="283"/>
  <c r="E81" s="1"/>
  <c r="F80"/>
  <c r="H77" i="282"/>
  <c r="C79" s="1"/>
  <c r="E79" s="1"/>
  <c r="F77"/>
  <c r="E67" i="262"/>
  <c r="B69"/>
  <c r="I77" i="281"/>
  <c r="C70" i="277"/>
  <c r="E70" s="1"/>
  <c r="F69"/>
  <c r="C69" i="273"/>
  <c r="E69" s="1"/>
  <c r="F67"/>
  <c r="C81" i="287" l="1"/>
  <c r="F80"/>
  <c r="C81" i="285"/>
  <c r="F80"/>
  <c r="D81" i="283"/>
  <c r="I81"/>
  <c r="D79" i="282"/>
  <c r="I79"/>
  <c r="D70" i="277"/>
  <c r="D69" i="273"/>
  <c r="I69"/>
  <c r="J76" i="279"/>
  <c r="C77"/>
  <c r="E77" s="1"/>
  <c r="F76"/>
  <c r="D69" i="262"/>
  <c r="H69" s="1"/>
  <c r="C69"/>
  <c r="F77" i="281"/>
  <c r="H77"/>
  <c r="C79" s="1"/>
  <c r="E79" s="1"/>
  <c r="C77" i="280"/>
  <c r="E77" s="1"/>
  <c r="F76"/>
  <c r="I70" i="277"/>
  <c r="E81" i="287" l="1"/>
  <c r="I81" s="1"/>
  <c r="D81"/>
  <c r="E81" i="285"/>
  <c r="I81" s="1"/>
  <c r="D81"/>
  <c r="D79" i="281"/>
  <c r="D77" i="280"/>
  <c r="I77"/>
  <c r="D77" i="279"/>
  <c r="I77"/>
  <c r="C82" i="283"/>
  <c r="E82" s="1"/>
  <c r="F81"/>
  <c r="F79" i="282"/>
  <c r="C80"/>
  <c r="E80" s="1"/>
  <c r="B70" i="262"/>
  <c r="E69"/>
  <c r="I79" i="281"/>
  <c r="C71" i="277"/>
  <c r="E71" s="1"/>
  <c r="F70"/>
  <c r="F69" i="273"/>
  <c r="C70"/>
  <c r="E70" s="1"/>
  <c r="C82" i="287" l="1"/>
  <c r="F81"/>
  <c r="C82" i="285"/>
  <c r="F81"/>
  <c r="D82" i="283"/>
  <c r="I82"/>
  <c r="D80" i="282"/>
  <c r="I80"/>
  <c r="D71" i="277"/>
  <c r="I70" i="273"/>
  <c r="D70"/>
  <c r="J77" i="279"/>
  <c r="C79"/>
  <c r="E79" s="1"/>
  <c r="F77"/>
  <c r="C70" i="262"/>
  <c r="D70"/>
  <c r="H70" s="1"/>
  <c r="C80" i="281"/>
  <c r="E80" s="1"/>
  <c r="F79"/>
  <c r="H77" i="280"/>
  <c r="C79" s="1"/>
  <c r="E79" s="1"/>
  <c r="F77"/>
  <c r="I71" i="277"/>
  <c r="D82" i="287" l="1"/>
  <c r="E82"/>
  <c r="I82" s="1"/>
  <c r="D82" i="285"/>
  <c r="E82"/>
  <c r="I82" s="1"/>
  <c r="I80" i="281"/>
  <c r="D80"/>
  <c r="D79" i="280"/>
  <c r="I79"/>
  <c r="I79" i="279"/>
  <c r="D79"/>
  <c r="C84" i="283"/>
  <c r="E84" s="1"/>
  <c r="F82"/>
  <c r="F80" i="282"/>
  <c r="C81"/>
  <c r="E81" s="1"/>
  <c r="B71" i="262"/>
  <c r="E70"/>
  <c r="C72" i="277"/>
  <c r="E72" s="1"/>
  <c r="F71"/>
  <c r="F70" i="273"/>
  <c r="C71"/>
  <c r="E71" s="1"/>
  <c r="C84" i="287" l="1"/>
  <c r="F82"/>
  <c r="C84" i="285"/>
  <c r="F82"/>
  <c r="I84" i="283"/>
  <c r="D84"/>
  <c r="D81" i="282"/>
  <c r="I81"/>
  <c r="D72" i="277"/>
  <c r="I72"/>
  <c r="D71" i="273"/>
  <c r="I71"/>
  <c r="J79" i="279"/>
  <c r="C80"/>
  <c r="E80" s="1"/>
  <c r="F79"/>
  <c r="D71" i="262"/>
  <c r="H71" s="1"/>
  <c r="C71"/>
  <c r="C81" i="281"/>
  <c r="E81" s="1"/>
  <c r="F80"/>
  <c r="C80" i="280"/>
  <c r="E80" s="1"/>
  <c r="F79"/>
  <c r="E84" i="287" l="1"/>
  <c r="I84" s="1"/>
  <c r="D84"/>
  <c r="E84" i="285"/>
  <c r="I84" s="1"/>
  <c r="D84"/>
  <c r="D81" i="281"/>
  <c r="D80" i="280"/>
  <c r="I80"/>
  <c r="D80" i="279"/>
  <c r="I80"/>
  <c r="C85" i="283"/>
  <c r="E85" s="1"/>
  <c r="F84"/>
  <c r="F81" i="282"/>
  <c r="C82"/>
  <c r="E82" s="1"/>
  <c r="B72" i="262"/>
  <c r="E71"/>
  <c r="I81" i="281"/>
  <c r="C74" i="277"/>
  <c r="E74" s="1"/>
  <c r="F72"/>
  <c r="F71" i="273"/>
  <c r="C72"/>
  <c r="E72" s="1"/>
  <c r="C85" i="287" l="1"/>
  <c r="F84"/>
  <c r="C85" i="285"/>
  <c r="F84"/>
  <c r="D85" i="283"/>
  <c r="I85"/>
  <c r="D82" i="282"/>
  <c r="I82"/>
  <c r="D74" i="277"/>
  <c r="I72" i="273"/>
  <c r="D72"/>
  <c r="J80" i="279"/>
  <c r="C81"/>
  <c r="E81" s="1"/>
  <c r="F80"/>
  <c r="D72" i="262"/>
  <c r="H72" s="1"/>
  <c r="C72"/>
  <c r="C82" i="281"/>
  <c r="E82" s="1"/>
  <c r="F81"/>
  <c r="C81" i="280"/>
  <c r="E81" s="1"/>
  <c r="F80"/>
  <c r="I74" i="277"/>
  <c r="D85" i="287" l="1"/>
  <c r="E85"/>
  <c r="I85" s="1"/>
  <c r="D85" i="285"/>
  <c r="E85"/>
  <c r="I85" s="1"/>
  <c r="D82" i="281"/>
  <c r="D81" i="280"/>
  <c r="I81"/>
  <c r="D81" i="279"/>
  <c r="I81"/>
  <c r="C86" i="283"/>
  <c r="E86" s="1"/>
  <c r="F85"/>
  <c r="F82" i="282"/>
  <c r="C84"/>
  <c r="E84" s="1"/>
  <c r="E72" i="262"/>
  <c r="B74"/>
  <c r="I82" i="281"/>
  <c r="C75" i="277"/>
  <c r="E75" s="1"/>
  <c r="F74"/>
  <c r="F72" i="273"/>
  <c r="C74"/>
  <c r="E74" s="1"/>
  <c r="C86" i="287" l="1"/>
  <c r="F85"/>
  <c r="C86" i="285"/>
  <c r="F85"/>
  <c r="D86" i="283"/>
  <c r="I86"/>
  <c r="D84" i="282"/>
  <c r="I84"/>
  <c r="D75" i="277"/>
  <c r="I75"/>
  <c r="D74" i="273"/>
  <c r="I74"/>
  <c r="J81" i="279"/>
  <c r="C82"/>
  <c r="E82" s="1"/>
  <c r="F81"/>
  <c r="D74" i="262"/>
  <c r="H74" s="1"/>
  <c r="C74"/>
  <c r="C84" i="281"/>
  <c r="E84" s="1"/>
  <c r="F82"/>
  <c r="C82" i="280"/>
  <c r="E82" s="1"/>
  <c r="F81"/>
  <c r="E86" i="287" l="1"/>
  <c r="I86" s="1"/>
  <c r="D86"/>
  <c r="E86" i="285"/>
  <c r="I86" s="1"/>
  <c r="D86"/>
  <c r="D84" i="281"/>
  <c r="D82" i="280"/>
  <c r="I82"/>
  <c r="D82" i="279"/>
  <c r="I82"/>
  <c r="C87" i="283"/>
  <c r="E87" s="1"/>
  <c r="F86"/>
  <c r="F84" i="282"/>
  <c r="C85"/>
  <c r="E85" s="1"/>
  <c r="B75" i="262"/>
  <c r="E74"/>
  <c r="I84" i="281"/>
  <c r="C76" i="277"/>
  <c r="E76" s="1"/>
  <c r="F75"/>
  <c r="F74" i="273"/>
  <c r="C75"/>
  <c r="E75" s="1"/>
  <c r="C87" i="287" l="1"/>
  <c r="F86"/>
  <c r="C87" i="285"/>
  <c r="F86"/>
  <c r="D87" i="283"/>
  <c r="I87"/>
  <c r="D85" i="282"/>
  <c r="I85"/>
  <c r="D76" i="277"/>
  <c r="I75" i="273"/>
  <c r="D75"/>
  <c r="J82" i="279"/>
  <c r="C84"/>
  <c r="E84" s="1"/>
  <c r="F82"/>
  <c r="D75" i="262"/>
  <c r="H75" s="1"/>
  <c r="C75"/>
  <c r="C85" i="281"/>
  <c r="E85" s="1"/>
  <c r="F84"/>
  <c r="C84" i="280"/>
  <c r="E84" s="1"/>
  <c r="F82"/>
  <c r="I76" i="277"/>
  <c r="D87" i="287" l="1"/>
  <c r="E87"/>
  <c r="I87" s="1"/>
  <c r="D87" i="285"/>
  <c r="E87"/>
  <c r="I87" s="1"/>
  <c r="I85" i="281"/>
  <c r="D85"/>
  <c r="D84" i="280"/>
  <c r="I84"/>
  <c r="I84" i="279"/>
  <c r="D84"/>
  <c r="C89" i="283"/>
  <c r="E89" s="1"/>
  <c r="F87"/>
  <c r="F85" i="282"/>
  <c r="C86"/>
  <c r="E86" s="1"/>
  <c r="E75" i="262"/>
  <c r="B76"/>
  <c r="C77" i="277"/>
  <c r="E77" s="1"/>
  <c r="F76"/>
  <c r="F75" i="273"/>
  <c r="C76"/>
  <c r="E76" s="1"/>
  <c r="C89" i="287" l="1"/>
  <c r="F87"/>
  <c r="C89" i="285"/>
  <c r="F87"/>
  <c r="I89" i="283"/>
  <c r="D89"/>
  <c r="D86" i="282"/>
  <c r="I86"/>
  <c r="D77" i="277"/>
  <c r="D76" i="273"/>
  <c r="I76"/>
  <c r="J84" i="279"/>
  <c r="C85"/>
  <c r="E85" s="1"/>
  <c r="F84"/>
  <c r="D76" i="262"/>
  <c r="H76" s="1"/>
  <c r="C76"/>
  <c r="C86" i="281"/>
  <c r="E86" s="1"/>
  <c r="F85"/>
  <c r="C85" i="280"/>
  <c r="E85" s="1"/>
  <c r="F84"/>
  <c r="I77" i="277"/>
  <c r="E89" i="287" l="1"/>
  <c r="I89" s="1"/>
  <c r="D89"/>
  <c r="E89" i="285"/>
  <c r="I89" s="1"/>
  <c r="D89"/>
  <c r="D86" i="281"/>
  <c r="D85" i="280"/>
  <c r="I85"/>
  <c r="I85" i="279"/>
  <c r="D85"/>
  <c r="C90" i="283"/>
  <c r="E90" s="1"/>
  <c r="F89"/>
  <c r="F86" i="282"/>
  <c r="C87"/>
  <c r="E87" s="1"/>
  <c r="B77" i="262"/>
  <c r="E76"/>
  <c r="I86" i="281"/>
  <c r="F77" i="277"/>
  <c r="H77"/>
  <c r="C79" s="1"/>
  <c r="E79" s="1"/>
  <c r="F76" i="273"/>
  <c r="C77"/>
  <c r="E77" s="1"/>
  <c r="C90" i="287" l="1"/>
  <c r="F89"/>
  <c r="C90" i="285"/>
  <c r="F89"/>
  <c r="D90" i="283"/>
  <c r="I90"/>
  <c r="D87" i="282"/>
  <c r="I87"/>
  <c r="D79" i="277"/>
  <c r="I79"/>
  <c r="I77" i="273"/>
  <c r="D77"/>
  <c r="H77" s="1"/>
  <c r="J85" i="279"/>
  <c r="C86"/>
  <c r="E86" s="1"/>
  <c r="F85"/>
  <c r="C77" i="262"/>
  <c r="D77"/>
  <c r="H77" s="1"/>
  <c r="C87" i="281"/>
  <c r="E87" s="1"/>
  <c r="F86"/>
  <c r="C86" i="280"/>
  <c r="E86" s="1"/>
  <c r="F85"/>
  <c r="D90" i="287" l="1"/>
  <c r="E90"/>
  <c r="I90" s="1"/>
  <c r="D90" i="285"/>
  <c r="E90"/>
  <c r="I90" s="1"/>
  <c r="D87" i="281"/>
  <c r="D86" i="280"/>
  <c r="I86"/>
  <c r="I86" i="279"/>
  <c r="D86"/>
  <c r="C91" i="283"/>
  <c r="E91" s="1"/>
  <c r="F90"/>
  <c r="F87" i="282"/>
  <c r="C89"/>
  <c r="E89" s="1"/>
  <c r="E77" i="262"/>
  <c r="B79"/>
  <c r="I87" i="281"/>
  <c r="C80" i="277"/>
  <c r="E80" s="1"/>
  <c r="F79"/>
  <c r="C79" i="273"/>
  <c r="E79" s="1"/>
  <c r="F77"/>
  <c r="C91" i="287" l="1"/>
  <c r="F90"/>
  <c r="C91" i="285"/>
  <c r="F90"/>
  <c r="D91" i="283"/>
  <c r="I91"/>
  <c r="D89" i="282"/>
  <c r="I89"/>
  <c r="D80" i="277"/>
  <c r="D79" i="273"/>
  <c r="I79"/>
  <c r="J86" i="279"/>
  <c r="C87"/>
  <c r="E87" s="1"/>
  <c r="F86"/>
  <c r="D79" i="262"/>
  <c r="H79" s="1"/>
  <c r="C79"/>
  <c r="C89" i="281"/>
  <c r="E89" s="1"/>
  <c r="F87"/>
  <c r="C87" i="280"/>
  <c r="E87" s="1"/>
  <c r="F86"/>
  <c r="I80" i="277"/>
  <c r="E91" i="287" l="1"/>
  <c r="I91" s="1"/>
  <c r="D91"/>
  <c r="E91" i="285"/>
  <c r="I91" s="1"/>
  <c r="D91"/>
  <c r="D89" i="281"/>
  <c r="D87" i="280"/>
  <c r="I87"/>
  <c r="I87" i="279"/>
  <c r="D87"/>
  <c r="C92" i="283"/>
  <c r="E92" s="1"/>
  <c r="F91"/>
  <c r="F89" i="282"/>
  <c r="C90"/>
  <c r="E90" s="1"/>
  <c r="B80" i="262"/>
  <c r="E79"/>
  <c r="I89" i="281"/>
  <c r="C81" i="277"/>
  <c r="E81" s="1"/>
  <c r="F80"/>
  <c r="F79" i="273"/>
  <c r="C80"/>
  <c r="E80" s="1"/>
  <c r="C92" i="287" l="1"/>
  <c r="F91"/>
  <c r="C92" i="285"/>
  <c r="F91"/>
  <c r="D92" i="283"/>
  <c r="I92"/>
  <c r="D90" i="282"/>
  <c r="I90"/>
  <c r="D81" i="277"/>
  <c r="D80" i="273"/>
  <c r="J87" i="279"/>
  <c r="C89"/>
  <c r="E89" s="1"/>
  <c r="F87"/>
  <c r="C80" i="262"/>
  <c r="D80"/>
  <c r="H80" s="1"/>
  <c r="C90" i="281"/>
  <c r="E90" s="1"/>
  <c r="F89"/>
  <c r="C89" i="280"/>
  <c r="E89" s="1"/>
  <c r="F87"/>
  <c r="I81" i="277"/>
  <c r="I80" i="273"/>
  <c r="D92" i="287" l="1"/>
  <c r="E92"/>
  <c r="I92" s="1"/>
  <c r="D92" i="285"/>
  <c r="E92"/>
  <c r="I92" s="1"/>
  <c r="I90" i="281"/>
  <c r="D90"/>
  <c r="D89" i="280"/>
  <c r="I89"/>
  <c r="I89" i="279"/>
  <c r="D89"/>
  <c r="H92" i="283"/>
  <c r="C94" s="1"/>
  <c r="E94" s="1"/>
  <c r="F92"/>
  <c r="F90" i="282"/>
  <c r="C91"/>
  <c r="E91" s="1"/>
  <c r="E80" i="262"/>
  <c r="B81"/>
  <c r="C82" i="277"/>
  <c r="E82" s="1"/>
  <c r="F81"/>
  <c r="F80" i="273"/>
  <c r="C81"/>
  <c r="E81" s="1"/>
  <c r="H92" i="287" l="1"/>
  <c r="C94" s="1"/>
  <c r="F92"/>
  <c r="H92" i="285"/>
  <c r="C94" s="1"/>
  <c r="F92"/>
  <c r="I94" i="283"/>
  <c r="D94"/>
  <c r="D91" i="282"/>
  <c r="I91"/>
  <c r="D82" i="277"/>
  <c r="D81" i="273"/>
  <c r="J89" i="279"/>
  <c r="C90"/>
  <c r="E90" s="1"/>
  <c r="F89"/>
  <c r="D81" i="262"/>
  <c r="H81" s="1"/>
  <c r="C81"/>
  <c r="C91" i="281"/>
  <c r="E91" s="1"/>
  <c r="F90"/>
  <c r="C90" i="280"/>
  <c r="E90" s="1"/>
  <c r="F89"/>
  <c r="I82" i="277"/>
  <c r="I81" i="273"/>
  <c r="D94" i="287" l="1"/>
  <c r="E94"/>
  <c r="I94" s="1"/>
  <c r="D94" i="285"/>
  <c r="E94"/>
  <c r="I94" s="1"/>
  <c r="D91" i="281"/>
  <c r="D90" i="280"/>
  <c r="I90"/>
  <c r="I90" i="279"/>
  <c r="D90"/>
  <c r="C95" i="283"/>
  <c r="E95" s="1"/>
  <c r="F94"/>
  <c r="F91" i="282"/>
  <c r="C92"/>
  <c r="E92" s="1"/>
  <c r="E81" i="262"/>
  <c r="B82"/>
  <c r="I91" i="281"/>
  <c r="C84" i="277"/>
  <c r="E84" s="1"/>
  <c r="F82"/>
  <c r="F81" i="273"/>
  <c r="C82"/>
  <c r="E82" s="1"/>
  <c r="C95" i="287" l="1"/>
  <c r="F94"/>
  <c r="C95" i="285"/>
  <c r="F94"/>
  <c r="D95" i="283"/>
  <c r="I95"/>
  <c r="D92" i="282"/>
  <c r="I92"/>
  <c r="D84" i="277"/>
  <c r="I82" i="273"/>
  <c r="D82"/>
  <c r="J90" i="279"/>
  <c r="C91"/>
  <c r="E91" s="1"/>
  <c r="F90"/>
  <c r="C82" i="262"/>
  <c r="D82"/>
  <c r="H82" s="1"/>
  <c r="C92" i="281"/>
  <c r="E92" s="1"/>
  <c r="F91"/>
  <c r="C91" i="280"/>
  <c r="E91" s="1"/>
  <c r="F90"/>
  <c r="I84" i="277"/>
  <c r="D95" i="287" l="1"/>
  <c r="E95"/>
  <c r="I95" s="1"/>
  <c r="D95" i="285"/>
  <c r="E95"/>
  <c r="I95" s="1"/>
  <c r="D92" i="281"/>
  <c r="D91" i="280"/>
  <c r="I91"/>
  <c r="I91" i="279"/>
  <c r="D91"/>
  <c r="F95" i="283"/>
  <c r="C96"/>
  <c r="E96" s="1"/>
  <c r="F92" i="282"/>
  <c r="H92"/>
  <c r="C94" s="1"/>
  <c r="E94" s="1"/>
  <c r="E82" i="262"/>
  <c r="B84"/>
  <c r="I92" i="281"/>
  <c r="C85" i="277"/>
  <c r="E85" s="1"/>
  <c r="F84"/>
  <c r="F82" i="273"/>
  <c r="C84"/>
  <c r="E84" s="1"/>
  <c r="F95" i="287" l="1"/>
  <c r="C96"/>
  <c r="F95" i="285"/>
  <c r="C96"/>
  <c r="D96" i="283"/>
  <c r="I96"/>
  <c r="D94" i="282"/>
  <c r="I94"/>
  <c r="D85" i="277"/>
  <c r="D84" i="273"/>
  <c r="I84"/>
  <c r="J91" i="279"/>
  <c r="C92"/>
  <c r="E92" s="1"/>
  <c r="F91"/>
  <c r="D84" i="262"/>
  <c r="H84" s="1"/>
  <c r="C84"/>
  <c r="H92" i="281"/>
  <c r="C94" s="1"/>
  <c r="E94" s="1"/>
  <c r="F92"/>
  <c r="C92" i="280"/>
  <c r="E92" s="1"/>
  <c r="F91"/>
  <c r="I85" i="277"/>
  <c r="D96" i="287" l="1"/>
  <c r="E96"/>
  <c r="I96" s="1"/>
  <c r="D96" i="285"/>
  <c r="E96"/>
  <c r="I96" s="1"/>
  <c r="D94" i="281"/>
  <c r="D92" i="280"/>
  <c r="I92"/>
  <c r="I92" i="279"/>
  <c r="D92"/>
  <c r="C97" i="283"/>
  <c r="E97" s="1"/>
  <c r="F96"/>
  <c r="C95" i="282"/>
  <c r="E95" s="1"/>
  <c r="F94"/>
  <c r="E84" i="262"/>
  <c r="B85"/>
  <c r="I94" i="281"/>
  <c r="C86" i="277"/>
  <c r="E86" s="1"/>
  <c r="F85"/>
  <c r="F84" i="273"/>
  <c r="C85"/>
  <c r="E85" s="1"/>
  <c r="C97" i="287" l="1"/>
  <c r="F96"/>
  <c r="C97" i="285"/>
  <c r="F96"/>
  <c r="D97" i="283"/>
  <c r="I97"/>
  <c r="D95" i="282"/>
  <c r="I95"/>
  <c r="D86" i="277"/>
  <c r="I85" i="273"/>
  <c r="D85"/>
  <c r="J92" i="279"/>
  <c r="C94"/>
  <c r="E94" s="1"/>
  <c r="F92"/>
  <c r="C85" i="262"/>
  <c r="D85"/>
  <c r="H85" s="1"/>
  <c r="C95" i="281"/>
  <c r="E95" s="1"/>
  <c r="F94"/>
  <c r="F92" i="280"/>
  <c r="H92"/>
  <c r="C94" s="1"/>
  <c r="E94" s="1"/>
  <c r="I86" i="277"/>
  <c r="D97" i="287" l="1"/>
  <c r="E97"/>
  <c r="I97" s="1"/>
  <c r="D97" i="285"/>
  <c r="E97"/>
  <c r="I97" s="1"/>
  <c r="I95" i="281"/>
  <c r="D95"/>
  <c r="D94" i="280"/>
  <c r="I94"/>
  <c r="I94" i="279"/>
  <c r="D94"/>
  <c r="F97" i="283"/>
  <c r="C99"/>
  <c r="E99" s="1"/>
  <c r="C96" i="282"/>
  <c r="E96" s="1"/>
  <c r="F95"/>
  <c r="E85" i="262"/>
  <c r="B86"/>
  <c r="C87" i="277"/>
  <c r="E87" s="1"/>
  <c r="F86"/>
  <c r="F85" i="273"/>
  <c r="C86"/>
  <c r="E86" s="1"/>
  <c r="F97" i="287" l="1"/>
  <c r="C99"/>
  <c r="F97" i="285"/>
  <c r="C99"/>
  <c r="I99" i="283"/>
  <c r="D99"/>
  <c r="D96" i="282"/>
  <c r="D87" i="277"/>
  <c r="I87"/>
  <c r="D86" i="273"/>
  <c r="I86"/>
  <c r="J94" i="279"/>
  <c r="C95"/>
  <c r="E95" s="1"/>
  <c r="F94"/>
  <c r="I96" i="282"/>
  <c r="C86" i="262"/>
  <c r="D86"/>
  <c r="H86" s="1"/>
  <c r="C96" i="281"/>
  <c r="E96" s="1"/>
  <c r="F95"/>
  <c r="C95" i="280"/>
  <c r="E95" s="1"/>
  <c r="F94"/>
  <c r="D99" i="287" l="1"/>
  <c r="E99"/>
  <c r="I99" s="1"/>
  <c r="D99" i="285"/>
  <c r="E99"/>
  <c r="I99" s="1"/>
  <c r="D96" i="281"/>
  <c r="I96"/>
  <c r="D95" i="280"/>
  <c r="I95"/>
  <c r="I95" i="279"/>
  <c r="D95"/>
  <c r="C100" i="283"/>
  <c r="E100" s="1"/>
  <c r="F99"/>
  <c r="C97" i="282"/>
  <c r="E97" s="1"/>
  <c r="F96"/>
  <c r="E86" i="262"/>
  <c r="B87"/>
  <c r="C89" i="277"/>
  <c r="E89" s="1"/>
  <c r="F87"/>
  <c r="F86" i="273"/>
  <c r="C87"/>
  <c r="E87" s="1"/>
  <c r="C100" i="287" l="1"/>
  <c r="F99"/>
  <c r="C100" i="285"/>
  <c r="F99"/>
  <c r="D100" i="283"/>
  <c r="I100"/>
  <c r="D97" i="282"/>
  <c r="I97"/>
  <c r="D89" i="277"/>
  <c r="I87" i="273"/>
  <c r="D87"/>
  <c r="J95" i="279"/>
  <c r="C96"/>
  <c r="E96" s="1"/>
  <c r="F95"/>
  <c r="C87" i="262"/>
  <c r="D87"/>
  <c r="H87" s="1"/>
  <c r="C97" i="281"/>
  <c r="E97" s="1"/>
  <c r="F96"/>
  <c r="C96" i="280"/>
  <c r="E96" s="1"/>
  <c r="F95"/>
  <c r="I89" i="277"/>
  <c r="D100" i="287" l="1"/>
  <c r="E100"/>
  <c r="I100" s="1"/>
  <c r="D100" i="285"/>
  <c r="E100"/>
  <c r="I100" s="1"/>
  <c r="D97" i="281"/>
  <c r="I97"/>
  <c r="D96" i="280"/>
  <c r="I96"/>
  <c r="D96" i="279"/>
  <c r="I96"/>
  <c r="F100" i="283"/>
  <c r="C101"/>
  <c r="E101" s="1"/>
  <c r="C99" i="282"/>
  <c r="E99" s="1"/>
  <c r="F97"/>
  <c r="E87" i="262"/>
  <c r="B89"/>
  <c r="C90" i="277"/>
  <c r="E90" s="1"/>
  <c r="F89"/>
  <c r="C89" i="273"/>
  <c r="E89" s="1"/>
  <c r="F87"/>
  <c r="F100" i="287" l="1"/>
  <c r="C101"/>
  <c r="F100" i="285"/>
  <c r="C101"/>
  <c r="D101" i="283"/>
  <c r="I101"/>
  <c r="D99" i="282"/>
  <c r="I99"/>
  <c r="D90" i="277"/>
  <c r="D89" i="273"/>
  <c r="I89"/>
  <c r="J96" i="279"/>
  <c r="C97"/>
  <c r="E97" s="1"/>
  <c r="F96"/>
  <c r="C89" i="262"/>
  <c r="D89"/>
  <c r="H89" s="1"/>
  <c r="C99" i="281"/>
  <c r="E99" s="1"/>
  <c r="F97"/>
  <c r="C97" i="280"/>
  <c r="E97" s="1"/>
  <c r="F96"/>
  <c r="I90" i="277"/>
  <c r="D101" i="287" l="1"/>
  <c r="E101"/>
  <c r="I101" s="1"/>
  <c r="D101" i="285"/>
  <c r="E101"/>
  <c r="I101" s="1"/>
  <c r="D99" i="281"/>
  <c r="I99"/>
  <c r="D97" i="280"/>
  <c r="I97"/>
  <c r="I97" i="279"/>
  <c r="D97"/>
  <c r="C102" i="283"/>
  <c r="E102" s="1"/>
  <c r="F101"/>
  <c r="C100" i="282"/>
  <c r="E100" s="1"/>
  <c r="F99"/>
  <c r="B90" i="262"/>
  <c r="E89"/>
  <c r="C91" i="277"/>
  <c r="E91" s="1"/>
  <c r="F90"/>
  <c r="F89" i="273"/>
  <c r="C90"/>
  <c r="E90" s="1"/>
  <c r="C102" i="287" l="1"/>
  <c r="F101"/>
  <c r="C102" i="285"/>
  <c r="F101"/>
  <c r="D102" i="283"/>
  <c r="I102"/>
  <c r="D100" i="282"/>
  <c r="I100"/>
  <c r="D91" i="277"/>
  <c r="I90" i="273"/>
  <c r="D90"/>
  <c r="J97" i="279"/>
  <c r="C99"/>
  <c r="E99" s="1"/>
  <c r="F97"/>
  <c r="C90" i="262"/>
  <c r="D90"/>
  <c r="H90" s="1"/>
  <c r="C100" i="281"/>
  <c r="E100" s="1"/>
  <c r="F99"/>
  <c r="C99" i="280"/>
  <c r="E99" s="1"/>
  <c r="F97"/>
  <c r="I91" i="277"/>
  <c r="D102" i="287" l="1"/>
  <c r="E102"/>
  <c r="I102" s="1"/>
  <c r="D102" i="285"/>
  <c r="E102"/>
  <c r="I102" s="1"/>
  <c r="I100" i="281"/>
  <c r="D100"/>
  <c r="D99" i="280"/>
  <c r="I99"/>
  <c r="I99" i="279"/>
  <c r="D99"/>
  <c r="F102" i="283"/>
  <c r="C104"/>
  <c r="E104" s="1"/>
  <c r="C101" i="282"/>
  <c r="E101" s="1"/>
  <c r="F100"/>
  <c r="E90" i="262"/>
  <c r="B91"/>
  <c r="C92" i="277"/>
  <c r="E92" s="1"/>
  <c r="F91"/>
  <c r="F90" i="273"/>
  <c r="C91"/>
  <c r="E91" s="1"/>
  <c r="F102" i="287" l="1"/>
  <c r="C104"/>
  <c r="F102" i="285"/>
  <c r="C104"/>
  <c r="I104" i="283"/>
  <c r="D104"/>
  <c r="D101" i="282"/>
  <c r="I101"/>
  <c r="D92" i="277"/>
  <c r="D91" i="273"/>
  <c r="I91"/>
  <c r="J99" i="279"/>
  <c r="C100"/>
  <c r="E100" s="1"/>
  <c r="F99"/>
  <c r="C91" i="262"/>
  <c r="D91"/>
  <c r="H91" s="1"/>
  <c r="C101" i="281"/>
  <c r="E101" s="1"/>
  <c r="F100"/>
  <c r="C100" i="280"/>
  <c r="E100" s="1"/>
  <c r="F99"/>
  <c r="I92" i="277"/>
  <c r="D104" i="287" l="1"/>
  <c r="E104"/>
  <c r="I104" s="1"/>
  <c r="D104" i="285"/>
  <c r="E104"/>
  <c r="I104" s="1"/>
  <c r="D101" i="281"/>
  <c r="I101"/>
  <c r="D100" i="280"/>
  <c r="I100"/>
  <c r="D100" i="279"/>
  <c r="I100"/>
  <c r="C105" i="283"/>
  <c r="E105" s="1"/>
  <c r="F104"/>
  <c r="C102" i="282"/>
  <c r="E102" s="1"/>
  <c r="F101"/>
  <c r="B93" i="262"/>
  <c r="E91"/>
  <c r="F92" i="277"/>
  <c r="H92"/>
  <c r="C94" s="1"/>
  <c r="E94" s="1"/>
  <c r="C92" i="273"/>
  <c r="E92" s="1"/>
  <c r="F91"/>
  <c r="C105" i="287" l="1"/>
  <c r="F104"/>
  <c r="C105" i="285"/>
  <c r="F104"/>
  <c r="D105" i="283"/>
  <c r="I105"/>
  <c r="D102" i="282"/>
  <c r="I102"/>
  <c r="D94" i="277"/>
  <c r="I94"/>
  <c r="I92" i="273"/>
  <c r="D92"/>
  <c r="H92" s="1"/>
  <c r="J100" i="279"/>
  <c r="F100"/>
  <c r="C101"/>
  <c r="E101" s="1"/>
  <c r="C93" i="262"/>
  <c r="D93"/>
  <c r="H93" s="1"/>
  <c r="C102" i="281"/>
  <c r="E102" s="1"/>
  <c r="F101"/>
  <c r="C101" i="280"/>
  <c r="E101" s="1"/>
  <c r="F100"/>
  <c r="D4" i="276"/>
  <c r="H4" s="1"/>
  <c r="D105" i="287" l="1"/>
  <c r="E105"/>
  <c r="I105" s="1"/>
  <c r="D105" i="285"/>
  <c r="E105"/>
  <c r="I105" s="1"/>
  <c r="D102" i="281"/>
  <c r="I102"/>
  <c r="D101" i="280"/>
  <c r="I101"/>
  <c r="D101" i="279"/>
  <c r="I101"/>
  <c r="F105" i="283"/>
  <c r="C106"/>
  <c r="E106" s="1"/>
  <c r="C104" i="282"/>
  <c r="E104" s="1"/>
  <c r="F102"/>
  <c r="B94" i="262"/>
  <c r="E93"/>
  <c r="C95" i="277"/>
  <c r="E95" s="1"/>
  <c r="F94"/>
  <c r="E4" i="276"/>
  <c r="C94" i="273"/>
  <c r="E94" s="1"/>
  <c r="F92"/>
  <c r="F105" i="287" l="1"/>
  <c r="C106"/>
  <c r="F105" i="285"/>
  <c r="C106"/>
  <c r="D106" i="283"/>
  <c r="I106"/>
  <c r="D104" i="282"/>
  <c r="I104"/>
  <c r="D95" i="277"/>
  <c r="D94" i="273"/>
  <c r="I94"/>
  <c r="J101" i="279"/>
  <c r="C102"/>
  <c r="E102" s="1"/>
  <c r="F101"/>
  <c r="C94" i="262"/>
  <c r="D94"/>
  <c r="H94" s="1"/>
  <c r="C104" i="281"/>
  <c r="E104" s="1"/>
  <c r="F102"/>
  <c r="C102" i="280"/>
  <c r="E102" s="1"/>
  <c r="F101"/>
  <c r="I95" i="277"/>
  <c r="D5" i="276"/>
  <c r="H5" s="1"/>
  <c r="D106" i="287" l="1"/>
  <c r="E106"/>
  <c r="I106" s="1"/>
  <c r="D106" i="285"/>
  <c r="E106"/>
  <c r="I106" s="1"/>
  <c r="D104" i="281"/>
  <c r="D102" i="280"/>
  <c r="D102" i="279"/>
  <c r="I102"/>
  <c r="C107" i="283"/>
  <c r="E107" s="1"/>
  <c r="F106"/>
  <c r="F104" i="282"/>
  <c r="C105"/>
  <c r="E105" s="1"/>
  <c r="E94" i="262"/>
  <c r="B95"/>
  <c r="I104" i="281"/>
  <c r="I102" i="280"/>
  <c r="C96" i="277"/>
  <c r="E96" s="1"/>
  <c r="F95"/>
  <c r="B6" i="276"/>
  <c r="C6" s="1"/>
  <c r="E5"/>
  <c r="C95" i="273"/>
  <c r="E95" s="1"/>
  <c r="F94"/>
  <c r="C107" i="287" l="1"/>
  <c r="F106"/>
  <c r="C107" i="285"/>
  <c r="F106"/>
  <c r="D107" i="283"/>
  <c r="I107"/>
  <c r="D105" i="282"/>
  <c r="I105"/>
  <c r="D96" i="277"/>
  <c r="I95" i="273"/>
  <c r="D95"/>
  <c r="J102" i="279"/>
  <c r="C104"/>
  <c r="E104" s="1"/>
  <c r="F102"/>
  <c r="C95" i="262"/>
  <c r="D95"/>
  <c r="H95" s="1"/>
  <c r="C105" i="281"/>
  <c r="E105" s="1"/>
  <c r="F104"/>
  <c r="C104" i="280"/>
  <c r="E104" s="1"/>
  <c r="F102"/>
  <c r="I96" i="277"/>
  <c r="D6" i="276"/>
  <c r="H6" s="1"/>
  <c r="D107" i="287" l="1"/>
  <c r="E107"/>
  <c r="I107" s="1"/>
  <c r="D107" i="285"/>
  <c r="E107"/>
  <c r="I107" s="1"/>
  <c r="I105" i="281"/>
  <c r="D105"/>
  <c r="D104" i="280"/>
  <c r="I104"/>
  <c r="I104" i="279"/>
  <c r="D104"/>
  <c r="F107" i="283"/>
  <c r="H107"/>
  <c r="C109" s="1"/>
  <c r="E109" s="1"/>
  <c r="F105" i="282"/>
  <c r="C106"/>
  <c r="E106" s="1"/>
  <c r="B96" i="262"/>
  <c r="E95"/>
  <c r="C97" i="277"/>
  <c r="E97" s="1"/>
  <c r="F96"/>
  <c r="B7" i="276"/>
  <c r="C7" s="1"/>
  <c r="E6"/>
  <c r="C96" i="273"/>
  <c r="E96" s="1"/>
  <c r="F95"/>
  <c r="F107" i="287" l="1"/>
  <c r="H107"/>
  <c r="C109" s="1"/>
  <c r="F107" i="285"/>
  <c r="H107"/>
  <c r="C109" s="1"/>
  <c r="I109" i="283"/>
  <c r="D109"/>
  <c r="D106" i="282"/>
  <c r="I106"/>
  <c r="D97" i="277"/>
  <c r="I97"/>
  <c r="D96" i="273"/>
  <c r="I96"/>
  <c r="J104" i="279"/>
  <c r="C105"/>
  <c r="E105" s="1"/>
  <c r="F104"/>
  <c r="C96" i="262"/>
  <c r="D96"/>
  <c r="H96" s="1"/>
  <c r="C106" i="281"/>
  <c r="E106" s="1"/>
  <c r="F105"/>
  <c r="C105" i="280"/>
  <c r="E105" s="1"/>
  <c r="F104"/>
  <c r="D7" i="276"/>
  <c r="H7" s="1"/>
  <c r="D109" i="287" l="1"/>
  <c r="E109"/>
  <c r="I109" s="1"/>
  <c r="D109" i="285"/>
  <c r="E109"/>
  <c r="I109" s="1"/>
  <c r="D106" i="281"/>
  <c r="D105" i="280"/>
  <c r="I105"/>
  <c r="D105" i="279"/>
  <c r="I105"/>
  <c r="C110" i="283"/>
  <c r="E110" s="1"/>
  <c r="F109"/>
  <c r="F106" i="282"/>
  <c r="C107"/>
  <c r="E107" s="1"/>
  <c r="B98" i="262"/>
  <c r="E96"/>
  <c r="I106" i="281"/>
  <c r="C99" i="277"/>
  <c r="E99" s="1"/>
  <c r="F97"/>
  <c r="B9" i="276"/>
  <c r="C9" s="1"/>
  <c r="E7"/>
  <c r="C97" i="273"/>
  <c r="E97" s="1"/>
  <c r="F96"/>
  <c r="C110" i="287" l="1"/>
  <c r="F109"/>
  <c r="C110" i="285"/>
  <c r="F109"/>
  <c r="D110" i="283"/>
  <c r="I110"/>
  <c r="D107" i="282"/>
  <c r="I107"/>
  <c r="D99" i="277"/>
  <c r="I97" i="273"/>
  <c r="D97"/>
  <c r="J105" i="279"/>
  <c r="C106"/>
  <c r="E106" s="1"/>
  <c r="F105"/>
  <c r="C98" i="262"/>
  <c r="D98"/>
  <c r="H98" s="1"/>
  <c r="C107" i="281"/>
  <c r="E107" s="1"/>
  <c r="F106"/>
  <c r="C106" i="280"/>
  <c r="E106" s="1"/>
  <c r="F105"/>
  <c r="I99" i="277"/>
  <c r="D9" i="276"/>
  <c r="H9" s="1"/>
  <c r="E110" i="287" l="1"/>
  <c r="I110" s="1"/>
  <c r="D110"/>
  <c r="E110" i="285"/>
  <c r="I110" s="1"/>
  <c r="D110"/>
  <c r="D107" i="281"/>
  <c r="D106" i="280"/>
  <c r="I106"/>
  <c r="D106" i="279"/>
  <c r="I106"/>
  <c r="C111" i="283"/>
  <c r="E111" s="1"/>
  <c r="F110"/>
  <c r="F107" i="282"/>
  <c r="H107"/>
  <c r="C109" s="1"/>
  <c r="E109" s="1"/>
  <c r="B99" i="262"/>
  <c r="E98"/>
  <c r="I107" i="281"/>
  <c r="C100" i="277"/>
  <c r="E100" s="1"/>
  <c r="F99"/>
  <c r="B10" i="276"/>
  <c r="C10" s="1"/>
  <c r="E9"/>
  <c r="F97" i="273"/>
  <c r="C99"/>
  <c r="E99" s="1"/>
  <c r="C111" i="287" l="1"/>
  <c r="F110"/>
  <c r="C111" i="285"/>
  <c r="F110"/>
  <c r="D111" i="283"/>
  <c r="I111"/>
  <c r="D109" i="282"/>
  <c r="I109"/>
  <c r="D100" i="277"/>
  <c r="D99" i="273"/>
  <c r="I99"/>
  <c r="J106" i="279"/>
  <c r="C107"/>
  <c r="E107" s="1"/>
  <c r="F106"/>
  <c r="C99" i="262"/>
  <c r="D99"/>
  <c r="H99" s="1"/>
  <c r="H107" i="281"/>
  <c r="C109" s="1"/>
  <c r="E109" s="1"/>
  <c r="F107"/>
  <c r="C107" i="280"/>
  <c r="E107" s="1"/>
  <c r="F106"/>
  <c r="I100" i="277"/>
  <c r="D10" i="276"/>
  <c r="H10" s="1"/>
  <c r="D111" i="287" l="1"/>
  <c r="E111"/>
  <c r="I111" s="1"/>
  <c r="D111" i="285"/>
  <c r="E111"/>
  <c r="I111" s="1"/>
  <c r="D109" i="281"/>
  <c r="I109"/>
  <c r="D107" i="280"/>
  <c r="D107" i="279"/>
  <c r="I107"/>
  <c r="C112" i="283"/>
  <c r="E112" s="1"/>
  <c r="F111"/>
  <c r="C110" i="282"/>
  <c r="E110" s="1"/>
  <c r="F109"/>
  <c r="E99" i="262"/>
  <c r="B100"/>
  <c r="I107" i="280"/>
  <c r="C101" i="277"/>
  <c r="E101" s="1"/>
  <c r="F100"/>
  <c r="B11" i="276"/>
  <c r="C11" s="1"/>
  <c r="E10"/>
  <c r="C100" i="273"/>
  <c r="E100" s="1"/>
  <c r="F99"/>
  <c r="C112" i="287" l="1"/>
  <c r="F111"/>
  <c r="C112" i="285"/>
  <c r="F111"/>
  <c r="D112" i="283"/>
  <c r="I112"/>
  <c r="D110" i="282"/>
  <c r="I110"/>
  <c r="D101" i="277"/>
  <c r="I101"/>
  <c r="I100" i="273"/>
  <c r="D100"/>
  <c r="J107" i="279"/>
  <c r="C109"/>
  <c r="E109" s="1"/>
  <c r="F107"/>
  <c r="C100" i="262"/>
  <c r="D100"/>
  <c r="H100" s="1"/>
  <c r="C110" i="281"/>
  <c r="E110" s="1"/>
  <c r="F109"/>
  <c r="H107" i="280"/>
  <c r="C109" s="1"/>
  <c r="E109" s="1"/>
  <c r="F107"/>
  <c r="D11" i="276"/>
  <c r="H11" s="1"/>
  <c r="E112" i="287" l="1"/>
  <c r="I112" s="1"/>
  <c r="D112"/>
  <c r="E112" i="285"/>
  <c r="I112" s="1"/>
  <c r="D112"/>
  <c r="I110" i="281"/>
  <c r="D110"/>
  <c r="D109" i="280"/>
  <c r="D109" i="279"/>
  <c r="I109"/>
  <c r="C114" i="283"/>
  <c r="E114" s="1"/>
  <c r="F112"/>
  <c r="C111" i="282"/>
  <c r="E111" s="1"/>
  <c r="F110"/>
  <c r="B101" i="262"/>
  <c r="E100"/>
  <c r="I109" i="280"/>
  <c r="C102" i="277"/>
  <c r="E102" s="1"/>
  <c r="F101"/>
  <c r="B12" i="276"/>
  <c r="C12" s="1"/>
  <c r="E11"/>
  <c r="C101" i="273"/>
  <c r="E101" s="1"/>
  <c r="F100"/>
  <c r="C114" i="287" l="1"/>
  <c r="F112"/>
  <c r="C114" i="285"/>
  <c r="F112"/>
  <c r="I114" i="283"/>
  <c r="D114"/>
  <c r="D111" i="282"/>
  <c r="I111"/>
  <c r="D102" i="277"/>
  <c r="I102"/>
  <c r="D101" i="273"/>
  <c r="I101"/>
  <c r="J109" i="279"/>
  <c r="C110"/>
  <c r="E110" s="1"/>
  <c r="F109"/>
  <c r="C101" i="262"/>
  <c r="D101"/>
  <c r="H101" s="1"/>
  <c r="C111" i="281"/>
  <c r="E111" s="1"/>
  <c r="F110"/>
  <c r="C110" i="280"/>
  <c r="E110" s="1"/>
  <c r="F109"/>
  <c r="D12" i="276"/>
  <c r="H12" s="1"/>
  <c r="D114" i="287" l="1"/>
  <c r="E114"/>
  <c r="I114" s="1"/>
  <c r="D114" i="285"/>
  <c r="E114"/>
  <c r="I114" s="1"/>
  <c r="D111" i="281"/>
  <c r="D110" i="280"/>
  <c r="D110" i="279"/>
  <c r="I110"/>
  <c r="C115" i="283"/>
  <c r="E115" s="1"/>
  <c r="F114"/>
  <c r="C112" i="282"/>
  <c r="E112" s="1"/>
  <c r="F111"/>
  <c r="E101" i="262"/>
  <c r="B103"/>
  <c r="I111" i="281"/>
  <c r="I110" i="280"/>
  <c r="C104" i="277"/>
  <c r="E104" s="1"/>
  <c r="F102"/>
  <c r="B14" i="276"/>
  <c r="C14" s="1"/>
  <c r="E12"/>
  <c r="C102" i="273"/>
  <c r="E102" s="1"/>
  <c r="F101"/>
  <c r="C115" i="287" l="1"/>
  <c r="F114"/>
  <c r="C115" i="285"/>
  <c r="F114"/>
  <c r="D115" i="283"/>
  <c r="I115"/>
  <c r="D112" i="282"/>
  <c r="I112"/>
  <c r="D104" i="277"/>
  <c r="I102" i="273"/>
  <c r="D102"/>
  <c r="J110" i="279"/>
  <c r="C111"/>
  <c r="E111" s="1"/>
  <c r="F110"/>
  <c r="C103" i="262"/>
  <c r="D103"/>
  <c r="H103" s="1"/>
  <c r="C112" i="281"/>
  <c r="E112" s="1"/>
  <c r="F111"/>
  <c r="C111" i="280"/>
  <c r="E111" s="1"/>
  <c r="F110"/>
  <c r="I104" i="277"/>
  <c r="D14" i="276"/>
  <c r="E115" i="287" l="1"/>
  <c r="I115" s="1"/>
  <c r="D115"/>
  <c r="E115" i="285"/>
  <c r="I115" s="1"/>
  <c r="D115"/>
  <c r="D112" i="281"/>
  <c r="D111" i="280"/>
  <c r="I111"/>
  <c r="I111" i="279"/>
  <c r="D111"/>
  <c r="C116" i="283"/>
  <c r="E116" s="1"/>
  <c r="F115"/>
  <c r="C114" i="282"/>
  <c r="E114" s="1"/>
  <c r="F112"/>
  <c r="E103" i="262"/>
  <c r="B104"/>
  <c r="C104" s="1"/>
  <c r="H14" i="276"/>
  <c r="I112" i="281"/>
  <c r="C105" i="277"/>
  <c r="E105" s="1"/>
  <c r="F104"/>
  <c r="B15" i="276"/>
  <c r="C15" s="1"/>
  <c r="E14"/>
  <c r="F102" i="273"/>
  <c r="C104"/>
  <c r="E104" s="1"/>
  <c r="C116" i="287" l="1"/>
  <c r="F115"/>
  <c r="C116" i="285"/>
  <c r="F115"/>
  <c r="D116" i="283"/>
  <c r="I116"/>
  <c r="D114" i="282"/>
  <c r="I114"/>
  <c r="D105" i="277"/>
  <c r="D104" i="273"/>
  <c r="I104"/>
  <c r="J111" i="279"/>
  <c r="C112"/>
  <c r="E112" s="1"/>
  <c r="F111"/>
  <c r="D104" i="262"/>
  <c r="H104" s="1"/>
  <c r="C114" i="281"/>
  <c r="E114" s="1"/>
  <c r="F112"/>
  <c r="C112" i="280"/>
  <c r="E112" s="1"/>
  <c r="F111"/>
  <c r="I105" i="277"/>
  <c r="D15" i="276"/>
  <c r="D116" i="287" l="1"/>
  <c r="E116"/>
  <c r="I116" s="1"/>
  <c r="D116" i="285"/>
  <c r="E116"/>
  <c r="I116" s="1"/>
  <c r="D114" i="281"/>
  <c r="D112" i="280"/>
  <c r="D112" i="279"/>
  <c r="I112"/>
  <c r="C117" i="283"/>
  <c r="E117" s="1"/>
  <c r="F116"/>
  <c r="C115" i="282"/>
  <c r="E115" s="1"/>
  <c r="F114"/>
  <c r="E104" i="262"/>
  <c r="B105"/>
  <c r="C105" s="1"/>
  <c r="H15" i="276"/>
  <c r="I114" i="281"/>
  <c r="I112" i="280"/>
  <c r="C106" i="277"/>
  <c r="E106" s="1"/>
  <c r="F105"/>
  <c r="B16" i="276"/>
  <c r="C16" s="1"/>
  <c r="E15"/>
  <c r="C105" i="273"/>
  <c r="E105" s="1"/>
  <c r="F104"/>
  <c r="C117" i="287" l="1"/>
  <c r="F116"/>
  <c r="C117" i="285"/>
  <c r="F116"/>
  <c r="D117" i="283"/>
  <c r="I117"/>
  <c r="D115" i="282"/>
  <c r="I115"/>
  <c r="D106" i="277"/>
  <c r="I105" i="273"/>
  <c r="D105"/>
  <c r="J112" i="279"/>
  <c r="F112"/>
  <c r="C114"/>
  <c r="E114" s="1"/>
  <c r="D105" i="262"/>
  <c r="H105" s="1"/>
  <c r="C115" i="281"/>
  <c r="E115" s="1"/>
  <c r="F114"/>
  <c r="C114" i="280"/>
  <c r="E114" s="1"/>
  <c r="F112"/>
  <c r="I106" i="277"/>
  <c r="D16" i="276"/>
  <c r="H16" s="1"/>
  <c r="E117" i="287" l="1"/>
  <c r="I117" s="1"/>
  <c r="D117"/>
  <c r="E117" i="285"/>
  <c r="I117" s="1"/>
  <c r="D117"/>
  <c r="I115" i="281"/>
  <c r="D115"/>
  <c r="D114" i="280"/>
  <c r="I114"/>
  <c r="D114" i="279"/>
  <c r="I114"/>
  <c r="C119" i="283"/>
  <c r="E119" s="1"/>
  <c r="F117"/>
  <c r="C116" i="282"/>
  <c r="E116" s="1"/>
  <c r="F115"/>
  <c r="E105" i="262"/>
  <c r="B106"/>
  <c r="C106" s="1"/>
  <c r="C107" i="277"/>
  <c r="E107" s="1"/>
  <c r="F106"/>
  <c r="B17" i="276"/>
  <c r="C17" s="1"/>
  <c r="E16"/>
  <c r="C106" i="273"/>
  <c r="E106" s="1"/>
  <c r="F105"/>
  <c r="C119" i="287" l="1"/>
  <c r="F117"/>
  <c r="C119" i="285"/>
  <c r="F117"/>
  <c r="I119" i="283"/>
  <c r="D119"/>
  <c r="D116" i="282"/>
  <c r="I116"/>
  <c r="D107" i="277"/>
  <c r="D106" i="273"/>
  <c r="I106"/>
  <c r="J114" i="279"/>
  <c r="F114"/>
  <c r="C115"/>
  <c r="E115" s="1"/>
  <c r="D106" i="262"/>
  <c r="H106" s="1"/>
  <c r="C116" i="281"/>
  <c r="E116" s="1"/>
  <c r="F115"/>
  <c r="C115" i="280"/>
  <c r="E115" s="1"/>
  <c r="F114"/>
  <c r="I107" i="277"/>
  <c r="D17" i="276"/>
  <c r="H17" s="1"/>
  <c r="D119" i="287" l="1"/>
  <c r="E119"/>
  <c r="I119" s="1"/>
  <c r="D119" i="285"/>
  <c r="E119"/>
  <c r="I119" s="1"/>
  <c r="D116" i="281"/>
  <c r="D115" i="280"/>
  <c r="D115" i="279"/>
  <c r="I115"/>
  <c r="C120" i="283"/>
  <c r="E120" s="1"/>
  <c r="F119"/>
  <c r="C117" i="282"/>
  <c r="E117" s="1"/>
  <c r="F116"/>
  <c r="B108" i="262"/>
  <c r="C108" s="1"/>
  <c r="E106"/>
  <c r="I116" i="281"/>
  <c r="I115" i="280"/>
  <c r="H107" i="277"/>
  <c r="C109" s="1"/>
  <c r="E109" s="1"/>
  <c r="F107"/>
  <c r="B19" i="276"/>
  <c r="C19" s="1"/>
  <c r="E17"/>
  <c r="C107" i="273"/>
  <c r="E107" s="1"/>
  <c r="F106"/>
  <c r="C120" i="287" l="1"/>
  <c r="F119"/>
  <c r="C120" i="285"/>
  <c r="F119"/>
  <c r="D120" i="283"/>
  <c r="I120"/>
  <c r="D117" i="282"/>
  <c r="I117"/>
  <c r="D109" i="277"/>
  <c r="I107" i="273"/>
  <c r="D107"/>
  <c r="H107" s="1"/>
  <c r="J115" i="279"/>
  <c r="C116"/>
  <c r="E116" s="1"/>
  <c r="F115"/>
  <c r="D108" i="262"/>
  <c r="H108" s="1"/>
  <c r="C117" i="281"/>
  <c r="E117" s="1"/>
  <c r="F116"/>
  <c r="C116" i="280"/>
  <c r="E116" s="1"/>
  <c r="F115"/>
  <c r="I109" i="277"/>
  <c r="D19" i="276"/>
  <c r="H19" s="1"/>
  <c r="E120" i="287" l="1"/>
  <c r="I120" s="1"/>
  <c r="D120"/>
  <c r="E120" i="285"/>
  <c r="I120" s="1"/>
  <c r="D120"/>
  <c r="D117" i="281"/>
  <c r="D116" i="280"/>
  <c r="D116" i="279"/>
  <c r="I116"/>
  <c r="C121" i="283"/>
  <c r="E121" s="1"/>
  <c r="F120"/>
  <c r="C119" i="282"/>
  <c r="E119" s="1"/>
  <c r="F117"/>
  <c r="E108" i="262"/>
  <c r="B109"/>
  <c r="C109" s="1"/>
  <c r="I117" i="281"/>
  <c r="I116" i="280"/>
  <c r="C110" i="277"/>
  <c r="E110" s="1"/>
  <c r="F109"/>
  <c r="B20" i="276"/>
  <c r="C20" s="1"/>
  <c r="E19"/>
  <c r="F107" i="273"/>
  <c r="C109"/>
  <c r="E109" s="1"/>
  <c r="C121" i="287" l="1"/>
  <c r="F120"/>
  <c r="C121" i="285"/>
  <c r="F120"/>
  <c r="D121" i="283"/>
  <c r="I121"/>
  <c r="D119" i="282"/>
  <c r="I119"/>
  <c r="D110" i="277"/>
  <c r="D109" i="273"/>
  <c r="I109"/>
  <c r="J116" i="279"/>
  <c r="F116"/>
  <c r="C117"/>
  <c r="E117" s="1"/>
  <c r="D109" i="262"/>
  <c r="H109" s="1"/>
  <c r="C119" i="281"/>
  <c r="E119" s="1"/>
  <c r="F117"/>
  <c r="C117" i="280"/>
  <c r="E117" s="1"/>
  <c r="F116"/>
  <c r="I110" i="277"/>
  <c r="D20" i="276"/>
  <c r="H20" s="1"/>
  <c r="D121" i="287" l="1"/>
  <c r="E121"/>
  <c r="I121" s="1"/>
  <c r="D121" i="285"/>
  <c r="E121"/>
  <c r="I121" s="1"/>
  <c r="D119" i="281"/>
  <c r="D117" i="280"/>
  <c r="D117" i="279"/>
  <c r="I117"/>
  <c r="C122" i="283"/>
  <c r="E122" s="1"/>
  <c r="F121"/>
  <c r="C120" i="282"/>
  <c r="E120" s="1"/>
  <c r="F119"/>
  <c r="B110" i="262"/>
  <c r="E109"/>
  <c r="I119" i="281"/>
  <c r="I117" i="280"/>
  <c r="C111" i="277"/>
  <c r="E111" s="1"/>
  <c r="F110"/>
  <c r="B21" i="276"/>
  <c r="E20"/>
  <c r="F109" i="273"/>
  <c r="C110"/>
  <c r="E110" s="1"/>
  <c r="C122" i="287" l="1"/>
  <c r="F121"/>
  <c r="C122" i="285"/>
  <c r="F121"/>
  <c r="D21" i="276"/>
  <c r="C21"/>
  <c r="D122" i="283"/>
  <c r="I122"/>
  <c r="D120" i="282"/>
  <c r="I120"/>
  <c r="D111" i="277"/>
  <c r="I111"/>
  <c r="I110" i="273"/>
  <c r="D110"/>
  <c r="J117" i="279"/>
  <c r="C119"/>
  <c r="E119" s="1"/>
  <c r="F117"/>
  <c r="D110" i="262"/>
  <c r="C110"/>
  <c r="H110"/>
  <c r="C120" i="281"/>
  <c r="E120" s="1"/>
  <c r="F119"/>
  <c r="C119" i="280"/>
  <c r="E119" s="1"/>
  <c r="F117"/>
  <c r="H21" i="276"/>
  <c r="E122" i="287" l="1"/>
  <c r="I122" s="1"/>
  <c r="D122"/>
  <c r="E122" i="285"/>
  <c r="I122" s="1"/>
  <c r="D122"/>
  <c r="I120" i="281"/>
  <c r="D120"/>
  <c r="D119" i="280"/>
  <c r="I119"/>
  <c r="D119" i="279"/>
  <c r="I119"/>
  <c r="F122" i="283"/>
  <c r="H122"/>
  <c r="C124" s="1"/>
  <c r="E124" s="1"/>
  <c r="C121" i="282"/>
  <c r="E121" s="1"/>
  <c r="F120"/>
  <c r="E110" i="262"/>
  <c r="B111"/>
  <c r="C112" i="277"/>
  <c r="E112" s="1"/>
  <c r="F111"/>
  <c r="B22" i="276"/>
  <c r="E21"/>
  <c r="F110" i="273"/>
  <c r="C111"/>
  <c r="E111" s="1"/>
  <c r="F122" i="287" l="1"/>
  <c r="H122"/>
  <c r="C124" s="1"/>
  <c r="F122" i="285"/>
  <c r="H122"/>
  <c r="C124" s="1"/>
  <c r="C22" i="276"/>
  <c r="D22"/>
  <c r="I124" i="283"/>
  <c r="D124"/>
  <c r="D121" i="282"/>
  <c r="I121"/>
  <c r="D112" i="277"/>
  <c r="I112"/>
  <c r="D111" i="273"/>
  <c r="I111"/>
  <c r="J119" i="279"/>
  <c r="C120"/>
  <c r="E120" s="1"/>
  <c r="F119"/>
  <c r="D111" i="262"/>
  <c r="C111"/>
  <c r="H111"/>
  <c r="C121" i="281"/>
  <c r="E121" s="1"/>
  <c r="F120"/>
  <c r="C120" i="280"/>
  <c r="E120" s="1"/>
  <c r="F119"/>
  <c r="H22" i="276"/>
  <c r="D124" i="287" l="1"/>
  <c r="E124"/>
  <c r="I124" s="1"/>
  <c r="D124" i="285"/>
  <c r="E124"/>
  <c r="I124" s="1"/>
  <c r="D121" i="281"/>
  <c r="D120" i="280"/>
  <c r="I120"/>
  <c r="D120" i="279"/>
  <c r="I120"/>
  <c r="F124" i="283"/>
  <c r="C125"/>
  <c r="E125" s="1"/>
  <c r="C122" i="282"/>
  <c r="E122" s="1"/>
  <c r="F121"/>
  <c r="E111" i="262"/>
  <c r="B113"/>
  <c r="I121" i="281"/>
  <c r="C114" i="277"/>
  <c r="E114" s="1"/>
  <c r="F112"/>
  <c r="B24" i="276"/>
  <c r="E22"/>
  <c r="F111" i="273"/>
  <c r="C112"/>
  <c r="E112" s="1"/>
  <c r="F124" i="287" l="1"/>
  <c r="C125"/>
  <c r="F124" i="285"/>
  <c r="C125"/>
  <c r="D24" i="276"/>
  <c r="C24"/>
  <c r="D125" i="283"/>
  <c r="I125"/>
  <c r="D122" i="282"/>
  <c r="I122"/>
  <c r="D114" i="277"/>
  <c r="I114"/>
  <c r="I112" i="273"/>
  <c r="D112"/>
  <c r="J120" i="279"/>
  <c r="C121"/>
  <c r="E121" s="1"/>
  <c r="F120"/>
  <c r="D113" i="262"/>
  <c r="C113"/>
  <c r="H113"/>
  <c r="C122" i="281"/>
  <c r="E122" s="1"/>
  <c r="F121"/>
  <c r="C121" i="280"/>
  <c r="E121" s="1"/>
  <c r="F120"/>
  <c r="H24" i="276"/>
  <c r="D125" i="287" l="1"/>
  <c r="E125"/>
  <c r="I125" s="1"/>
  <c r="D125" i="285"/>
  <c r="E125"/>
  <c r="I125" s="1"/>
  <c r="D122" i="281"/>
  <c r="D121" i="280"/>
  <c r="I121"/>
  <c r="D121" i="279"/>
  <c r="I121"/>
  <c r="C126" i="283"/>
  <c r="E126" s="1"/>
  <c r="F125"/>
  <c r="H122" i="282"/>
  <c r="C124" s="1"/>
  <c r="E124" s="1"/>
  <c r="F122"/>
  <c r="E113" i="262"/>
  <c r="B114"/>
  <c r="I122" i="281"/>
  <c r="C115" i="277"/>
  <c r="E115" s="1"/>
  <c r="F114"/>
  <c r="B25" i="276"/>
  <c r="E24"/>
  <c r="F112" i="273"/>
  <c r="C114"/>
  <c r="E114" s="1"/>
  <c r="C126" i="287" l="1"/>
  <c r="F125"/>
  <c r="C126" i="285"/>
  <c r="F125"/>
  <c r="D25" i="276"/>
  <c r="C25"/>
  <c r="D126" i="283"/>
  <c r="I126"/>
  <c r="D124" i="282"/>
  <c r="I124"/>
  <c r="D115" i="277"/>
  <c r="I115"/>
  <c r="D114" i="273"/>
  <c r="I114"/>
  <c r="J121" i="279"/>
  <c r="C122"/>
  <c r="E122" s="1"/>
  <c r="F121"/>
  <c r="D114" i="262"/>
  <c r="C114"/>
  <c r="H114"/>
  <c r="F122" i="281"/>
  <c r="H122"/>
  <c r="C124" s="1"/>
  <c r="E124" s="1"/>
  <c r="C122" i="280"/>
  <c r="E122" s="1"/>
  <c r="F121"/>
  <c r="H25" i="276"/>
  <c r="D126" i="287" l="1"/>
  <c r="E126"/>
  <c r="I126" s="1"/>
  <c r="D126" i="285"/>
  <c r="E126"/>
  <c r="I126" s="1"/>
  <c r="D124" i="281"/>
  <c r="I124"/>
  <c r="D122" i="280"/>
  <c r="I122"/>
  <c r="D122" i="279"/>
  <c r="I122"/>
  <c r="F126" i="283"/>
  <c r="C127"/>
  <c r="E127" s="1"/>
  <c r="F124" i="282"/>
  <c r="C125"/>
  <c r="E125" s="1"/>
  <c r="E114" i="262"/>
  <c r="B115"/>
  <c r="C116" i="277"/>
  <c r="E116" s="1"/>
  <c r="F115"/>
  <c r="B26" i="276"/>
  <c r="E25"/>
  <c r="F114" i="273"/>
  <c r="C115"/>
  <c r="E115" s="1"/>
  <c r="F126" i="287" l="1"/>
  <c r="C127"/>
  <c r="F126" i="285"/>
  <c r="C127"/>
  <c r="D26" i="276"/>
  <c r="H26" s="1"/>
  <c r="C26"/>
  <c r="D127" i="283"/>
  <c r="I127"/>
  <c r="D125" i="282"/>
  <c r="I125"/>
  <c r="D116" i="277"/>
  <c r="I116"/>
  <c r="I115" i="273"/>
  <c r="D115"/>
  <c r="J122" i="279"/>
  <c r="C124"/>
  <c r="E124" s="1"/>
  <c r="F122"/>
  <c r="D115" i="262"/>
  <c r="H115" s="1"/>
  <c r="C115"/>
  <c r="C125" i="281"/>
  <c r="E125" s="1"/>
  <c r="F124"/>
  <c r="F122" i="280"/>
  <c r="H122"/>
  <c r="C124" s="1"/>
  <c r="E124" s="1"/>
  <c r="D127" i="287" l="1"/>
  <c r="E127"/>
  <c r="I127" s="1"/>
  <c r="D127" i="285"/>
  <c r="E127"/>
  <c r="I127" s="1"/>
  <c r="I125" i="281"/>
  <c r="D125"/>
  <c r="D124" i="280"/>
  <c r="I124"/>
  <c r="D124" i="279"/>
  <c r="I124"/>
  <c r="C129" i="283"/>
  <c r="E129" s="1"/>
  <c r="F127"/>
  <c r="F125" i="282"/>
  <c r="C126"/>
  <c r="E126" s="1"/>
  <c r="E115" i="262"/>
  <c r="B116"/>
  <c r="C117" i="277"/>
  <c r="E117" s="1"/>
  <c r="F116"/>
  <c r="B27" i="276"/>
  <c r="E26"/>
  <c r="F115" i="273"/>
  <c r="C116"/>
  <c r="E116" s="1"/>
  <c r="C129" i="287" l="1"/>
  <c r="F127"/>
  <c r="C129" i="285"/>
  <c r="F127"/>
  <c r="D27" i="276"/>
  <c r="H27" s="1"/>
  <c r="C27"/>
  <c r="I129" i="283"/>
  <c r="D129"/>
  <c r="D126" i="282"/>
  <c r="I126"/>
  <c r="D117" i="277"/>
  <c r="I117"/>
  <c r="D116" i="273"/>
  <c r="I116"/>
  <c r="J124" i="279"/>
  <c r="C125"/>
  <c r="E125" s="1"/>
  <c r="F124"/>
  <c r="D116" i="262"/>
  <c r="H116" s="1"/>
  <c r="C116"/>
  <c r="C126" i="281"/>
  <c r="E126" s="1"/>
  <c r="F125"/>
  <c r="C125" i="280"/>
  <c r="E125" s="1"/>
  <c r="F124"/>
  <c r="D129" i="287" l="1"/>
  <c r="E129"/>
  <c r="I129" s="1"/>
  <c r="D129" i="285"/>
  <c r="E129"/>
  <c r="I129" s="1"/>
  <c r="D126" i="281"/>
  <c r="I126"/>
  <c r="D125" i="280"/>
  <c r="I125"/>
  <c r="D125" i="279"/>
  <c r="I125"/>
  <c r="F129" i="283"/>
  <c r="C130"/>
  <c r="E130" s="1"/>
  <c r="F126" i="282"/>
  <c r="C127"/>
  <c r="E127" s="1"/>
  <c r="E116" i="262"/>
  <c r="B118"/>
  <c r="C119" i="277"/>
  <c r="E119" s="1"/>
  <c r="F117"/>
  <c r="B29" i="276"/>
  <c r="E27"/>
  <c r="F116" i="273"/>
  <c r="C117"/>
  <c r="E117" s="1"/>
  <c r="F129" i="287" l="1"/>
  <c r="C130"/>
  <c r="F129" i="285"/>
  <c r="C130"/>
  <c r="D29" i="276"/>
  <c r="C29"/>
  <c r="D130" i="283"/>
  <c r="D127" i="282"/>
  <c r="D119" i="277"/>
  <c r="I119"/>
  <c r="I117" i="273"/>
  <c r="D117"/>
  <c r="J125" i="279"/>
  <c r="C126"/>
  <c r="E126" s="1"/>
  <c r="F125"/>
  <c r="D118" i="262"/>
  <c r="H118" s="1"/>
  <c r="C118"/>
  <c r="I130" i="283"/>
  <c r="I127" i="282"/>
  <c r="C127" i="281"/>
  <c r="E127" s="1"/>
  <c r="F126"/>
  <c r="C126" i="280"/>
  <c r="E126" s="1"/>
  <c r="F125"/>
  <c r="H29" i="276"/>
  <c r="D130" i="287" l="1"/>
  <c r="E130"/>
  <c r="I130" s="1"/>
  <c r="D130" i="285"/>
  <c r="E130"/>
  <c r="I130" s="1"/>
  <c r="D127" i="281"/>
  <c r="D126" i="280"/>
  <c r="I126"/>
  <c r="D126" i="279"/>
  <c r="I126"/>
  <c r="C131" i="283"/>
  <c r="E131" s="1"/>
  <c r="F130"/>
  <c r="F127" i="282"/>
  <c r="C129"/>
  <c r="E129" s="1"/>
  <c r="E118" i="262"/>
  <c r="B119"/>
  <c r="I127" i="281"/>
  <c r="C120" i="277"/>
  <c r="E120" s="1"/>
  <c r="F119"/>
  <c r="B30" i="276"/>
  <c r="E29"/>
  <c r="C119" i="273"/>
  <c r="E119" s="1"/>
  <c r="F117"/>
  <c r="C131" i="287" l="1"/>
  <c r="F130"/>
  <c r="C131" i="285"/>
  <c r="F130"/>
  <c r="D30" i="276"/>
  <c r="H30" s="1"/>
  <c r="C30"/>
  <c r="D131" i="283"/>
  <c r="I131"/>
  <c r="D129" i="282"/>
  <c r="D120" i="277"/>
  <c r="I120"/>
  <c r="D119" i="273"/>
  <c r="I119"/>
  <c r="J126" i="279"/>
  <c r="F126"/>
  <c r="C127"/>
  <c r="E127" s="1"/>
  <c r="D119" i="262"/>
  <c r="H119" s="1"/>
  <c r="C119"/>
  <c r="I129" i="282"/>
  <c r="C129" i="281"/>
  <c r="E129" s="1"/>
  <c r="F127"/>
  <c r="C127" i="280"/>
  <c r="E127" s="1"/>
  <c r="F126"/>
  <c r="D131" i="287" l="1"/>
  <c r="E131"/>
  <c r="I131" s="1"/>
  <c r="D131" i="285"/>
  <c r="E131"/>
  <c r="I131" s="1"/>
  <c r="D129" i="281"/>
  <c r="D127" i="280"/>
  <c r="D127" i="279"/>
  <c r="I127"/>
  <c r="F131" i="283"/>
  <c r="C132"/>
  <c r="E132" s="1"/>
  <c r="F129" i="282"/>
  <c r="C130"/>
  <c r="E130" s="1"/>
  <c r="E119" i="262"/>
  <c r="B120"/>
  <c r="I129" i="281"/>
  <c r="I127" i="280"/>
  <c r="C121" i="277"/>
  <c r="E121" s="1"/>
  <c r="F120"/>
  <c r="B31" i="276"/>
  <c r="E30"/>
  <c r="F119" i="273"/>
  <c r="C120"/>
  <c r="E120" s="1"/>
  <c r="F131" i="287" l="1"/>
  <c r="C132"/>
  <c r="D120" i="262"/>
  <c r="H120" s="1"/>
  <c r="C120"/>
  <c r="F131" i="285"/>
  <c r="C132"/>
  <c r="D31" i="276"/>
  <c r="H31" s="1"/>
  <c r="C31"/>
  <c r="D132" i="283"/>
  <c r="I132"/>
  <c r="D130" i="282"/>
  <c r="I130"/>
  <c r="D121" i="277"/>
  <c r="I121"/>
  <c r="D120" i="273"/>
  <c r="J127" i="279"/>
  <c r="C129"/>
  <c r="E129" s="1"/>
  <c r="F127"/>
  <c r="C130" i="281"/>
  <c r="E130" s="1"/>
  <c r="F129"/>
  <c r="C129" i="280"/>
  <c r="E129" s="1"/>
  <c r="F127"/>
  <c r="I120" i="273"/>
  <c r="D132" i="287" l="1"/>
  <c r="E132"/>
  <c r="I132" s="1"/>
  <c r="D132" i="285"/>
  <c r="E132"/>
  <c r="I132" s="1"/>
  <c r="I130" i="281"/>
  <c r="D130"/>
  <c r="D129" i="280"/>
  <c r="I129"/>
  <c r="I129" i="279"/>
  <c r="D129"/>
  <c r="C134" i="283"/>
  <c r="E134" s="1"/>
  <c r="F132"/>
  <c r="F130" i="282"/>
  <c r="C131"/>
  <c r="E131" s="1"/>
  <c r="E120" i="262"/>
  <c r="B121"/>
  <c r="C122" i="277"/>
  <c r="E122" s="1"/>
  <c r="F121"/>
  <c r="B32" i="276"/>
  <c r="E31"/>
  <c r="F120" i="273"/>
  <c r="C121"/>
  <c r="E121" s="1"/>
  <c r="C134" i="287" l="1"/>
  <c r="F132"/>
  <c r="D121" i="262"/>
  <c r="H121" s="1"/>
  <c r="C121"/>
  <c r="C134" i="285"/>
  <c r="F132"/>
  <c r="I134" i="283"/>
  <c r="D134"/>
  <c r="D131" i="282"/>
  <c r="D122" i="277"/>
  <c r="I122"/>
  <c r="D121" i="273"/>
  <c r="I121"/>
  <c r="J129" i="279"/>
  <c r="C130"/>
  <c r="E130" s="1"/>
  <c r="F129"/>
  <c r="D32" i="276"/>
  <c r="H32" s="1"/>
  <c r="C32"/>
  <c r="B34" s="1"/>
  <c r="C34" s="1"/>
  <c r="I131" i="282"/>
  <c r="C131" i="281"/>
  <c r="E131" s="1"/>
  <c r="F130"/>
  <c r="C130" i="280"/>
  <c r="E130" s="1"/>
  <c r="F129"/>
  <c r="D134" i="287" l="1"/>
  <c r="E134"/>
  <c r="I134" s="1"/>
  <c r="D134" i="285"/>
  <c r="E134"/>
  <c r="I134" s="1"/>
  <c r="D131" i="281"/>
  <c r="I131"/>
  <c r="D130" i="280"/>
  <c r="D130" i="279"/>
  <c r="I130"/>
  <c r="F134" i="283"/>
  <c r="C135"/>
  <c r="E135" s="1"/>
  <c r="F131" i="282"/>
  <c r="C132"/>
  <c r="E132" s="1"/>
  <c r="B123" i="262"/>
  <c r="E121"/>
  <c r="I130" i="280"/>
  <c r="F122" i="277"/>
  <c r="H122"/>
  <c r="C124" s="1"/>
  <c r="E124" s="1"/>
  <c r="D34" i="276"/>
  <c r="E32"/>
  <c r="F121" i="273"/>
  <c r="C122"/>
  <c r="E122" s="1"/>
  <c r="F134" i="287" l="1"/>
  <c r="C135"/>
  <c r="D123" i="262"/>
  <c r="H123" s="1"/>
  <c r="C123"/>
  <c r="F134" i="285"/>
  <c r="C135"/>
  <c r="D135" i="283"/>
  <c r="I135"/>
  <c r="D132" i="282"/>
  <c r="I132"/>
  <c r="D124" i="277"/>
  <c r="I124"/>
  <c r="I122" i="273"/>
  <c r="D122"/>
  <c r="H122" s="1"/>
  <c r="J130" i="279"/>
  <c r="C131"/>
  <c r="E131" s="1"/>
  <c r="F130"/>
  <c r="C132" i="281"/>
  <c r="E132" s="1"/>
  <c r="F131"/>
  <c r="C131" i="280"/>
  <c r="E131" s="1"/>
  <c r="F130"/>
  <c r="H34" i="276"/>
  <c r="D135" i="287" l="1"/>
  <c r="E135"/>
  <c r="I135" s="1"/>
  <c r="B124" i="262"/>
  <c r="E123"/>
  <c r="D135" i="285"/>
  <c r="E135"/>
  <c r="I135" s="1"/>
  <c r="D132" i="281"/>
  <c r="I132"/>
  <c r="D131" i="280"/>
  <c r="I131"/>
  <c r="D131" i="279"/>
  <c r="I131"/>
  <c r="C136" i="283"/>
  <c r="E136" s="1"/>
  <c r="F135"/>
  <c r="F132" i="282"/>
  <c r="C134"/>
  <c r="E134" s="1"/>
  <c r="C125" i="277"/>
  <c r="E125" s="1"/>
  <c r="F124"/>
  <c r="B35" i="276"/>
  <c r="C35" s="1"/>
  <c r="E34"/>
  <c r="F122" i="273"/>
  <c r="C124"/>
  <c r="E124" s="1"/>
  <c r="C136" i="287" l="1"/>
  <c r="F135"/>
  <c r="C124" i="262"/>
  <c r="D124"/>
  <c r="H124" s="1"/>
  <c r="C136" i="285"/>
  <c r="F135"/>
  <c r="D35" i="276"/>
  <c r="H35" s="1"/>
  <c r="D136" i="283"/>
  <c r="I136"/>
  <c r="D134" i="282"/>
  <c r="I134"/>
  <c r="D125" i="277"/>
  <c r="D124" i="273"/>
  <c r="I124"/>
  <c r="J131" i="279"/>
  <c r="C132"/>
  <c r="E132" s="1"/>
  <c r="F131"/>
  <c r="C134" i="281"/>
  <c r="E134" s="1"/>
  <c r="F132"/>
  <c r="C132" i="280"/>
  <c r="E132" s="1"/>
  <c r="F131"/>
  <c r="I125" i="277"/>
  <c r="D136" i="287" l="1"/>
  <c r="E136"/>
  <c r="I136" s="1"/>
  <c r="D136" i="285"/>
  <c r="E136"/>
  <c r="I136" s="1"/>
  <c r="D134" i="281"/>
  <c r="D132" i="280"/>
  <c r="D132" i="279"/>
  <c r="I132"/>
  <c r="F136" i="283"/>
  <c r="C137"/>
  <c r="E137" s="1"/>
  <c r="F134" i="282"/>
  <c r="C135"/>
  <c r="E135" s="1"/>
  <c r="B125" i="262"/>
  <c r="C125" s="1"/>
  <c r="E124"/>
  <c r="I134" i="281"/>
  <c r="I132" i="280"/>
  <c r="C126" i="277"/>
  <c r="E126" s="1"/>
  <c r="F125"/>
  <c r="B36" i="276"/>
  <c r="E35"/>
  <c r="F124" i="273"/>
  <c r="C125"/>
  <c r="E125" s="1"/>
  <c r="F136" i="287" l="1"/>
  <c r="C137"/>
  <c r="F136" i="285"/>
  <c r="C137"/>
  <c r="D36" i="276"/>
  <c r="H36" s="1"/>
  <c r="D137" i="283"/>
  <c r="D135" i="282"/>
  <c r="D126" i="277"/>
  <c r="I126"/>
  <c r="I125" i="273"/>
  <c r="D125"/>
  <c r="D125" i="262"/>
  <c r="H125" s="1"/>
  <c r="J132" i="279"/>
  <c r="C134"/>
  <c r="E134" s="1"/>
  <c r="F132"/>
  <c r="I137" i="283"/>
  <c r="I135" i="282"/>
  <c r="C135" i="281"/>
  <c r="E135" s="1"/>
  <c r="F134"/>
  <c r="C134" i="280"/>
  <c r="E134" s="1"/>
  <c r="F132"/>
  <c r="D137" i="287" l="1"/>
  <c r="E137"/>
  <c r="I137" s="1"/>
  <c r="D137" i="285"/>
  <c r="E137"/>
  <c r="I137" s="1"/>
  <c r="I135" i="281"/>
  <c r="D135"/>
  <c r="D134" i="280"/>
  <c r="D134" i="279"/>
  <c r="I134"/>
  <c r="F137" i="283"/>
  <c r="C139"/>
  <c r="F135" i="282"/>
  <c r="C136"/>
  <c r="E136" s="1"/>
  <c r="E125" i="262"/>
  <c r="B126"/>
  <c r="I134" i="280"/>
  <c r="C127" i="277"/>
  <c r="E127" s="1"/>
  <c r="F126"/>
  <c r="B37" i="276"/>
  <c r="E36"/>
  <c r="C126" i="273"/>
  <c r="E126" s="1"/>
  <c r="F125"/>
  <c r="F137" i="287" l="1"/>
  <c r="H137"/>
  <c r="C139" s="1"/>
  <c r="D126" i="262"/>
  <c r="H126" s="1"/>
  <c r="C126"/>
  <c r="F137" i="285"/>
  <c r="H137"/>
  <c r="C139" s="1"/>
  <c r="E139" i="283"/>
  <c r="I139" s="1"/>
  <c r="D139"/>
  <c r="D37" i="276"/>
  <c r="H37" s="1"/>
  <c r="D136" i="282"/>
  <c r="I136"/>
  <c r="D127" i="277"/>
  <c r="I127"/>
  <c r="D126" i="273"/>
  <c r="I126"/>
  <c r="J134" i="279"/>
  <c r="C135"/>
  <c r="E135" s="1"/>
  <c r="F134"/>
  <c r="C136" i="281"/>
  <c r="E136" s="1"/>
  <c r="F135"/>
  <c r="C135" i="280"/>
  <c r="E135" s="1"/>
  <c r="F134"/>
  <c r="E139" i="287" l="1"/>
  <c r="I139" s="1"/>
  <c r="D139"/>
  <c r="E139" i="285"/>
  <c r="I139" s="1"/>
  <c r="D139"/>
  <c r="C140" i="283"/>
  <c r="F139"/>
  <c r="D136" i="281"/>
  <c r="D135" i="280"/>
  <c r="D135" i="279"/>
  <c r="I135"/>
  <c r="F136" i="282"/>
  <c r="C137"/>
  <c r="E137" s="1"/>
  <c r="E126" i="262"/>
  <c r="B128"/>
  <c r="I136" i="281"/>
  <c r="I135" i="280"/>
  <c r="C129" i="277"/>
  <c r="E129" s="1"/>
  <c r="F127"/>
  <c r="B39" i="276"/>
  <c r="D39" s="1"/>
  <c r="E37"/>
  <c r="C127" i="273"/>
  <c r="E127" s="1"/>
  <c r="F126"/>
  <c r="C140" i="287" l="1"/>
  <c r="F139"/>
  <c r="D128" i="262"/>
  <c r="H128" s="1"/>
  <c r="C128"/>
  <c r="C140" i="285"/>
  <c r="F139"/>
  <c r="D140" i="283"/>
  <c r="E140"/>
  <c r="I140" s="1"/>
  <c r="H39" i="276"/>
  <c r="D137" i="282"/>
  <c r="D129" i="277"/>
  <c r="I129"/>
  <c r="I127" i="273"/>
  <c r="D127"/>
  <c r="J135" i="279"/>
  <c r="C136"/>
  <c r="E136" s="1"/>
  <c r="F135"/>
  <c r="I137" i="282"/>
  <c r="C137" i="281"/>
  <c r="E137" s="1"/>
  <c r="F136"/>
  <c r="C136" i="280"/>
  <c r="E136" s="1"/>
  <c r="F135"/>
  <c r="D140" i="287" l="1"/>
  <c r="E140"/>
  <c r="I140" s="1"/>
  <c r="D140" i="285"/>
  <c r="E140"/>
  <c r="I140" s="1"/>
  <c r="C141" i="283"/>
  <c r="F140"/>
  <c r="D137" i="281"/>
  <c r="D136" i="280"/>
  <c r="I136"/>
  <c r="D136" i="279"/>
  <c r="I136"/>
  <c r="F137" i="282"/>
  <c r="H137"/>
  <c r="C139" s="1"/>
  <c r="E139" s="1"/>
  <c r="E128" i="262"/>
  <c r="B129"/>
  <c r="I137" i="281"/>
  <c r="C130" i="277"/>
  <c r="E130" s="1"/>
  <c r="F129"/>
  <c r="B40" i="276"/>
  <c r="D40" s="1"/>
  <c r="E39"/>
  <c r="F127" i="273"/>
  <c r="C129"/>
  <c r="E129" s="1"/>
  <c r="C141" i="287" l="1"/>
  <c r="F140"/>
  <c r="D129" i="262"/>
  <c r="H129" s="1"/>
  <c r="C129"/>
  <c r="C141" i="285"/>
  <c r="F140"/>
  <c r="D141" i="283"/>
  <c r="E141"/>
  <c r="I141" s="1"/>
  <c r="D139" i="282"/>
  <c r="I139"/>
  <c r="D130" i="277"/>
  <c r="I130"/>
  <c r="D129" i="273"/>
  <c r="I129"/>
  <c r="J136" i="279"/>
  <c r="C137"/>
  <c r="E137" s="1"/>
  <c r="F136"/>
  <c r="H137" i="281"/>
  <c r="C139" s="1"/>
  <c r="E139" s="1"/>
  <c r="F137"/>
  <c r="C137" i="280"/>
  <c r="E137" s="1"/>
  <c r="F136"/>
  <c r="E141" i="287" l="1"/>
  <c r="I141" s="1"/>
  <c r="D141"/>
  <c r="E141" i="285"/>
  <c r="I141" s="1"/>
  <c r="D141"/>
  <c r="F141" i="283"/>
  <c r="C142"/>
  <c r="D139" i="281"/>
  <c r="D137" i="280"/>
  <c r="I137"/>
  <c r="D137" i="279"/>
  <c r="I137"/>
  <c r="C140" i="282"/>
  <c r="E140" s="1"/>
  <c r="F139"/>
  <c r="E129" i="262"/>
  <c r="B130"/>
  <c r="I139" i="281"/>
  <c r="C131" i="277"/>
  <c r="E131" s="1"/>
  <c r="F130"/>
  <c r="B41" i="276"/>
  <c r="C41" s="1"/>
  <c r="C130" i="273"/>
  <c r="E130" s="1"/>
  <c r="F129"/>
  <c r="C142" i="287" l="1"/>
  <c r="F141"/>
  <c r="D130" i="262"/>
  <c r="H130" s="1"/>
  <c r="C130"/>
  <c r="C142" i="285"/>
  <c r="F141"/>
  <c r="D41" i="276"/>
  <c r="H41" s="1"/>
  <c r="D142" i="283"/>
  <c r="C144" s="1"/>
  <c r="E142"/>
  <c r="I142" s="1"/>
  <c r="D140" i="282"/>
  <c r="D131" i="277"/>
  <c r="I131"/>
  <c r="I130" i="273"/>
  <c r="D130"/>
  <c r="J137" i="279"/>
  <c r="C138"/>
  <c r="F137"/>
  <c r="I140" i="282"/>
  <c r="C140" i="281"/>
  <c r="E140" s="1"/>
  <c r="F139"/>
  <c r="H137" i="280"/>
  <c r="C139" s="1"/>
  <c r="E139" s="1"/>
  <c r="F137"/>
  <c r="D142" i="287" l="1"/>
  <c r="E142"/>
  <c r="I142" s="1"/>
  <c r="D142" i="285"/>
  <c r="E142"/>
  <c r="I142" s="1"/>
  <c r="D138" i="279"/>
  <c r="E138"/>
  <c r="E144" i="283"/>
  <c r="I144" s="1"/>
  <c r="D144"/>
  <c r="F142"/>
  <c r="I140" i="281"/>
  <c r="D140"/>
  <c r="D139" i="280"/>
  <c r="I139"/>
  <c r="I138" i="279"/>
  <c r="C141" i="282"/>
  <c r="E141" s="1"/>
  <c r="F140"/>
  <c r="E130" i="262"/>
  <c r="B131"/>
  <c r="C132" i="277"/>
  <c r="E132" s="1"/>
  <c r="F131"/>
  <c r="B42" i="276"/>
  <c r="C42" s="1"/>
  <c r="E41"/>
  <c r="C131" i="273"/>
  <c r="E131" s="1"/>
  <c r="F130"/>
  <c r="C144" i="287" l="1"/>
  <c r="F142"/>
  <c r="D131" i="262"/>
  <c r="H131" s="1"/>
  <c r="C131"/>
  <c r="C144" i="285"/>
  <c r="F142"/>
  <c r="D42" i="276"/>
  <c r="H42" s="1"/>
  <c r="C145" i="283"/>
  <c r="F144"/>
  <c r="D141" i="282"/>
  <c r="I141"/>
  <c r="D132" i="277"/>
  <c r="I132"/>
  <c r="D131" i="273"/>
  <c r="I131"/>
  <c r="J138" i="279"/>
  <c r="F138"/>
  <c r="C141" i="281"/>
  <c r="E141" s="1"/>
  <c r="F140"/>
  <c r="C140" i="280"/>
  <c r="E140" s="1"/>
  <c r="F139"/>
  <c r="E144" i="287" l="1"/>
  <c r="I144" s="1"/>
  <c r="D144"/>
  <c r="E144" i="285"/>
  <c r="I144" s="1"/>
  <c r="D144"/>
  <c r="E145" i="283"/>
  <c r="I145" s="1"/>
  <c r="D145"/>
  <c r="D141" i="281"/>
  <c r="I141"/>
  <c r="D140" i="280"/>
  <c r="I140"/>
  <c r="C142" i="282"/>
  <c r="E142" s="1"/>
  <c r="F141"/>
  <c r="E131" i="262"/>
  <c r="B133"/>
  <c r="C134" i="277"/>
  <c r="E134" s="1"/>
  <c r="F132"/>
  <c r="B44" i="276"/>
  <c r="D44" s="1"/>
  <c r="E42"/>
  <c r="C132" i="273"/>
  <c r="E132" s="1"/>
  <c r="F131"/>
  <c r="C145" i="287" l="1"/>
  <c r="F144"/>
  <c r="D133" i="262"/>
  <c r="H133" s="1"/>
  <c r="C133"/>
  <c r="C145" i="285"/>
  <c r="F144"/>
  <c r="F145" i="283"/>
  <c r="C146"/>
  <c r="H44" i="276"/>
  <c r="D142" i="282"/>
  <c r="I142"/>
  <c r="D134" i="277"/>
  <c r="I134"/>
  <c r="I132" i="273"/>
  <c r="D132"/>
  <c r="C142" i="281"/>
  <c r="E142" s="1"/>
  <c r="F141"/>
  <c r="C141" i="280"/>
  <c r="E141" s="1"/>
  <c r="F140"/>
  <c r="D145" i="287" l="1"/>
  <c r="E145"/>
  <c r="I145" s="1"/>
  <c r="D145" i="285"/>
  <c r="E145"/>
  <c r="I145" s="1"/>
  <c r="E146" i="283"/>
  <c r="I146" s="1"/>
  <c r="D146"/>
  <c r="D142" i="281"/>
  <c r="I142"/>
  <c r="D141" i="280"/>
  <c r="I141"/>
  <c r="C144" i="282"/>
  <c r="E144" s="1"/>
  <c r="F142"/>
  <c r="E133" i="262"/>
  <c r="B134"/>
  <c r="C135" i="277"/>
  <c r="E135" s="1"/>
  <c r="F134"/>
  <c r="B45" i="276"/>
  <c r="D45" s="1"/>
  <c r="E44"/>
  <c r="F132" i="273"/>
  <c r="C134"/>
  <c r="E134" s="1"/>
  <c r="C146" i="287" l="1"/>
  <c r="F145"/>
  <c r="D134" i="262"/>
  <c r="H134" s="1"/>
  <c r="C134"/>
  <c r="C146" i="285"/>
  <c r="F145"/>
  <c r="C147" i="283"/>
  <c r="F146"/>
  <c r="D134" i="273"/>
  <c r="D144" i="282"/>
  <c r="I144"/>
  <c r="D135" i="277"/>
  <c r="I135"/>
  <c r="H45" i="276"/>
  <c r="C144" i="281"/>
  <c r="E144" s="1"/>
  <c r="F142"/>
  <c r="C142" i="280"/>
  <c r="E142" s="1"/>
  <c r="F141"/>
  <c r="I134" i="273"/>
  <c r="E146" i="287" l="1"/>
  <c r="I146" s="1"/>
  <c r="D146"/>
  <c r="E146" i="285"/>
  <c r="I146" s="1"/>
  <c r="D146"/>
  <c r="E147" i="283"/>
  <c r="I147" s="1"/>
  <c r="D147"/>
  <c r="D144" i="281"/>
  <c r="I144"/>
  <c r="D142" i="280"/>
  <c r="I142"/>
  <c r="C145" i="282"/>
  <c r="E145" s="1"/>
  <c r="F144"/>
  <c r="E134" i="262"/>
  <c r="B135"/>
  <c r="D135" s="1"/>
  <c r="C136" i="277"/>
  <c r="E136" s="1"/>
  <c r="F135"/>
  <c r="B46" i="276"/>
  <c r="D46" s="1"/>
  <c r="E45"/>
  <c r="C135" i="273"/>
  <c r="E135" s="1"/>
  <c r="F134"/>
  <c r="C147" i="287" l="1"/>
  <c r="F146"/>
  <c r="C147" i="285"/>
  <c r="F146"/>
  <c r="F147" i="283"/>
  <c r="C149"/>
  <c r="D145" i="282"/>
  <c r="D136" i="277"/>
  <c r="I136"/>
  <c r="I135" i="273"/>
  <c r="D135"/>
  <c r="C135" i="262"/>
  <c r="H135"/>
  <c r="H46" i="276"/>
  <c r="C46"/>
  <c r="I145" i="282"/>
  <c r="C145" i="281"/>
  <c r="E145" s="1"/>
  <c r="F144"/>
  <c r="C144" i="280"/>
  <c r="E144" s="1"/>
  <c r="F142"/>
  <c r="D147" i="287" l="1"/>
  <c r="E147"/>
  <c r="I147" s="1"/>
  <c r="D147" i="285"/>
  <c r="E147"/>
  <c r="I147" s="1"/>
  <c r="E149" i="283"/>
  <c r="I149" s="1"/>
  <c r="D149"/>
  <c r="I145" i="281"/>
  <c r="D145"/>
  <c r="D144" i="280"/>
  <c r="I144"/>
  <c r="C146" i="282"/>
  <c r="E146" s="1"/>
  <c r="F145"/>
  <c r="E135" i="262"/>
  <c r="B136"/>
  <c r="D136" s="1"/>
  <c r="C137" i="277"/>
  <c r="E137" s="1"/>
  <c r="F136"/>
  <c r="B47" i="276"/>
  <c r="D47" s="1"/>
  <c r="E46"/>
  <c r="C136" i="273"/>
  <c r="E136" s="1"/>
  <c r="F135"/>
  <c r="C149" i="287" l="1"/>
  <c r="F147"/>
  <c r="C149" i="285"/>
  <c r="F147"/>
  <c r="C150" i="283"/>
  <c r="F149"/>
  <c r="D146" i="282"/>
  <c r="D137" i="277"/>
  <c r="D136" i="273"/>
  <c r="I136"/>
  <c r="C136" i="262"/>
  <c r="H136"/>
  <c r="H47" i="276"/>
  <c r="C47"/>
  <c r="I146" i="282"/>
  <c r="C146" i="281"/>
  <c r="E146" s="1"/>
  <c r="F145"/>
  <c r="C145" i="280"/>
  <c r="E145" s="1"/>
  <c r="F144"/>
  <c r="I137" i="277"/>
  <c r="E149" i="287" l="1"/>
  <c r="I149" s="1"/>
  <c r="D149"/>
  <c r="E149" i="285"/>
  <c r="I149" s="1"/>
  <c r="D149"/>
  <c r="E150" i="283"/>
  <c r="I150" s="1"/>
  <c r="D150"/>
  <c r="D146" i="281"/>
  <c r="I146"/>
  <c r="D145" i="280"/>
  <c r="I145"/>
  <c r="C147" i="282"/>
  <c r="E147" s="1"/>
  <c r="F146"/>
  <c r="E136" i="262"/>
  <c r="B138"/>
  <c r="D138" s="1"/>
  <c r="H137" i="277"/>
  <c r="C139" s="1"/>
  <c r="E139" s="1"/>
  <c r="F137"/>
  <c r="E47" i="276"/>
  <c r="B49"/>
  <c r="D49" s="1"/>
  <c r="C137" i="273"/>
  <c r="E137" s="1"/>
  <c r="F136"/>
  <c r="C150" i="287" l="1"/>
  <c r="F149"/>
  <c r="C150" i="285"/>
  <c r="F149"/>
  <c r="F150" i="283"/>
  <c r="C151"/>
  <c r="H49" i="276"/>
  <c r="C49"/>
  <c r="D147" i="282"/>
  <c r="I147"/>
  <c r="D139" i="277"/>
  <c r="I137" i="273"/>
  <c r="D137"/>
  <c r="H137" s="1"/>
  <c r="C138" i="262"/>
  <c r="H138"/>
  <c r="C147" i="281"/>
  <c r="E147" s="1"/>
  <c r="F146"/>
  <c r="C146" i="280"/>
  <c r="E146" s="1"/>
  <c r="F145"/>
  <c r="I139" i="277"/>
  <c r="D150" i="287" l="1"/>
  <c r="E150"/>
  <c r="I150" s="1"/>
  <c r="D150" i="285"/>
  <c r="E150"/>
  <c r="I150" s="1"/>
  <c r="E151" i="283"/>
  <c r="I151" s="1"/>
  <c r="D151"/>
  <c r="D147" i="281"/>
  <c r="I147"/>
  <c r="D146" i="280"/>
  <c r="I146"/>
  <c r="C149" i="282"/>
  <c r="E149" s="1"/>
  <c r="F147"/>
  <c r="E138" i="262"/>
  <c r="B139"/>
  <c r="D139" s="1"/>
  <c r="C140" i="277"/>
  <c r="E140" s="1"/>
  <c r="F139"/>
  <c r="B50" i="276"/>
  <c r="D50" s="1"/>
  <c r="E49"/>
  <c r="F137" i="273"/>
  <c r="C139"/>
  <c r="E139" s="1"/>
  <c r="C151" i="287" l="1"/>
  <c r="F150"/>
  <c r="C151" i="285"/>
  <c r="F150"/>
  <c r="C152" i="283"/>
  <c r="F151"/>
  <c r="D149" i="282"/>
  <c r="D140" i="277"/>
  <c r="I140"/>
  <c r="I139" i="273"/>
  <c r="D139"/>
  <c r="C139" i="262"/>
  <c r="H139"/>
  <c r="H50" i="276"/>
  <c r="C50"/>
  <c r="I149" i="282"/>
  <c r="C149" i="281"/>
  <c r="E149" s="1"/>
  <c r="F147"/>
  <c r="C147" i="280"/>
  <c r="E147" s="1"/>
  <c r="F146"/>
  <c r="E151" i="287" l="1"/>
  <c r="I151" s="1"/>
  <c r="D151"/>
  <c r="E151" i="285"/>
  <c r="I151" s="1"/>
  <c r="D151"/>
  <c r="E152" i="283"/>
  <c r="I152" s="1"/>
  <c r="D152"/>
  <c r="D149" i="281"/>
  <c r="I149"/>
  <c r="D147" i="280"/>
  <c r="I147"/>
  <c r="C150" i="282"/>
  <c r="E150" s="1"/>
  <c r="F149"/>
  <c r="E139" i="262"/>
  <c r="B140"/>
  <c r="D140" s="1"/>
  <c r="C141" i="277"/>
  <c r="E141" s="1"/>
  <c r="F140"/>
  <c r="B51" i="276"/>
  <c r="D51" s="1"/>
  <c r="E50"/>
  <c r="C140" i="273"/>
  <c r="E140" s="1"/>
  <c r="F139"/>
  <c r="C152" i="287" l="1"/>
  <c r="F151"/>
  <c r="C152" i="285"/>
  <c r="F151"/>
  <c r="C154" i="283"/>
  <c r="F152"/>
  <c r="D150" i="282"/>
  <c r="I150"/>
  <c r="D141" i="277"/>
  <c r="I141"/>
  <c r="I140" i="273"/>
  <c r="D140"/>
  <c r="C140" i="262"/>
  <c r="H140"/>
  <c r="H51" i="276"/>
  <c r="C51"/>
  <c r="C150" i="281"/>
  <c r="E150" s="1"/>
  <c r="F149"/>
  <c r="C149" i="280"/>
  <c r="E149" s="1"/>
  <c r="F147"/>
  <c r="D152" i="287" l="1"/>
  <c r="E152"/>
  <c r="I152" s="1"/>
  <c r="D152" i="285"/>
  <c r="E152"/>
  <c r="I152" s="1"/>
  <c r="E154" i="283"/>
  <c r="I154" s="1"/>
  <c r="D154"/>
  <c r="I150" i="281"/>
  <c r="D150"/>
  <c r="D149" i="280"/>
  <c r="I149"/>
  <c r="C151" i="282"/>
  <c r="E151" s="1"/>
  <c r="F150"/>
  <c r="E140" i="262"/>
  <c r="B141"/>
  <c r="D141" s="1"/>
  <c r="C142" i="277"/>
  <c r="E142" s="1"/>
  <c r="F141"/>
  <c r="B52" i="276"/>
  <c r="D52" s="1"/>
  <c r="E51"/>
  <c r="C141" i="273"/>
  <c r="E141" s="1"/>
  <c r="F140"/>
  <c r="H152" i="287" l="1"/>
  <c r="C154" s="1"/>
  <c r="F152"/>
  <c r="H152" i="285"/>
  <c r="C154" s="1"/>
  <c r="F152"/>
  <c r="F154" i="283"/>
  <c r="C155"/>
  <c r="D151" i="282"/>
  <c r="D142" i="277"/>
  <c r="I142"/>
  <c r="D141" i="273"/>
  <c r="I141"/>
  <c r="C141" i="262"/>
  <c r="E141" s="1"/>
  <c r="H141"/>
  <c r="H52" i="276"/>
  <c r="C52"/>
  <c r="I151" i="282"/>
  <c r="C151" i="281"/>
  <c r="E151" s="1"/>
  <c r="F150"/>
  <c r="C150" i="280"/>
  <c r="E150" s="1"/>
  <c r="F149"/>
  <c r="D154" i="287" l="1"/>
  <c r="E154"/>
  <c r="I154" s="1"/>
  <c r="D154" i="285"/>
  <c r="E154"/>
  <c r="I154" s="1"/>
  <c r="E155" i="283"/>
  <c r="I155" s="1"/>
  <c r="D155"/>
  <c r="D151" i="281"/>
  <c r="I151"/>
  <c r="D150" i="280"/>
  <c r="I150"/>
  <c r="C152" i="282"/>
  <c r="E152" s="1"/>
  <c r="F151"/>
  <c r="B143" i="262"/>
  <c r="D143" s="1"/>
  <c r="C144" i="277"/>
  <c r="E144" s="1"/>
  <c r="F142"/>
  <c r="B54" i="276"/>
  <c r="D54" s="1"/>
  <c r="E52"/>
  <c r="C142" i="273"/>
  <c r="E142" s="1"/>
  <c r="F141"/>
  <c r="C155" i="287" l="1"/>
  <c r="F154"/>
  <c r="C155" i="285"/>
  <c r="F154"/>
  <c r="F155" i="283"/>
  <c r="C156"/>
  <c r="H54" i="276"/>
  <c r="C54"/>
  <c r="D152" i="282"/>
  <c r="I152"/>
  <c r="D144" i="277"/>
  <c r="I144"/>
  <c r="I142" i="273"/>
  <c r="D142"/>
  <c r="C143" i="262"/>
  <c r="E143" s="1"/>
  <c r="H143"/>
  <c r="C152" i="281"/>
  <c r="E152" s="1"/>
  <c r="F151"/>
  <c r="C151" i="280"/>
  <c r="E151" s="1"/>
  <c r="F150"/>
  <c r="D155" i="287" l="1"/>
  <c r="E155"/>
  <c r="I155" s="1"/>
  <c r="D155" i="285"/>
  <c r="E155"/>
  <c r="I155" s="1"/>
  <c r="E156" i="283"/>
  <c r="I156" s="1"/>
  <c r="D156"/>
  <c r="D152" i="281"/>
  <c r="I152"/>
  <c r="D151" i="280"/>
  <c r="I151"/>
  <c r="H152" i="282"/>
  <c r="C154" s="1"/>
  <c r="E154" s="1"/>
  <c r="F152"/>
  <c r="B144" i="262"/>
  <c r="D144" s="1"/>
  <c r="C145" i="277"/>
  <c r="E145" s="1"/>
  <c r="F144"/>
  <c r="B55" i="276"/>
  <c r="D55" s="1"/>
  <c r="E54"/>
  <c r="F142" i="273"/>
  <c r="C144"/>
  <c r="E144" s="1"/>
  <c r="F155" i="287" l="1"/>
  <c r="C156"/>
  <c r="F155" i="285"/>
  <c r="C156"/>
  <c r="C157" i="283"/>
  <c r="F156"/>
  <c r="D144" i="273"/>
  <c r="I144"/>
  <c r="D154" i="282"/>
  <c r="I154"/>
  <c r="D145" i="277"/>
  <c r="C144" i="262"/>
  <c r="E144" s="1"/>
  <c r="H144"/>
  <c r="H55" i="276"/>
  <c r="C55"/>
  <c r="F152" i="281"/>
  <c r="H152"/>
  <c r="C154" s="1"/>
  <c r="E154" s="1"/>
  <c r="C152" i="280"/>
  <c r="E152" s="1"/>
  <c r="F151"/>
  <c r="I145" i="277"/>
  <c r="D156" i="287" l="1"/>
  <c r="E156"/>
  <c r="I156" s="1"/>
  <c r="D156" i="285"/>
  <c r="E156"/>
  <c r="I156" s="1"/>
  <c r="E157" i="283"/>
  <c r="I157" s="1"/>
  <c r="D157"/>
  <c r="D154" i="281"/>
  <c r="I154"/>
  <c r="D152" i="280"/>
  <c r="I152"/>
  <c r="F154" i="282"/>
  <c r="C155"/>
  <c r="E155" s="1"/>
  <c r="B145" i="262"/>
  <c r="D145" s="1"/>
  <c r="C146" i="277"/>
  <c r="E146" s="1"/>
  <c r="F145"/>
  <c r="B56" i="276"/>
  <c r="D56" s="1"/>
  <c r="E55"/>
  <c r="C145" i="273"/>
  <c r="E145" s="1"/>
  <c r="F144"/>
  <c r="C157" i="287" l="1"/>
  <c r="F156"/>
  <c r="C157" i="285"/>
  <c r="F156"/>
  <c r="F157" i="283"/>
  <c r="C159"/>
  <c r="D155" i="282"/>
  <c r="D146" i="277"/>
  <c r="I146"/>
  <c r="D145" i="273"/>
  <c r="I145"/>
  <c r="C145" i="262"/>
  <c r="E145" s="1"/>
  <c r="H145"/>
  <c r="H56" i="276"/>
  <c r="C56"/>
  <c r="I155" i="282"/>
  <c r="C155" i="281"/>
  <c r="E155" s="1"/>
  <c r="F154"/>
  <c r="F152" i="280"/>
  <c r="H152"/>
  <c r="C154" s="1"/>
  <c r="E154" s="1"/>
  <c r="D157" i="287" l="1"/>
  <c r="E157"/>
  <c r="I157" s="1"/>
  <c r="D157" i="285"/>
  <c r="E157"/>
  <c r="I157" s="1"/>
  <c r="E159" i="283"/>
  <c r="I159" s="1"/>
  <c r="D159"/>
  <c r="I155" i="281"/>
  <c r="D155"/>
  <c r="D154" i="280"/>
  <c r="I154"/>
  <c r="F155" i="282"/>
  <c r="C156"/>
  <c r="E156" s="1"/>
  <c r="B146" i="262"/>
  <c r="D146" s="1"/>
  <c r="C147" i="277"/>
  <c r="E147" s="1"/>
  <c r="F146"/>
  <c r="B57" i="276"/>
  <c r="D57" s="1"/>
  <c r="E56"/>
  <c r="C146" i="273"/>
  <c r="E146" s="1"/>
  <c r="F145"/>
  <c r="F157" i="287" l="1"/>
  <c r="C159"/>
  <c r="F157" i="285"/>
  <c r="C159"/>
  <c r="F159" i="283"/>
  <c r="C160"/>
  <c r="D156" i="282"/>
  <c r="D147" i="277"/>
  <c r="I147"/>
  <c r="D146" i="273"/>
  <c r="I146"/>
  <c r="C146" i="262"/>
  <c r="E146" s="1"/>
  <c r="H146"/>
  <c r="H57" i="276"/>
  <c r="C57"/>
  <c r="I156" i="282"/>
  <c r="C156" i="281"/>
  <c r="E156" s="1"/>
  <c r="F155"/>
  <c r="C155" i="280"/>
  <c r="E155" s="1"/>
  <c r="F154"/>
  <c r="D159" i="287" l="1"/>
  <c r="E159"/>
  <c r="I159" s="1"/>
  <c r="D159" i="285"/>
  <c r="E159"/>
  <c r="I159" s="1"/>
  <c r="E160" i="283"/>
  <c r="I160" s="1"/>
  <c r="D160"/>
  <c r="D156" i="281"/>
  <c r="I156"/>
  <c r="D155" i="280"/>
  <c r="I155"/>
  <c r="F156" i="282"/>
  <c r="C157"/>
  <c r="E157" s="1"/>
  <c r="B148" i="262"/>
  <c r="D148" s="1"/>
  <c r="C149" i="277"/>
  <c r="E149" s="1"/>
  <c r="F147"/>
  <c r="B59" i="276"/>
  <c r="D59" s="1"/>
  <c r="E57"/>
  <c r="C147" i="273"/>
  <c r="E147" s="1"/>
  <c r="F146"/>
  <c r="C160" i="287" l="1"/>
  <c r="F159"/>
  <c r="C160" i="285"/>
  <c r="F159"/>
  <c r="F160" i="283"/>
  <c r="C161"/>
  <c r="D157" i="282"/>
  <c r="D149" i="277"/>
  <c r="I149"/>
  <c r="I147" i="273"/>
  <c r="D147"/>
  <c r="C148" i="262"/>
  <c r="H148"/>
  <c r="H59" i="276"/>
  <c r="C59"/>
  <c r="I157" i="282"/>
  <c r="C157" i="281"/>
  <c r="E157" s="1"/>
  <c r="F156"/>
  <c r="C156" i="280"/>
  <c r="E156" s="1"/>
  <c r="F155"/>
  <c r="D160" i="287" l="1"/>
  <c r="E160"/>
  <c r="I160" s="1"/>
  <c r="D160" i="285"/>
  <c r="E160"/>
  <c r="I160" s="1"/>
  <c r="E161" i="283"/>
  <c r="I161" s="1"/>
  <c r="D161"/>
  <c r="D157" i="281"/>
  <c r="I157"/>
  <c r="D156" i="280"/>
  <c r="I156"/>
  <c r="F157" i="282"/>
  <c r="C159"/>
  <c r="E159" s="1"/>
  <c r="E148" i="262"/>
  <c r="B149"/>
  <c r="D149" s="1"/>
  <c r="C150" i="277"/>
  <c r="E150" s="1"/>
  <c r="F149"/>
  <c r="B60" i="276"/>
  <c r="D60" s="1"/>
  <c r="E59"/>
  <c r="C149" i="273"/>
  <c r="E149" s="1"/>
  <c r="F147"/>
  <c r="F160" i="287" l="1"/>
  <c r="C161"/>
  <c r="F160" i="285"/>
  <c r="C161"/>
  <c r="F161" i="283"/>
  <c r="C162"/>
  <c r="D159" i="282"/>
  <c r="D150" i="277"/>
  <c r="I150"/>
  <c r="D149" i="273"/>
  <c r="I149"/>
  <c r="C149" i="262"/>
  <c r="H149"/>
  <c r="H60" i="276"/>
  <c r="C60"/>
  <c r="I159" i="282"/>
  <c r="C159" i="281"/>
  <c r="E159" s="1"/>
  <c r="F157"/>
  <c r="C157" i="280"/>
  <c r="E157" s="1"/>
  <c r="F156"/>
  <c r="D161" i="287" l="1"/>
  <c r="E161"/>
  <c r="I161" s="1"/>
  <c r="D161" i="285"/>
  <c r="E161"/>
  <c r="I161" s="1"/>
  <c r="D162" i="283"/>
  <c r="E162"/>
  <c r="I162" s="1"/>
  <c r="D159" i="281"/>
  <c r="I159"/>
  <c r="D157" i="280"/>
  <c r="I157"/>
  <c r="F159" i="282"/>
  <c r="C160"/>
  <c r="E160" s="1"/>
  <c r="E149" i="262"/>
  <c r="B150"/>
  <c r="D150" s="1"/>
  <c r="C151" i="277"/>
  <c r="E151" s="1"/>
  <c r="F150"/>
  <c r="B61" i="276"/>
  <c r="D61" s="1"/>
  <c r="E60"/>
  <c r="C150" i="273"/>
  <c r="E150" s="1"/>
  <c r="F149"/>
  <c r="C162" i="287" l="1"/>
  <c r="F161"/>
  <c r="C162" i="285"/>
  <c r="F161"/>
  <c r="F162" i="283"/>
  <c r="C164"/>
  <c r="D160" i="282"/>
  <c r="D151" i="277"/>
  <c r="I151"/>
  <c r="D150" i="273"/>
  <c r="I150"/>
  <c r="C150" i="262"/>
  <c r="H150"/>
  <c r="H61" i="276"/>
  <c r="C61"/>
  <c r="I160" i="282"/>
  <c r="C160" i="281"/>
  <c r="E160" s="1"/>
  <c r="F159"/>
  <c r="C159" i="280"/>
  <c r="E159" s="1"/>
  <c r="F157"/>
  <c r="D162" i="287" l="1"/>
  <c r="E162"/>
  <c r="I162" s="1"/>
  <c r="D162" i="285"/>
  <c r="E162"/>
  <c r="I162" s="1"/>
  <c r="E164" i="283"/>
  <c r="I164" s="1"/>
  <c r="D164"/>
  <c r="I160" i="281"/>
  <c r="D160"/>
  <c r="D159" i="280"/>
  <c r="I159"/>
  <c r="F160" i="282"/>
  <c r="C161"/>
  <c r="E161" s="1"/>
  <c r="B151" i="262"/>
  <c r="D151" s="1"/>
  <c r="E150"/>
  <c r="C152" i="277"/>
  <c r="E152" s="1"/>
  <c r="F151"/>
  <c r="B62" i="276"/>
  <c r="D62" s="1"/>
  <c r="E61"/>
  <c r="C151" i="273"/>
  <c r="E151" s="1"/>
  <c r="F150"/>
  <c r="F162" i="287" l="1"/>
  <c r="C164"/>
  <c r="F162" i="285"/>
  <c r="C164"/>
  <c r="F164" i="283"/>
  <c r="C165"/>
  <c r="D161" i="282"/>
  <c r="D152" i="277"/>
  <c r="I152"/>
  <c r="D151" i="273"/>
  <c r="I151"/>
  <c r="C151" i="262"/>
  <c r="H151"/>
  <c r="H62" i="276"/>
  <c r="C62"/>
  <c r="I161" i="282"/>
  <c r="C161" i="281"/>
  <c r="E161" s="1"/>
  <c r="F160"/>
  <c r="C160" i="280"/>
  <c r="E160" s="1"/>
  <c r="F159"/>
  <c r="D164" i="287" l="1"/>
  <c r="E164"/>
  <c r="I164" s="1"/>
  <c r="D164" i="285"/>
  <c r="E164"/>
  <c r="I164" s="1"/>
  <c r="D165" i="283"/>
  <c r="E165"/>
  <c r="I165" s="1"/>
  <c r="D161" i="281"/>
  <c r="I161"/>
  <c r="D160" i="280"/>
  <c r="I160"/>
  <c r="F161" i="282"/>
  <c r="C162"/>
  <c r="E162" s="1"/>
  <c r="E151" i="262"/>
  <c r="B153"/>
  <c r="D153" s="1"/>
  <c r="F152" i="277"/>
  <c r="H152"/>
  <c r="C154" s="1"/>
  <c r="E154" s="1"/>
  <c r="B64" i="276"/>
  <c r="D64" s="1"/>
  <c r="E62"/>
  <c r="C152" i="273"/>
  <c r="E152" s="1"/>
  <c r="F151"/>
  <c r="C165" i="287" l="1"/>
  <c r="F164"/>
  <c r="C165" i="285"/>
  <c r="F164"/>
  <c r="F165" i="283"/>
  <c r="C166"/>
  <c r="D162" i="282"/>
  <c r="D154" i="277"/>
  <c r="I154"/>
  <c r="I152" i="273"/>
  <c r="D152"/>
  <c r="H152" s="1"/>
  <c r="C153" i="262"/>
  <c r="H153"/>
  <c r="H64" i="276"/>
  <c r="C64"/>
  <c r="I162" i="282"/>
  <c r="C162" i="281"/>
  <c r="E162" s="1"/>
  <c r="F161"/>
  <c r="C161" i="280"/>
  <c r="E161" s="1"/>
  <c r="F160"/>
  <c r="D165" i="287" l="1"/>
  <c r="E165"/>
  <c r="I165" s="1"/>
  <c r="D165" i="285"/>
  <c r="E165"/>
  <c r="I165" s="1"/>
  <c r="E166" i="283"/>
  <c r="I166" s="1"/>
  <c r="D166"/>
  <c r="D162" i="281"/>
  <c r="I162"/>
  <c r="D161" i="280"/>
  <c r="I161"/>
  <c r="F162" i="282"/>
  <c r="C164"/>
  <c r="E164" s="1"/>
  <c r="B154" i="262"/>
  <c r="D154" s="1"/>
  <c r="E153"/>
  <c r="C155" i="277"/>
  <c r="E155" s="1"/>
  <c r="F154"/>
  <c r="B65" i="276"/>
  <c r="D65" s="1"/>
  <c r="E64"/>
  <c r="F152" i="273"/>
  <c r="C154"/>
  <c r="E154" s="1"/>
  <c r="F165" i="287" l="1"/>
  <c r="C166"/>
  <c r="F165" i="285"/>
  <c r="C166"/>
  <c r="F166" i="283"/>
  <c r="C167"/>
  <c r="D154" i="273"/>
  <c r="I154"/>
  <c r="D164" i="282"/>
  <c r="I164"/>
  <c r="D155" i="277"/>
  <c r="I155"/>
  <c r="C154" i="262"/>
  <c r="H65" i="276"/>
  <c r="C65"/>
  <c r="H154" i="262"/>
  <c r="C164" i="281"/>
  <c r="E164" s="1"/>
  <c r="F162"/>
  <c r="C162" i="280"/>
  <c r="E162" s="1"/>
  <c r="F161"/>
  <c r="D166" i="287" l="1"/>
  <c r="E166"/>
  <c r="I166" s="1"/>
  <c r="D166" i="285"/>
  <c r="E166"/>
  <c r="I166" s="1"/>
  <c r="D167" i="283"/>
  <c r="E167"/>
  <c r="I167" s="1"/>
  <c r="D164" i="281"/>
  <c r="I164"/>
  <c r="D162" i="280"/>
  <c r="I162"/>
  <c r="F164" i="282"/>
  <c r="C165"/>
  <c r="E165" s="1"/>
  <c r="B155" i="262"/>
  <c r="D155" s="1"/>
  <c r="E154"/>
  <c r="C156" i="277"/>
  <c r="E156" s="1"/>
  <c r="F155"/>
  <c r="B66" i="276"/>
  <c r="D66" s="1"/>
  <c r="E65"/>
  <c r="C155" i="273"/>
  <c r="E155" s="1"/>
  <c r="F154"/>
  <c r="C167" i="287" l="1"/>
  <c r="F166"/>
  <c r="C167" i="285"/>
  <c r="F166"/>
  <c r="F167" i="283"/>
  <c r="C169"/>
  <c r="I165" i="282"/>
  <c r="D165"/>
  <c r="D156" i="277"/>
  <c r="I156"/>
  <c r="D155" i="273"/>
  <c r="I155"/>
  <c r="C155" i="262"/>
  <c r="H155"/>
  <c r="H66" i="276"/>
  <c r="C66"/>
  <c r="C165" i="281"/>
  <c r="E165" s="1"/>
  <c r="F164"/>
  <c r="C164" i="280"/>
  <c r="E164" s="1"/>
  <c r="F162"/>
  <c r="D167" i="287" l="1"/>
  <c r="E167"/>
  <c r="I167" s="1"/>
  <c r="D167" i="285"/>
  <c r="E167"/>
  <c r="I167" s="1"/>
  <c r="E169" i="283"/>
  <c r="I169" s="1"/>
  <c r="D169"/>
  <c r="I165" i="281"/>
  <c r="D165"/>
  <c r="I164" i="280"/>
  <c r="D164"/>
  <c r="F165" i="282"/>
  <c r="C166"/>
  <c r="E166" s="1"/>
  <c r="E155" i="262"/>
  <c r="B156"/>
  <c r="D156" s="1"/>
  <c r="C157" i="277"/>
  <c r="E157" s="1"/>
  <c r="F156"/>
  <c r="B67" i="276"/>
  <c r="D67" s="1"/>
  <c r="E66"/>
  <c r="C156" i="273"/>
  <c r="E156" s="1"/>
  <c r="F155"/>
  <c r="C169" i="287" l="1"/>
  <c r="F167"/>
  <c r="H167"/>
  <c r="F167" i="285"/>
  <c r="H167"/>
  <c r="C169" s="1"/>
  <c r="F169" i="283"/>
  <c r="C170"/>
  <c r="D166" i="282"/>
  <c r="D157" i="277"/>
  <c r="D156" i="273"/>
  <c r="I156"/>
  <c r="C156" i="262"/>
  <c r="H67" i="276"/>
  <c r="C67"/>
  <c r="I166" i="282"/>
  <c r="H156" i="262"/>
  <c r="C166" i="281"/>
  <c r="E166" s="1"/>
  <c r="F165"/>
  <c r="C165" i="280"/>
  <c r="E165" s="1"/>
  <c r="F164"/>
  <c r="I157" i="277"/>
  <c r="D169" i="287" l="1"/>
  <c r="E169"/>
  <c r="I169" s="1"/>
  <c r="D169" i="285"/>
  <c r="E169"/>
  <c r="I169" s="1"/>
  <c r="E170" i="283"/>
  <c r="I170" s="1"/>
  <c r="D170"/>
  <c r="D166" i="281"/>
  <c r="I166"/>
  <c r="D165" i="280"/>
  <c r="I165"/>
  <c r="F166" i="282"/>
  <c r="C167"/>
  <c r="E167" s="1"/>
  <c r="B158" i="262"/>
  <c r="D158" s="1"/>
  <c r="E156"/>
  <c r="C159" i="277"/>
  <c r="E159" s="1"/>
  <c r="F157"/>
  <c r="B69" i="276"/>
  <c r="D69" s="1"/>
  <c r="E67"/>
  <c r="C157" i="273"/>
  <c r="E157" s="1"/>
  <c r="F156"/>
  <c r="C170" i="287" l="1"/>
  <c r="F169"/>
  <c r="C170" i="285"/>
  <c r="F169"/>
  <c r="F170" i="283"/>
  <c r="C171"/>
  <c r="H69" i="276"/>
  <c r="C69"/>
  <c r="D167" i="282"/>
  <c r="I167"/>
  <c r="D159" i="277"/>
  <c r="D157" i="273"/>
  <c r="I157"/>
  <c r="C158" i="262"/>
  <c r="H158"/>
  <c r="C167" i="281"/>
  <c r="E167" s="1"/>
  <c r="F166"/>
  <c r="C166" i="280"/>
  <c r="E166" s="1"/>
  <c r="F165"/>
  <c r="I159" i="277"/>
  <c r="E170" i="287" l="1"/>
  <c r="I170" s="1"/>
  <c r="D170"/>
  <c r="E170" i="285"/>
  <c r="I170" s="1"/>
  <c r="D170"/>
  <c r="E171" i="283"/>
  <c r="I171" s="1"/>
  <c r="D171"/>
  <c r="I167" i="281"/>
  <c r="D167"/>
  <c r="D166" i="280"/>
  <c r="I166"/>
  <c r="F167" i="282"/>
  <c r="H167"/>
  <c r="C169" s="1"/>
  <c r="E169" s="1"/>
  <c r="E158" i="262"/>
  <c r="B159"/>
  <c r="D159" s="1"/>
  <c r="C160" i="277"/>
  <c r="E160" s="1"/>
  <c r="F159"/>
  <c r="B70" i="276"/>
  <c r="D70" s="1"/>
  <c r="E69"/>
  <c r="C159" i="273"/>
  <c r="E159" s="1"/>
  <c r="F157"/>
  <c r="C171" i="287" l="1"/>
  <c r="F170"/>
  <c r="C171" i="285"/>
  <c r="F170"/>
  <c r="F171" i="283"/>
  <c r="C172"/>
  <c r="D169" i="282"/>
  <c r="I169"/>
  <c r="D160" i="277"/>
  <c r="I160"/>
  <c r="D159" i="273"/>
  <c r="I159"/>
  <c r="C159" i="262"/>
  <c r="H159"/>
  <c r="H70" i="276"/>
  <c r="C70"/>
  <c r="H167" i="281"/>
  <c r="C169" s="1"/>
  <c r="E169" s="1"/>
  <c r="F167"/>
  <c r="C167" i="280"/>
  <c r="E167" s="1"/>
  <c r="F166"/>
  <c r="D171" i="287" l="1"/>
  <c r="E171"/>
  <c r="I171" s="1"/>
  <c r="D171" i="285"/>
  <c r="E171"/>
  <c r="I171" s="1"/>
  <c r="D172" i="283"/>
  <c r="E172"/>
  <c r="I172" s="1"/>
  <c r="D169" i="281"/>
  <c r="I169"/>
  <c r="I167" i="280"/>
  <c r="D167"/>
  <c r="C170" i="282"/>
  <c r="E170" s="1"/>
  <c r="F169"/>
  <c r="B160" i="262"/>
  <c r="D160" s="1"/>
  <c r="E159"/>
  <c r="C161" i="277"/>
  <c r="E161" s="1"/>
  <c r="F160"/>
  <c r="B71" i="276"/>
  <c r="D71" s="1"/>
  <c r="E70"/>
  <c r="C160" i="273"/>
  <c r="E160" s="1"/>
  <c r="F159"/>
  <c r="C172" i="287" l="1"/>
  <c r="F171"/>
  <c r="C172" i="285"/>
  <c r="F171"/>
  <c r="C174" i="283"/>
  <c r="F172"/>
  <c r="I170" i="282"/>
  <c r="D170"/>
  <c r="D161" i="277"/>
  <c r="I161"/>
  <c r="D160" i="273"/>
  <c r="I160"/>
  <c r="C160" i="262"/>
  <c r="H71" i="276"/>
  <c r="C71"/>
  <c r="H160" i="262"/>
  <c r="C170" i="281"/>
  <c r="E170" s="1"/>
  <c r="F169"/>
  <c r="H167" i="280"/>
  <c r="C169" s="1"/>
  <c r="E169" s="1"/>
  <c r="F167"/>
  <c r="E172" i="287" l="1"/>
  <c r="I172" s="1"/>
  <c r="D172"/>
  <c r="E172" i="285"/>
  <c r="I172" s="1"/>
  <c r="D172"/>
  <c r="E174" i="283"/>
  <c r="I174" s="1"/>
  <c r="D174"/>
  <c r="I170" i="281"/>
  <c r="D170"/>
  <c r="D169" i="280"/>
  <c r="I169"/>
  <c r="C171" i="282"/>
  <c r="E171" s="1"/>
  <c r="F170"/>
  <c r="B161" i="262"/>
  <c r="D161" s="1"/>
  <c r="E160"/>
  <c r="C162" i="277"/>
  <c r="E162" s="1"/>
  <c r="F161"/>
  <c r="B72" i="276"/>
  <c r="D72" s="1"/>
  <c r="E71"/>
  <c r="C161" i="273"/>
  <c r="E161" s="1"/>
  <c r="F160"/>
  <c r="C174" i="287" l="1"/>
  <c r="F172"/>
  <c r="C174" i="285"/>
  <c r="F172"/>
  <c r="C175" i="283"/>
  <c r="F174"/>
  <c r="D171" i="282"/>
  <c r="I171"/>
  <c r="D162" i="277"/>
  <c r="I162"/>
  <c r="D161" i="273"/>
  <c r="I161"/>
  <c r="C161" i="262"/>
  <c r="H161"/>
  <c r="H72" i="276"/>
  <c r="C72"/>
  <c r="C171" i="281"/>
  <c r="E171" s="1"/>
  <c r="F170"/>
  <c r="C170" i="280"/>
  <c r="E170" s="1"/>
  <c r="F169"/>
  <c r="D174" i="287" l="1"/>
  <c r="E174"/>
  <c r="I174" s="1"/>
  <c r="D174" i="285"/>
  <c r="E174"/>
  <c r="I174" s="1"/>
  <c r="E175" i="283"/>
  <c r="I175" s="1"/>
  <c r="D175"/>
  <c r="D171" i="281"/>
  <c r="I171"/>
  <c r="D170" i="280"/>
  <c r="I170"/>
  <c r="C172" i="282"/>
  <c r="E172" s="1"/>
  <c r="F171"/>
  <c r="E161" i="262"/>
  <c r="B163"/>
  <c r="D163" s="1"/>
  <c r="C164" i="277"/>
  <c r="E164" s="1"/>
  <c r="F162"/>
  <c r="B74" i="276"/>
  <c r="D74" s="1"/>
  <c r="E72"/>
  <c r="C162" i="273"/>
  <c r="E162" s="1"/>
  <c r="F161"/>
  <c r="C175" i="287" l="1"/>
  <c r="F174"/>
  <c r="C175" i="285"/>
  <c r="F174"/>
  <c r="F175" i="283"/>
  <c r="C176"/>
  <c r="D172" i="282"/>
  <c r="I172"/>
  <c r="D164" i="277"/>
  <c r="I164"/>
  <c r="D162" i="273"/>
  <c r="I162"/>
  <c r="C163" i="262"/>
  <c r="H163"/>
  <c r="H74" i="276"/>
  <c r="C74"/>
  <c r="C172" i="281"/>
  <c r="E172" s="1"/>
  <c r="F171"/>
  <c r="C171" i="280"/>
  <c r="E171" s="1"/>
  <c r="F170"/>
  <c r="E175" i="287" l="1"/>
  <c r="I175" s="1"/>
  <c r="D175"/>
  <c r="E175" i="285"/>
  <c r="I175" s="1"/>
  <c r="D175"/>
  <c r="E176" i="283"/>
  <c r="I176" s="1"/>
  <c r="D176"/>
  <c r="I172" i="281"/>
  <c r="D172"/>
  <c r="D171" i="280"/>
  <c r="I171"/>
  <c r="C174" i="282"/>
  <c r="E174" s="1"/>
  <c r="F172"/>
  <c r="B164" i="262"/>
  <c r="D164" s="1"/>
  <c r="E163"/>
  <c r="C165" i="277"/>
  <c r="E165" s="1"/>
  <c r="F164"/>
  <c r="B75" i="276"/>
  <c r="D75" s="1"/>
  <c r="E74"/>
  <c r="F162" i="273"/>
  <c r="C164"/>
  <c r="E164" s="1"/>
  <c r="C176" i="287" l="1"/>
  <c r="F175"/>
  <c r="C176" i="285"/>
  <c r="F175"/>
  <c r="C177" i="283"/>
  <c r="F176"/>
  <c r="D164" i="273"/>
  <c r="I164"/>
  <c r="D174" i="282"/>
  <c r="I174"/>
  <c r="D165" i="277"/>
  <c r="C164" i="262"/>
  <c r="H164"/>
  <c r="H75" i="276"/>
  <c r="C75"/>
  <c r="C174" i="281"/>
  <c r="E174" s="1"/>
  <c r="F172"/>
  <c r="C172" i="280"/>
  <c r="E172" s="1"/>
  <c r="F171"/>
  <c r="I165" i="277"/>
  <c r="D176" i="287" l="1"/>
  <c r="E176"/>
  <c r="I176" s="1"/>
  <c r="D176" i="285"/>
  <c r="E176"/>
  <c r="I176" s="1"/>
  <c r="E177" i="283"/>
  <c r="I177" s="1"/>
  <c r="D177"/>
  <c r="D174" i="281"/>
  <c r="I174"/>
  <c r="I172" i="280"/>
  <c r="D172"/>
  <c r="C175" i="282"/>
  <c r="E175" s="1"/>
  <c r="F174"/>
  <c r="B165" i="262"/>
  <c r="D165" s="1"/>
  <c r="E164"/>
  <c r="C166" i="277"/>
  <c r="E166" s="1"/>
  <c r="F165"/>
  <c r="B76" i="276"/>
  <c r="D76" s="1"/>
  <c r="E75"/>
  <c r="C165" i="273"/>
  <c r="E165" s="1"/>
  <c r="F164"/>
  <c r="C177" i="287" l="1"/>
  <c r="F176"/>
  <c r="C177" i="285"/>
  <c r="F176"/>
  <c r="F177" i="283"/>
  <c r="C179"/>
  <c r="I175" i="282"/>
  <c r="D175"/>
  <c r="D166" i="277"/>
  <c r="I166"/>
  <c r="D165" i="273"/>
  <c r="I165"/>
  <c r="C165" i="262"/>
  <c r="H165"/>
  <c r="H76" i="276"/>
  <c r="C76"/>
  <c r="C175" i="281"/>
  <c r="E175" s="1"/>
  <c r="F174"/>
  <c r="C174" i="280"/>
  <c r="E174" s="1"/>
  <c r="F172"/>
  <c r="E177" i="287" l="1"/>
  <c r="I177" s="1"/>
  <c r="D177"/>
  <c r="E177" i="285"/>
  <c r="I177" s="1"/>
  <c r="D177"/>
  <c r="E179" i="283"/>
  <c r="I179" s="1"/>
  <c r="D179"/>
  <c r="I175" i="281"/>
  <c r="D175"/>
  <c r="D174" i="280"/>
  <c r="I174"/>
  <c r="C176" i="282"/>
  <c r="E176" s="1"/>
  <c r="F175"/>
  <c r="E165" i="262"/>
  <c r="B166"/>
  <c r="D166" s="1"/>
  <c r="C167" i="277"/>
  <c r="E167" s="1"/>
  <c r="F166"/>
  <c r="B77" i="276"/>
  <c r="D77" s="1"/>
  <c r="E76"/>
  <c r="C166" i="273"/>
  <c r="E166" s="1"/>
  <c r="F165"/>
  <c r="F177" i="287" l="1"/>
  <c r="H177"/>
  <c r="F177" i="285"/>
  <c r="C180" i="283"/>
  <c r="F179"/>
  <c r="D176" i="282"/>
  <c r="I176"/>
  <c r="D167" i="277"/>
  <c r="I167"/>
  <c r="D166" i="273"/>
  <c r="I166"/>
  <c r="C166" i="262"/>
  <c r="H166"/>
  <c r="H77" i="276"/>
  <c r="C77"/>
  <c r="C176" i="281"/>
  <c r="E176" s="1"/>
  <c r="F175"/>
  <c r="C175" i="280"/>
  <c r="E175" s="1"/>
  <c r="F174"/>
  <c r="E180" i="283" l="1"/>
  <c r="I180" s="1"/>
  <c r="D180"/>
  <c r="D176" i="281"/>
  <c r="I176"/>
  <c r="D175" i="280"/>
  <c r="C177" i="282"/>
  <c r="E177" s="1"/>
  <c r="F176"/>
  <c r="E166" i="262"/>
  <c r="B168"/>
  <c r="D168" s="1"/>
  <c r="I175" i="280"/>
  <c r="H167" i="277"/>
  <c r="C169" s="1"/>
  <c r="E169" s="1"/>
  <c r="F167"/>
  <c r="B79" i="276"/>
  <c r="D79" s="1"/>
  <c r="E77"/>
  <c r="C167" i="273"/>
  <c r="E167" s="1"/>
  <c r="F166"/>
  <c r="F180" i="283" l="1"/>
  <c r="C181"/>
  <c r="D177" i="282"/>
  <c r="I177"/>
  <c r="D169" i="277"/>
  <c r="I169"/>
  <c r="D167" i="273"/>
  <c r="H167" s="1"/>
  <c r="I167"/>
  <c r="C168" i="262"/>
  <c r="H168"/>
  <c r="H79" i="276"/>
  <c r="C79"/>
  <c r="C177" i="281"/>
  <c r="E177" s="1"/>
  <c r="F176"/>
  <c r="C176" i="280"/>
  <c r="E176" s="1"/>
  <c r="F175"/>
  <c r="E181" i="283" l="1"/>
  <c r="I181" s="1"/>
  <c r="D181"/>
  <c r="I177" i="281"/>
  <c r="D177"/>
  <c r="D176" i="280"/>
  <c r="F177" i="282"/>
  <c r="E168" i="262"/>
  <c r="B169"/>
  <c r="D169" s="1"/>
  <c r="I176" i="280"/>
  <c r="C170" i="277"/>
  <c r="E170" s="1"/>
  <c r="F169"/>
  <c r="B80" i="276"/>
  <c r="D80" s="1"/>
  <c r="E79"/>
  <c r="C169" i="273"/>
  <c r="E169" s="1"/>
  <c r="F167"/>
  <c r="C182" i="283" l="1"/>
  <c r="F181"/>
  <c r="D170" i="277"/>
  <c r="I170"/>
  <c r="D169" i="273"/>
  <c r="I169"/>
  <c r="C169" i="262"/>
  <c r="H80" i="276"/>
  <c r="C80"/>
  <c r="H169" i="262"/>
  <c r="F177" i="281"/>
  <c r="C177" i="280"/>
  <c r="E177" s="1"/>
  <c r="F176"/>
  <c r="E182" i="283" l="1"/>
  <c r="D182"/>
  <c r="D177" i="280"/>
  <c r="I177"/>
  <c r="B170" i="262"/>
  <c r="D170" s="1"/>
  <c r="E169"/>
  <c r="C171" i="277"/>
  <c r="E171" s="1"/>
  <c r="F170"/>
  <c r="B81" i="276"/>
  <c r="D81" s="1"/>
  <c r="E80"/>
  <c r="C170" i="273"/>
  <c r="E170" s="1"/>
  <c r="F169"/>
  <c r="F182" i="283" l="1"/>
  <c r="C184"/>
  <c r="D171" i="277"/>
  <c r="I171"/>
  <c r="D170" i="273"/>
  <c r="I170"/>
  <c r="C170" i="262"/>
  <c r="H81" i="276"/>
  <c r="C81"/>
  <c r="H170" i="262"/>
  <c r="F177" i="280"/>
  <c r="D184" i="283" l="1"/>
  <c r="E184"/>
  <c r="I184" s="1"/>
  <c r="E170" i="262"/>
  <c r="B171"/>
  <c r="D171" s="1"/>
  <c r="C172" i="277"/>
  <c r="E172" s="1"/>
  <c r="F171"/>
  <c r="B82" i="276"/>
  <c r="D82" s="1"/>
  <c r="E81"/>
  <c r="C171" i="273"/>
  <c r="E171" s="1"/>
  <c r="F170"/>
  <c r="F184" i="283" l="1"/>
  <c r="C185"/>
  <c r="D172" i="277"/>
  <c r="D171" i="273"/>
  <c r="I171"/>
  <c r="C171" i="262"/>
  <c r="H171"/>
  <c r="H82" i="276"/>
  <c r="C82"/>
  <c r="I172" i="277"/>
  <c r="D185" i="283" l="1"/>
  <c r="E185"/>
  <c r="I185" s="1"/>
  <c r="B173" i="262"/>
  <c r="D173" s="1"/>
  <c r="E171"/>
  <c r="C174" i="277"/>
  <c r="E174" s="1"/>
  <c r="F172"/>
  <c r="B84" i="276"/>
  <c r="D84" s="1"/>
  <c r="E82"/>
  <c r="C172" i="273"/>
  <c r="E172" s="1"/>
  <c r="F171"/>
  <c r="C186" i="283" l="1"/>
  <c r="F185"/>
  <c r="D174" i="277"/>
  <c r="I174"/>
  <c r="D172" i="273"/>
  <c r="I172"/>
  <c r="C173" i="262"/>
  <c r="H173"/>
  <c r="H84" i="276"/>
  <c r="C84"/>
  <c r="E186" i="283" l="1"/>
  <c r="I186" s="1"/>
  <c r="D186"/>
  <c r="E173" i="262"/>
  <c r="B174"/>
  <c r="D174" s="1"/>
  <c r="C175" i="277"/>
  <c r="E175" s="1"/>
  <c r="F174"/>
  <c r="B85" i="276"/>
  <c r="D85" s="1"/>
  <c r="E84"/>
  <c r="F172" i="273"/>
  <c r="C174"/>
  <c r="E174" s="1"/>
  <c r="C187" i="283" l="1"/>
  <c r="F186"/>
  <c r="D174" i="273"/>
  <c r="I174"/>
  <c r="D175" i="277"/>
  <c r="I175"/>
  <c r="C174" i="262"/>
  <c r="H174"/>
  <c r="H85" i="276"/>
  <c r="C85"/>
  <c r="E187" i="283" l="1"/>
  <c r="I187" s="1"/>
  <c r="D187"/>
  <c r="E174" i="262"/>
  <c r="B175"/>
  <c r="D175" s="1"/>
  <c r="C176" i="277"/>
  <c r="E176" s="1"/>
  <c r="F175"/>
  <c r="B86" i="276"/>
  <c r="D86" s="1"/>
  <c r="E85"/>
  <c r="C175" i="273"/>
  <c r="E175" s="1"/>
  <c r="F174"/>
  <c r="F187" i="283" l="1"/>
  <c r="C189"/>
  <c r="D176" i="277"/>
  <c r="I175" i="273"/>
  <c r="D175"/>
  <c r="C175" i="262"/>
  <c r="H86" i="276"/>
  <c r="C86"/>
  <c r="H175" i="262"/>
  <c r="I176" i="277"/>
  <c r="D189" i="283" l="1"/>
  <c r="E189"/>
  <c r="I189" s="1"/>
  <c r="B176" i="262"/>
  <c r="D176" s="1"/>
  <c r="E175"/>
  <c r="C177" i="277"/>
  <c r="E177" s="1"/>
  <c r="F176"/>
  <c r="B87" i="276"/>
  <c r="D87" s="1"/>
  <c r="E86"/>
  <c r="C176" i="273"/>
  <c r="E176" s="1"/>
  <c r="F175"/>
  <c r="C190" i="283" l="1"/>
  <c r="F189"/>
  <c r="D177" i="277"/>
  <c r="D176" i="273"/>
  <c r="I176"/>
  <c r="C176" i="262"/>
  <c r="H176"/>
  <c r="H87" i="276"/>
  <c r="C87"/>
  <c r="I177" i="277"/>
  <c r="E190" i="283" l="1"/>
  <c r="I190" s="1"/>
  <c r="D190"/>
  <c r="E176" i="262"/>
  <c r="B178"/>
  <c r="D178" s="1"/>
  <c r="F177" i="277"/>
  <c r="B89" i="276"/>
  <c r="D89" s="1"/>
  <c r="E87"/>
  <c r="C177" i="273"/>
  <c r="E177" s="1"/>
  <c r="F176"/>
  <c r="F190" i="283" l="1"/>
  <c r="C191"/>
  <c r="I177" i="273"/>
  <c r="D177"/>
  <c r="C178" i="262"/>
  <c r="H178"/>
  <c r="H89" i="276"/>
  <c r="C89"/>
  <c r="E191" i="283" l="1"/>
  <c r="I191" s="1"/>
  <c r="D191"/>
  <c r="B179" i="262"/>
  <c r="D179" s="1"/>
  <c r="E178"/>
  <c r="B90" i="276"/>
  <c r="D90" s="1"/>
  <c r="E89"/>
  <c r="F177" i="273"/>
  <c r="F191" i="283" l="1"/>
  <c r="C192"/>
  <c r="C179" i="262"/>
  <c r="H90" i="276"/>
  <c r="C90"/>
  <c r="H179" i="262"/>
  <c r="E192" i="283" l="1"/>
  <c r="D192"/>
  <c r="E179" i="262"/>
  <c r="B180"/>
  <c r="D180" s="1"/>
  <c r="B91" i="276"/>
  <c r="D91" s="1"/>
  <c r="E90"/>
  <c r="F192" i="283" l="1"/>
  <c r="C180" i="262"/>
  <c r="H91" i="276"/>
  <c r="C91"/>
  <c r="H180" i="262"/>
  <c r="E180" l="1"/>
  <c r="B181"/>
  <c r="D181" s="1"/>
  <c r="B92" i="276"/>
  <c r="D92" s="1"/>
  <c r="E91"/>
  <c r="C181" i="262" l="1"/>
  <c r="H92" i="276"/>
  <c r="C92"/>
  <c r="H181" i="262"/>
  <c r="B183" l="1"/>
  <c r="D183" s="1"/>
  <c r="E181"/>
  <c r="B94" i="276"/>
  <c r="D94" s="1"/>
  <c r="E92"/>
  <c r="C183" i="262" l="1"/>
  <c r="H94" i="276"/>
  <c r="C94"/>
  <c r="H183" i="262"/>
  <c r="E183" l="1"/>
  <c r="B184"/>
  <c r="D184" s="1"/>
  <c r="B95" i="276"/>
  <c r="D95" s="1"/>
  <c r="E94"/>
  <c r="C184" i="262" l="1"/>
  <c r="H95" i="276"/>
  <c r="C95"/>
  <c r="H184" i="262"/>
  <c r="B185" l="1"/>
  <c r="D185" s="1"/>
  <c r="E184"/>
  <c r="B96" i="276"/>
  <c r="D96" s="1"/>
  <c r="E95"/>
  <c r="C185" i="262" l="1"/>
  <c r="H96" i="276"/>
  <c r="C96"/>
  <c r="H185" i="262"/>
  <c r="E185" l="1"/>
  <c r="B186"/>
  <c r="D186" s="1"/>
  <c r="B97" i="276"/>
  <c r="D97" s="1"/>
  <c r="E96"/>
  <c r="C186" i="262" l="1"/>
  <c r="H97" i="276"/>
  <c r="C97"/>
  <c r="H186" i="262"/>
  <c r="B188" l="1"/>
  <c r="D188" s="1"/>
  <c r="E186"/>
  <c r="B99" i="276"/>
  <c r="D99" s="1"/>
  <c r="E97"/>
  <c r="H99" l="1"/>
  <c r="C99"/>
  <c r="C188" i="262"/>
  <c r="H188"/>
  <c r="B189" l="1"/>
  <c r="D189" s="1"/>
  <c r="E188"/>
  <c r="B100" i="276"/>
  <c r="D100" s="1"/>
  <c r="E99"/>
  <c r="C189" i="262" l="1"/>
  <c r="H100" i="276"/>
  <c r="C100"/>
  <c r="H189" i="262"/>
  <c r="E189" l="1"/>
  <c r="B190"/>
  <c r="D190" s="1"/>
  <c r="B101" i="276"/>
  <c r="D101" s="1"/>
  <c r="E100"/>
  <c r="C190" i="262" l="1"/>
  <c r="H101" i="276"/>
  <c r="C101"/>
  <c r="H190" i="262"/>
  <c r="E190" l="1"/>
  <c r="B191"/>
  <c r="D191" s="1"/>
  <c r="B102" i="276"/>
  <c r="D102" s="1"/>
  <c r="E101"/>
  <c r="C191" i="262" l="1"/>
  <c r="H102" i="276"/>
  <c r="C102"/>
  <c r="H191" i="262"/>
  <c r="E191" l="1"/>
  <c r="B193"/>
  <c r="D193" s="1"/>
  <c r="B104" i="276"/>
  <c r="D104" s="1"/>
  <c r="E102"/>
  <c r="C193" i="262" l="1"/>
  <c r="H104" i="276"/>
  <c r="C104"/>
  <c r="H193" i="262"/>
  <c r="B194" l="1"/>
  <c r="D194" s="1"/>
  <c r="E193"/>
  <c r="B105" i="276"/>
  <c r="D105" s="1"/>
  <c r="E104"/>
  <c r="C194" i="262" l="1"/>
  <c r="H105" i="276"/>
  <c r="C105"/>
  <c r="H194" i="262"/>
  <c r="E194" l="1"/>
  <c r="B195"/>
  <c r="D195" s="1"/>
  <c r="B106" i="276"/>
  <c r="D106" s="1"/>
  <c r="E105"/>
  <c r="C195" i="262" l="1"/>
  <c r="H106" i="276"/>
  <c r="C106"/>
  <c r="H195" i="262"/>
  <c r="E195" l="1"/>
  <c r="B196"/>
  <c r="D196" s="1"/>
  <c r="B107" i="276"/>
  <c r="D107" s="1"/>
  <c r="E106"/>
  <c r="C196" i="262" l="1"/>
  <c r="H107" i="276"/>
  <c r="C107"/>
  <c r="H196" i="262"/>
  <c r="B198" l="1"/>
  <c r="D198" s="1"/>
  <c r="E196"/>
  <c r="B109" i="276"/>
  <c r="D109" s="1"/>
  <c r="E107"/>
  <c r="C198" i="262" l="1"/>
  <c r="H109" i="276"/>
  <c r="C109"/>
  <c r="H198" i="262"/>
  <c r="B199" l="1"/>
  <c r="D199" s="1"/>
  <c r="E198"/>
  <c r="B110" i="276"/>
  <c r="D110" s="1"/>
  <c r="E109"/>
  <c r="C199" i="262" l="1"/>
  <c r="H199"/>
  <c r="H110" i="276"/>
  <c r="C110"/>
  <c r="B200" i="262" l="1"/>
  <c r="D200" s="1"/>
  <c r="E199"/>
  <c r="B111" i="276"/>
  <c r="D111" s="1"/>
  <c r="E110"/>
  <c r="C200" i="262" l="1"/>
  <c r="H111" i="276"/>
  <c r="C111"/>
  <c r="H200" i="262"/>
  <c r="B201" l="1"/>
  <c r="D201" s="1"/>
  <c r="E200"/>
  <c r="B112" i="276"/>
  <c r="D112" s="1"/>
  <c r="E111"/>
  <c r="C201" i="262" l="1"/>
  <c r="H201"/>
  <c r="H112" i="276"/>
  <c r="C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H115" i="276"/>
  <c r="C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H117" i="276"/>
  <c r="C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120" i="276"/>
  <c r="C120"/>
  <c r="H209" i="262"/>
  <c r="B210" l="1"/>
  <c r="D210" s="1"/>
  <c r="E209"/>
  <c r="B121" i="276"/>
  <c r="D121" s="1"/>
  <c r="E120"/>
  <c r="C210" i="262" l="1"/>
  <c r="H121" i="276"/>
  <c r="C121"/>
  <c r="H210" i="262"/>
  <c r="B211" l="1"/>
  <c r="D211" s="1"/>
  <c r="E210"/>
  <c r="B122" i="276"/>
  <c r="D122" s="1"/>
  <c r="E121"/>
  <c r="C211" i="262" l="1"/>
  <c r="C122" i="276"/>
  <c r="H211" i="262"/>
  <c r="H122" i="276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H125" i="276"/>
  <c r="C125"/>
  <c r="B215" i="262" l="1"/>
  <c r="D215" s="1"/>
  <c r="E214"/>
  <c r="B126" i="276"/>
  <c r="D126" s="1"/>
  <c r="E125"/>
  <c r="C215" i="262" l="1"/>
  <c r="H215"/>
  <c r="H126" i="276"/>
  <c r="C126"/>
  <c r="B216" i="262" l="1"/>
  <c r="D216" s="1"/>
  <c r="E215"/>
  <c r="B127" i="276"/>
  <c r="D127" s="1"/>
  <c r="E126"/>
  <c r="C216" i="262" l="1"/>
  <c r="H127" i="276"/>
  <c r="C127"/>
  <c r="H216" i="262"/>
  <c r="B218" l="1"/>
  <c r="D218" s="1"/>
  <c r="E216"/>
  <c r="B129" i="276"/>
  <c r="D129" s="1"/>
  <c r="E127"/>
  <c r="H129" l="1"/>
  <c r="C129"/>
  <c r="C218" i="262"/>
  <c r="H218"/>
  <c r="B219" l="1"/>
  <c r="D219" s="1"/>
  <c r="E218"/>
  <c r="B130" i="276"/>
  <c r="D130" s="1"/>
  <c r="E129"/>
  <c r="C219" i="262" l="1"/>
  <c r="H130" i="276"/>
  <c r="C130"/>
  <c r="H219" i="262"/>
  <c r="E219" l="1"/>
  <c r="B220"/>
  <c r="D220" s="1"/>
  <c r="B131" i="276"/>
  <c r="D131" s="1"/>
  <c r="E130"/>
  <c r="C220" i="262" l="1"/>
  <c r="H220"/>
  <c r="H131" i="276"/>
  <c r="C131"/>
  <c r="B221" i="262" l="1"/>
  <c r="D221" s="1"/>
  <c r="E220"/>
  <c r="B132" i="276"/>
  <c r="D132" s="1"/>
  <c r="E131"/>
  <c r="C221" i="262" l="1"/>
  <c r="H132" i="276"/>
  <c r="C132"/>
  <c r="H221" i="262"/>
  <c r="E221" l="1"/>
  <c r="B223"/>
  <c r="D223" s="1"/>
  <c r="B134" i="276"/>
  <c r="D134" s="1"/>
  <c r="E132"/>
  <c r="H134" l="1"/>
  <c r="C134"/>
  <c r="C223" i="262"/>
  <c r="H223"/>
  <c r="E223" l="1"/>
  <c r="B224"/>
  <c r="D224" s="1"/>
  <c r="B135" i="276"/>
  <c r="D135" s="1"/>
  <c r="E134"/>
  <c r="C224" i="262" l="1"/>
  <c r="H135" i="276"/>
  <c r="C135"/>
  <c r="H224" i="262"/>
  <c r="E224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137" i="276"/>
  <c r="C137"/>
  <c r="H226" i="262"/>
  <c r="E226" l="1"/>
  <c r="B227"/>
  <c r="D227" s="1"/>
  <c r="B138" i="276"/>
  <c r="D138" s="1"/>
  <c r="E137"/>
  <c r="H138" l="1"/>
  <c r="C138"/>
  <c r="C227" i="262"/>
  <c r="H227"/>
  <c r="E227" l="1"/>
  <c r="E138" i="276"/>
  <c r="E40" l="1"/>
  <c r="H40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8" authorId="2">
      <text>
        <r>
          <rPr>
            <b/>
            <sz val="9"/>
            <color indexed="81"/>
            <rFont val="Tahoma"/>
            <family val="2"/>
          </rPr>
          <t xml:space="preserve">BrianM's 
Deduction based on Alligator Fund Management's share
</t>
        </r>
      </text>
    </comment>
    <comment ref="F120" authorId="2">
      <text>
        <r>
          <rPr>
            <b/>
            <sz val="9"/>
            <color indexed="81"/>
            <rFont val="Tahoma"/>
            <family val="2"/>
          </rPr>
          <t xml:space="preserve">Rich's Top Up based on Alligator Fund Management's share
</t>
        </r>
      </text>
    </comment>
    <comment ref="F121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25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8" authorId="2">
      <text>
        <r>
          <rPr>
            <b/>
            <sz val="9"/>
            <color indexed="81"/>
            <rFont val="Tahoma"/>
            <family val="2"/>
          </rPr>
          <t xml:space="preserve">Taf Top Up
</t>
        </r>
      </text>
    </comment>
    <comment ref="F133" authorId="2">
      <text>
        <r>
          <rPr>
            <b/>
            <sz val="9"/>
            <color indexed="81"/>
            <rFont val="Tahoma"/>
            <family val="2"/>
          </rPr>
          <t>Brian's Top Up based on Alligator Fund Management's share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Harm's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family val="2"/>
          </rPr>
          <t>Tafadzwa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1" authorId="1">
      <text>
        <r>
          <rPr>
            <b/>
            <sz val="9"/>
            <color indexed="81"/>
            <rFont val="Tahoma"/>
            <family val="2"/>
          </rPr>
          <t xml:space="preserve">Sharon's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9" authorId="1">
      <text>
        <r>
          <rPr>
            <b/>
            <sz val="9"/>
            <color indexed="81"/>
            <rFont val="Tahoma"/>
            <family val="2"/>
          </rPr>
          <t xml:space="preserve">Taf's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 xml:space="preserve">Reggie Deposit
</t>
        </r>
      </text>
    </comment>
    <comment ref="B46" authorId="1">
      <text>
        <r>
          <rPr>
            <b/>
            <sz val="9"/>
            <color indexed="81"/>
            <rFont val="Tahoma"/>
            <family val="2"/>
          </rPr>
          <t xml:space="preserve">Combined
</t>
        </r>
      </text>
    </comment>
  </commentList>
</comments>
</file>

<file path=xl/sharedStrings.xml><?xml version="1.0" encoding="utf-8"?>
<sst xmlns="http://schemas.openxmlformats.org/spreadsheetml/2006/main" count="361" uniqueCount="50">
  <si>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</si>
  <si>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</si>
  <si>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</si>
  <si>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</si>
  <si>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</si>
  <si>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</si>
  <si>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</si>
  <si>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</si>
  <si>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</si>
  <si>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</si>
  <si>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</si>
  <si>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</si>
  <si>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</si>
  <si>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</si>
  <si>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</si>
  <si>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</si>
  <si>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</si>
  <si>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</si>
  <si>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</si>
  <si>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</si>
  <si>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</si>
  <si>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</si>
  <si>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</si>
  <si>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</si>
  <si>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</si>
  <si>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</si>
  <si>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</si>
  <si>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</si>
  <si>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</si>
  <si>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</si>
  <si>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</si>
  <si>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</si>
  <si>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</si>
  <si>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</si>
  <si>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</si>
  <si>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</si>
  <si>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</si>
  <si>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</si>
  <si>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</si>
  <si>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</si>
  <si>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</si>
  <si>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</si>
  <si>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</si>
  <si>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</si>
  <si>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</si>
  <si>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</si>
  <si>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</si>
  <si>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</si>
  <si>
    <r>
      <t xml:space="preserve">Alligator Fund Management  </t>
    </r>
    <r>
      <rPr>
        <b/>
        <sz val="10"/>
        <color rgb="FFFF0000"/>
        <rFont val="Arial"/>
        <family val="2"/>
      </rPr>
      <t>gives</t>
    </r>
    <r>
      <rPr>
        <b/>
        <sz val="10"/>
        <rFont val="Arial"/>
        <family val="2"/>
      </rPr>
      <t xml:space="preserve"> or </t>
    </r>
    <r>
      <rPr>
        <b/>
        <sz val="10"/>
        <color rgb="FF0000FF"/>
        <rFont val="Arial"/>
        <family val="2"/>
      </rPr>
      <t>takes</t>
    </r>
    <r>
      <rPr>
        <b/>
        <sz val="10"/>
        <rFont val="Arial"/>
        <family val="2"/>
      </rPr>
      <t xml:space="preserve"> 30% of losses or winnings</t>
    </r>
  </si>
  <si>
    <r>
      <t xml:space="preserve">Alligator Fund Management  </t>
    </r>
    <r>
      <rPr>
        <b/>
        <sz val="10"/>
        <color rgb="FFFF0000"/>
        <rFont val="Arial"/>
        <family val="2"/>
      </rPr>
      <t>gives</t>
    </r>
    <r>
      <rPr>
        <b/>
        <sz val="10"/>
        <rFont val="Arial"/>
        <family val="2"/>
      </rPr>
      <t xml:space="preserve"> or </t>
    </r>
    <r>
      <rPr>
        <b/>
        <sz val="10"/>
        <color rgb="FF0000FF"/>
        <rFont val="Arial"/>
        <family val="2"/>
      </rPr>
      <t>takes</t>
    </r>
    <r>
      <rPr>
        <b/>
        <sz val="10"/>
        <rFont val="Arial"/>
        <family val="2"/>
      </rPr>
      <t xml:space="preserve"> 35% of losses or winnings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</si>
</sst>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9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b/>
      <sz val="10"/>
      <color rgb="FF0000FF"/>
      <name val="Arial"/>
      <family val="2"/>
    </font>
    <font>
      <b/>
      <i/>
      <sz val="8"/>
      <color rgb="FF0000FF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19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0" fontId="3" fillId="0" borderId="0" xfId="0" applyFont="1"/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67" fontId="5" fillId="0" borderId="1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67" fontId="4" fillId="5" borderId="3" xfId="3" applyNumberFormat="1" applyFont="1" applyFill="1" applyBorder="1" applyAlignment="1">
      <alignment horizontal="center"/>
    </xf>
    <xf numFmtId="167" fontId="6" fillId="5" borderId="3" xfId="3" applyNumberFormat="1" applyFont="1" applyFill="1" applyBorder="1" applyAlignment="1">
      <alignment horizontal="center"/>
    </xf>
    <xf numFmtId="167" fontId="4" fillId="0" borderId="1" xfId="3" applyNumberFormat="1" applyFont="1" applyFill="1" applyBorder="1" applyAlignment="1">
      <alignment horizontal="center"/>
    </xf>
    <xf numFmtId="167" fontId="6" fillId="0" borderId="1" xfId="3" applyNumberFormat="1" applyFont="1" applyFill="1" applyBorder="1" applyAlignment="1">
      <alignment horizontal="center"/>
    </xf>
    <xf numFmtId="165" fontId="33" fillId="0" borderId="3" xfId="3" applyNumberFormat="1" applyFont="1" applyFill="1" applyBorder="1" applyAlignment="1">
      <alignment horizontal="center"/>
    </xf>
    <xf numFmtId="165" fontId="18" fillId="0" borderId="1" xfId="3" applyNumberFormat="1" applyFont="1" applyFill="1" applyBorder="1" applyAlignment="1">
      <alignment horizontal="center"/>
    </xf>
    <xf numFmtId="167" fontId="18" fillId="5" borderId="3" xfId="3" applyNumberFormat="1" applyFont="1" applyFill="1" applyBorder="1" applyAlignment="1">
      <alignment horizontal="center"/>
    </xf>
    <xf numFmtId="0" fontId="1" fillId="5" borderId="0" xfId="3" applyFont="1" applyFill="1"/>
    <xf numFmtId="165" fontId="38" fillId="5" borderId="5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8"/>
  <sheetViews>
    <sheetView workbookViewId="0">
      <selection activeCell="C5" sqref="C5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8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43114</v>
      </c>
      <c r="C4" s="20">
        <v>1500</v>
      </c>
      <c r="D4" s="99">
        <f>C4+(C4*-0.1565)</f>
        <v>1265.25</v>
      </c>
      <c r="E4" s="17">
        <f>C4/3250</f>
        <v>0.46153846153846156</v>
      </c>
      <c r="F4" s="96">
        <f>(D4-C4)/E4</f>
        <v>-508.625</v>
      </c>
      <c r="G4" s="18"/>
      <c r="H4" s="18"/>
      <c r="I4" s="19">
        <f>E4*50/C4</f>
        <v>1.5384615384615384E-2</v>
      </c>
      <c r="J4" s="90">
        <f>(D4-C4)/C4</f>
        <v>-0.1565</v>
      </c>
    </row>
    <row r="5" spans="1:10" ht="14.5">
      <c r="A5" s="105"/>
      <c r="B5" s="81">
        <f>B4+7</f>
        <v>43121</v>
      </c>
      <c r="C5" s="32">
        <f>D4+G4-H4</f>
        <v>1265.25</v>
      </c>
      <c r="D5" s="17">
        <f>C5+(C5*0.03)</f>
        <v>1303.2075</v>
      </c>
      <c r="E5" s="17">
        <f>C5/3250</f>
        <v>0.3893076923076923</v>
      </c>
      <c r="F5" s="28">
        <f>(D5-C5)/E5</f>
        <v>97.499999999999957</v>
      </c>
      <c r="G5" s="18"/>
      <c r="H5" s="18"/>
      <c r="I5" s="19">
        <f>E5*50/C5</f>
        <v>1.5384615384615384E-2</v>
      </c>
      <c r="J5" s="87"/>
    </row>
    <row r="6" spans="1:10">
      <c r="A6" s="105"/>
      <c r="B6" s="81">
        <f>B5+7</f>
        <v>43128</v>
      </c>
      <c r="C6" s="20">
        <f>D5+G5-H5</f>
        <v>1303.2075</v>
      </c>
      <c r="D6" s="17">
        <f>C6+(C6*0.03)</f>
        <v>1342.303725</v>
      </c>
      <c r="E6" s="17">
        <f>C6/3250</f>
        <v>0.40098692307692307</v>
      </c>
      <c r="F6" s="28">
        <f>(D6-C6)/E6</f>
        <v>97.500000000000014</v>
      </c>
      <c r="G6" s="18"/>
      <c r="H6" s="18"/>
      <c r="I6" s="19">
        <f>E6*50/C6</f>
        <v>1.5384615384615385E-2</v>
      </c>
      <c r="J6" s="87"/>
    </row>
    <row r="7" spans="1:10" ht="13" thickBot="1">
      <c r="A7" s="106"/>
      <c r="B7" s="81">
        <f>B6+7</f>
        <v>43135</v>
      </c>
      <c r="C7" s="20">
        <f>D6+G6-H6</f>
        <v>1342.303725</v>
      </c>
      <c r="D7" s="17">
        <f>C7+(C7*0.03)</f>
        <v>1382.5728367500001</v>
      </c>
      <c r="E7" s="17">
        <f>C7/3250</f>
        <v>0.41301653076923078</v>
      </c>
      <c r="F7" s="28">
        <f>(D7-C7)/E7</f>
        <v>97.500000000000227</v>
      </c>
      <c r="G7" s="18"/>
      <c r="H7" s="18"/>
      <c r="I7" s="19">
        <f>E7*50/C7</f>
        <v>1.5384615384615387E-2</v>
      </c>
      <c r="J7" s="87"/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1"/>
    </row>
    <row r="9" spans="1:10">
      <c r="A9" s="104">
        <v>2</v>
      </c>
      <c r="B9" s="81">
        <f>B7+7</f>
        <v>43142</v>
      </c>
      <c r="C9" s="20">
        <f>D7+G7-H7</f>
        <v>1382.5728367500001</v>
      </c>
      <c r="D9" s="17">
        <f>C9+(C9*0.03)</f>
        <v>1424.0500218525001</v>
      </c>
      <c r="E9" s="17">
        <f>C9/3250</f>
        <v>0.42540702669230773</v>
      </c>
      <c r="F9" s="28">
        <f>(D9-C9)/E9</f>
        <v>97.500000000000028</v>
      </c>
      <c r="G9" s="18"/>
      <c r="H9" s="18"/>
      <c r="I9" s="19">
        <f>E9*50/C9</f>
        <v>1.5384615384615385E-2</v>
      </c>
      <c r="J9" s="87"/>
    </row>
    <row r="10" spans="1:10">
      <c r="A10" s="105"/>
      <c r="B10" s="81">
        <f>B9+7</f>
        <v>43149</v>
      </c>
      <c r="C10" s="20">
        <f>D9+G9-H9</f>
        <v>1424.0500218525001</v>
      </c>
      <c r="D10" s="17">
        <f>C10+(C10*0.03)</f>
        <v>1466.7715225080751</v>
      </c>
      <c r="E10" s="17">
        <f>C10/3250</f>
        <v>0.43816923749307696</v>
      </c>
      <c r="F10" s="28">
        <f>(D10-C10)/E10</f>
        <v>97.500000000000057</v>
      </c>
      <c r="G10" s="18"/>
      <c r="H10" s="18"/>
      <c r="I10" s="19">
        <f>E10*50/C10</f>
        <v>1.5384615384615385E-2</v>
      </c>
      <c r="J10" s="87"/>
    </row>
    <row r="11" spans="1:10">
      <c r="A11" s="105"/>
      <c r="B11" s="81">
        <f>B10+7</f>
        <v>43156</v>
      </c>
      <c r="C11" s="20">
        <f>D10+G10-H10</f>
        <v>1466.7715225080751</v>
      </c>
      <c r="D11" s="17">
        <f>C11+(C11*0.03)</f>
        <v>1510.7746681833173</v>
      </c>
      <c r="E11" s="17">
        <f>C11/3250</f>
        <v>0.45131431461786925</v>
      </c>
      <c r="F11" s="28">
        <f>(D11-C11)/E11</f>
        <v>97.499999999999872</v>
      </c>
      <c r="G11" s="18"/>
      <c r="H11" s="18"/>
      <c r="I11" s="19">
        <f>E11*50/C11</f>
        <v>1.5384615384615384E-2</v>
      </c>
      <c r="J11" s="87"/>
    </row>
    <row r="12" spans="1:10" ht="13" thickBot="1">
      <c r="A12" s="106"/>
      <c r="B12" s="81">
        <f>B11+7</f>
        <v>43163</v>
      </c>
      <c r="C12" s="20">
        <f>D11+G11-H11</f>
        <v>1510.7746681833173</v>
      </c>
      <c r="D12" s="17">
        <f>C12+(C12*0.03)</f>
        <v>1556.0979082288168</v>
      </c>
      <c r="E12" s="17">
        <f>C12/3250</f>
        <v>0.46485374405640534</v>
      </c>
      <c r="F12" s="28">
        <f>(D12-C12)/E12</f>
        <v>97.499999999999872</v>
      </c>
      <c r="G12" s="18"/>
      <c r="H12" s="18"/>
      <c r="I12" s="19">
        <f>E12*50/C12</f>
        <v>1.5384615384615385E-2</v>
      </c>
      <c r="J12" s="87"/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1"/>
    </row>
    <row r="14" spans="1:10">
      <c r="A14" s="104">
        <v>3</v>
      </c>
      <c r="B14" s="81">
        <f>B12+7</f>
        <v>43170</v>
      </c>
      <c r="C14" s="20">
        <f>D12+G12-H12</f>
        <v>1556.0979082288168</v>
      </c>
      <c r="D14" s="17">
        <f>C14+(C14*0.03)</f>
        <v>1602.7808454756812</v>
      </c>
      <c r="E14" s="17">
        <f>C14/3250</f>
        <v>0.47879935637809745</v>
      </c>
      <c r="F14" s="28">
        <f>(D14-C14)/E14</f>
        <v>97.499999999999815</v>
      </c>
      <c r="G14" s="18"/>
      <c r="H14" s="18"/>
      <c r="I14" s="19">
        <f>E14*50/C14</f>
        <v>1.5384615384615384E-2</v>
      </c>
      <c r="J14" s="87"/>
    </row>
    <row r="15" spans="1:10">
      <c r="A15" s="105"/>
      <c r="B15" s="81">
        <f>B14+7</f>
        <v>43177</v>
      </c>
      <c r="C15" s="20">
        <f>D14+G14-H14</f>
        <v>1602.7808454756812</v>
      </c>
      <c r="D15" s="17">
        <f>C15+(C15*0.03)</f>
        <v>1650.8642708399516</v>
      </c>
      <c r="E15" s="17">
        <f>C15/3250</f>
        <v>0.49316333706944038</v>
      </c>
      <c r="F15" s="28">
        <f>(D15-C15)/E15</f>
        <v>97.499999999999915</v>
      </c>
      <c r="G15" s="18"/>
      <c r="H15" s="18"/>
      <c r="I15" s="19">
        <f>E15*50/C15</f>
        <v>1.5384615384615384E-2</v>
      </c>
      <c r="J15" s="87"/>
    </row>
    <row r="16" spans="1:10">
      <c r="A16" s="105"/>
      <c r="B16" s="81">
        <f>B15+7</f>
        <v>43184</v>
      </c>
      <c r="C16" s="20">
        <f>D15+G15-H15</f>
        <v>1650.8642708399516</v>
      </c>
      <c r="D16" s="17">
        <f>C16+(C16*0.03)</f>
        <v>1700.3901989651501</v>
      </c>
      <c r="E16" s="17">
        <f>C16/3250</f>
        <v>0.50795823718152355</v>
      </c>
      <c r="F16" s="28">
        <f>(D16-C16)/E16</f>
        <v>97.500000000000028</v>
      </c>
      <c r="G16" s="18"/>
      <c r="H16" s="18"/>
      <c r="I16" s="19">
        <f>E16*50/C16</f>
        <v>1.5384615384615384E-2</v>
      </c>
      <c r="J16" s="87"/>
    </row>
    <row r="17" spans="1:11" ht="13.5" thickBot="1">
      <c r="A17" s="106"/>
      <c r="B17" s="81">
        <f>B16+7</f>
        <v>43191</v>
      </c>
      <c r="C17" s="20">
        <f>D16+G16-H16</f>
        <v>1700.3901989651501</v>
      </c>
      <c r="D17" s="17">
        <f>C17+(C17*0.03)</f>
        <v>1751.4019049341046</v>
      </c>
      <c r="E17" s="17">
        <f>C17/3250</f>
        <v>0.52319698429696926</v>
      </c>
      <c r="F17" s="28">
        <f>(D17-C17)/E17</f>
        <v>97.499999999999801</v>
      </c>
      <c r="G17" s="18"/>
      <c r="H17" s="80">
        <f>(D17-C4)*0.3</f>
        <v>75.420571480231359</v>
      </c>
      <c r="I17" s="19">
        <f>E17*50/C17</f>
        <v>1.5384615384615385E-2</v>
      </c>
      <c r="J17" s="87"/>
      <c r="K17" s="102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1"/>
    </row>
    <row r="19" spans="1:11">
      <c r="A19" s="104">
        <v>4</v>
      </c>
      <c r="B19" s="81">
        <f>B17+7</f>
        <v>43198</v>
      </c>
      <c r="C19" s="20">
        <f>D17+G17-H17</f>
        <v>1675.9813334538733</v>
      </c>
      <c r="D19" s="17">
        <f>C19+(C19*0.03)</f>
        <v>1726.2607734574894</v>
      </c>
      <c r="E19" s="17">
        <f>C19/3250</f>
        <v>0.5156865641396533</v>
      </c>
      <c r="F19" s="28">
        <f>(D19-C19)/E19</f>
        <v>97.499999999999957</v>
      </c>
      <c r="G19" s="18"/>
      <c r="H19" s="18"/>
      <c r="I19" s="19">
        <f>E19*50/C19</f>
        <v>1.5384615384615384E-2</v>
      </c>
      <c r="J19" s="87"/>
    </row>
    <row r="20" spans="1:11">
      <c r="A20" s="105"/>
      <c r="B20" s="81">
        <f>B19+7</f>
        <v>43205</v>
      </c>
      <c r="C20" s="20">
        <f>D19+G19-H19</f>
        <v>1726.2607734574894</v>
      </c>
      <c r="D20" s="17">
        <f>C20+(C20*0.03)</f>
        <v>1778.0485966612141</v>
      </c>
      <c r="E20" s="17">
        <f>C20/3250</f>
        <v>0.53115716106384292</v>
      </c>
      <c r="F20" s="28">
        <f>(D20-C20)/E20</f>
        <v>97.499999999999943</v>
      </c>
      <c r="G20" s="18"/>
      <c r="H20" s="18"/>
      <c r="I20" s="19">
        <f>E20*50/C20</f>
        <v>1.5384615384615384E-2</v>
      </c>
      <c r="J20" s="87"/>
    </row>
    <row r="21" spans="1:11">
      <c r="A21" s="105"/>
      <c r="B21" s="81">
        <f>B20+7</f>
        <v>43212</v>
      </c>
      <c r="C21" s="20">
        <f>D20+G20-H20</f>
        <v>1778.0485966612141</v>
      </c>
      <c r="D21" s="17">
        <f>C21+(C21*0.03)</f>
        <v>1831.3900545610504</v>
      </c>
      <c r="E21" s="17">
        <f>C21/3250</f>
        <v>0.54709187589575814</v>
      </c>
      <c r="F21" s="28">
        <f>(D21-C21)/E21</f>
        <v>97.499999999999815</v>
      </c>
      <c r="G21" s="18"/>
      <c r="H21" s="18"/>
      <c r="I21" s="19">
        <f>E21*50/C21</f>
        <v>1.5384615384615382E-2</v>
      </c>
      <c r="J21" s="87"/>
    </row>
    <row r="22" spans="1:11" ht="13" thickBot="1">
      <c r="A22" s="106"/>
      <c r="B22" s="81">
        <f>B21+7</f>
        <v>43219</v>
      </c>
      <c r="C22" s="20">
        <f>D21+G21-H21</f>
        <v>1831.3900545610504</v>
      </c>
      <c r="D22" s="17">
        <f>C22+(C22*0.03)</f>
        <v>1886.331756197882</v>
      </c>
      <c r="E22" s="17">
        <f>C22/3250</f>
        <v>0.56350463217263091</v>
      </c>
      <c r="F22" s="28">
        <f>(D22-C22)/E22</f>
        <v>97.500000000000099</v>
      </c>
      <c r="G22" s="18"/>
      <c r="H22" s="18"/>
      <c r="I22" s="19">
        <f>E22*50/C22</f>
        <v>1.5384615384615385E-2</v>
      </c>
      <c r="J22" s="87"/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6"/>
    </row>
    <row r="24" spans="1:11">
      <c r="A24" s="104">
        <v>5</v>
      </c>
      <c r="B24" s="81">
        <f>B22+7</f>
        <v>43226</v>
      </c>
      <c r="C24" s="20">
        <f>D22+G22-H22</f>
        <v>1886.331756197882</v>
      </c>
      <c r="D24" s="17">
        <f>C24+(C24*0.03)</f>
        <v>1942.9217088838184</v>
      </c>
      <c r="E24" s="17">
        <f>C24/3250</f>
        <v>0.58040977113780989</v>
      </c>
      <c r="F24" s="28">
        <f>(D24-C24)/E24</f>
        <v>97.499999999999886</v>
      </c>
      <c r="G24" s="18"/>
      <c r="H24" s="18"/>
      <c r="I24" s="19">
        <f>E24*50/C24</f>
        <v>1.5384615384615385E-2</v>
      </c>
      <c r="J24" s="87"/>
    </row>
    <row r="25" spans="1:11">
      <c r="A25" s="105"/>
      <c r="B25" s="81">
        <f>B24+7</f>
        <v>43233</v>
      </c>
      <c r="C25" s="20">
        <f>D24+G24-H24</f>
        <v>1942.9217088838184</v>
      </c>
      <c r="D25" s="17">
        <f>C25+(C25*0.03)</f>
        <v>2001.2093601503329</v>
      </c>
      <c r="E25" s="17">
        <f>C25/3250</f>
        <v>0.59782206427194406</v>
      </c>
      <c r="F25" s="28">
        <f>(D25-C25)/E25</f>
        <v>97.500000000000014</v>
      </c>
      <c r="G25" s="18"/>
      <c r="H25" s="18"/>
      <c r="I25" s="19">
        <f>E25*50/C25</f>
        <v>1.5384615384615384E-2</v>
      </c>
      <c r="J25" s="87"/>
    </row>
    <row r="26" spans="1:11">
      <c r="A26" s="105"/>
      <c r="B26" s="81">
        <f>B25+7</f>
        <v>43240</v>
      </c>
      <c r="C26" s="20">
        <f>D25+G25-H25</f>
        <v>2001.2093601503329</v>
      </c>
      <c r="D26" s="17">
        <f>C26+(C26*0.03)</f>
        <v>2061.2456409548431</v>
      </c>
      <c r="E26" s="17">
        <f>C26/3250</f>
        <v>0.61575672620010247</v>
      </c>
      <c r="F26" s="28">
        <f>(D26-C26)/E26</f>
        <v>97.500000000000298</v>
      </c>
      <c r="G26" s="18"/>
      <c r="H26" s="18"/>
      <c r="I26" s="19">
        <f>E26*50/C26</f>
        <v>1.5384615384615385E-2</v>
      </c>
      <c r="J26" s="87"/>
    </row>
    <row r="27" spans="1:11" ht="13" thickBot="1">
      <c r="A27" s="106"/>
      <c r="B27" s="81">
        <f>B26+7</f>
        <v>43247</v>
      </c>
      <c r="C27" s="20">
        <f>D26+G26-H26</f>
        <v>2061.2456409548431</v>
      </c>
      <c r="D27" s="17">
        <f>C27+(C27*0.03)</f>
        <v>2123.0830101834886</v>
      </c>
      <c r="E27" s="17">
        <f>C27/3250</f>
        <v>0.6342294279861056</v>
      </c>
      <c r="F27" s="28">
        <f>(D27-C27)/E27</f>
        <v>97.500000000000256</v>
      </c>
      <c r="G27" s="18"/>
      <c r="H27" s="18"/>
      <c r="I27" s="19">
        <f>E27*50/C27</f>
        <v>1.5384615384615385E-2</v>
      </c>
      <c r="J27" s="90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6"/>
    </row>
    <row r="29" spans="1:11">
      <c r="A29" s="104">
        <v>6</v>
      </c>
      <c r="B29" s="81">
        <f>B27+7</f>
        <v>43254</v>
      </c>
      <c r="C29" s="20">
        <f>D27+G27-H27</f>
        <v>2123.0830101834886</v>
      </c>
      <c r="D29" s="17">
        <f>C29+(C29*0.03)</f>
        <v>2186.7755004889932</v>
      </c>
      <c r="E29" s="17">
        <f>C29/3250</f>
        <v>0.6532563108256888</v>
      </c>
      <c r="F29" s="28">
        <f>(D29-C29)/E29</f>
        <v>97.499999999999957</v>
      </c>
      <c r="G29" s="18"/>
      <c r="H29" s="18"/>
      <c r="I29" s="19">
        <f>E29*50/C29</f>
        <v>1.5384615384615384E-2</v>
      </c>
      <c r="J29" s="87"/>
    </row>
    <row r="30" spans="1:11">
      <c r="A30" s="105"/>
      <c r="B30" s="81">
        <f>B29+7</f>
        <v>43261</v>
      </c>
      <c r="C30" s="20">
        <f>D29+G29-H29</f>
        <v>2186.7755004889932</v>
      </c>
      <c r="D30" s="17">
        <f>C30+(C30*0.03)</f>
        <v>2252.3787655036631</v>
      </c>
      <c r="E30" s="17">
        <f>C30/3250</f>
        <v>0.67285400015045949</v>
      </c>
      <c r="F30" s="28">
        <f>(D30-C30)/E30</f>
        <v>97.500000000000128</v>
      </c>
      <c r="G30" s="18"/>
      <c r="H30" s="18"/>
      <c r="I30" s="19">
        <f>E30*50/C30</f>
        <v>1.5384615384615385E-2</v>
      </c>
      <c r="J30" s="87"/>
    </row>
    <row r="31" spans="1:11">
      <c r="A31" s="105"/>
      <c r="B31" s="81">
        <f>B30+7</f>
        <v>43268</v>
      </c>
      <c r="C31" s="20">
        <f>D30+G30-H30</f>
        <v>2252.3787655036631</v>
      </c>
      <c r="D31" s="17">
        <f>C31+(C31*0.03)</f>
        <v>2319.9501284687731</v>
      </c>
      <c r="E31" s="17">
        <f>C31/3250</f>
        <v>0.69303962015497322</v>
      </c>
      <c r="F31" s="28">
        <f>(D31-C31)/E31</f>
        <v>97.500000000000142</v>
      </c>
      <c r="G31" s="18"/>
      <c r="H31" s="18"/>
      <c r="I31" s="19">
        <f>E31*50/C31</f>
        <v>1.5384615384615384E-2</v>
      </c>
      <c r="J31" s="87"/>
    </row>
    <row r="32" spans="1:11" ht="13.5" thickBot="1">
      <c r="A32" s="106"/>
      <c r="B32" s="81">
        <f>B31+7</f>
        <v>43275</v>
      </c>
      <c r="C32" s="20">
        <f>D31+G31-H31</f>
        <v>2319.9501284687731</v>
      </c>
      <c r="D32" s="17">
        <f>C32+(C32*0.03)</f>
        <v>2389.5486323228361</v>
      </c>
      <c r="E32" s="17">
        <f>C32/3250</f>
        <v>0.71383080875962246</v>
      </c>
      <c r="F32" s="28">
        <f>(D32-C32)/E32</f>
        <v>97.499999999999716</v>
      </c>
      <c r="G32" s="18"/>
      <c r="H32" s="80">
        <f>(D32-C19)*0.35</f>
        <v>249.74855460413696</v>
      </c>
      <c r="I32" s="19">
        <f>E32*50/C32</f>
        <v>1.5384615384615385E-2</v>
      </c>
      <c r="J32" s="87"/>
      <c r="K32" s="102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6"/>
    </row>
    <row r="34" spans="1:11">
      <c r="A34" s="104">
        <v>7</v>
      </c>
      <c r="B34" s="81">
        <f>B32+7</f>
        <v>43282</v>
      </c>
      <c r="C34" s="20">
        <f>D32+G32-H32</f>
        <v>2139.800077718699</v>
      </c>
      <c r="D34" s="17">
        <f>C34+(C34*0.03)</f>
        <v>2203.99408005026</v>
      </c>
      <c r="E34" s="17">
        <f>C34/3250</f>
        <v>0.65840002391344588</v>
      </c>
      <c r="F34" s="28">
        <f>(D34-C34)/E34</f>
        <v>97.500000000000071</v>
      </c>
      <c r="G34" s="18"/>
      <c r="H34" s="18"/>
      <c r="I34" s="19">
        <f>E34*50/C34</f>
        <v>1.5384615384615385E-2</v>
      </c>
      <c r="J34" s="90"/>
    </row>
    <row r="35" spans="1:11">
      <c r="A35" s="105"/>
      <c r="B35" s="81">
        <f>B34+7</f>
        <v>43289</v>
      </c>
      <c r="C35" s="20">
        <f>D34+G34-H34</f>
        <v>2203.99408005026</v>
      </c>
      <c r="D35" s="17">
        <f>C35+(C35*0.03)</f>
        <v>2270.1139024517679</v>
      </c>
      <c r="E35" s="17">
        <f>C35/3250</f>
        <v>0.67815202463084923</v>
      </c>
      <c r="F35" s="28">
        <f>(D35-C35)/E35</f>
        <v>97.500000000000171</v>
      </c>
      <c r="G35" s="18"/>
      <c r="H35" s="18"/>
      <c r="I35" s="19">
        <f>E35*50/C35</f>
        <v>1.5384615384615384E-2</v>
      </c>
      <c r="J35" s="87"/>
    </row>
    <row r="36" spans="1:11">
      <c r="A36" s="105"/>
      <c r="B36" s="81">
        <f>B35+7</f>
        <v>43296</v>
      </c>
      <c r="C36" s="20">
        <f>D35+G35-H35</f>
        <v>2270.1139024517679</v>
      </c>
      <c r="D36" s="17">
        <f>C36+(C36*0.03)</f>
        <v>2338.2173195253208</v>
      </c>
      <c r="E36" s="17">
        <f>C36/3250</f>
        <v>0.69849658536977477</v>
      </c>
      <c r="F36" s="28">
        <f>(D36-C36)/E36</f>
        <v>97.499999999999829</v>
      </c>
      <c r="G36" s="18"/>
      <c r="H36" s="18"/>
      <c r="I36" s="19">
        <f>E36*50/C36</f>
        <v>1.5384615384615384E-2</v>
      </c>
      <c r="J36" s="87"/>
    </row>
    <row r="37" spans="1:11" ht="13" thickBot="1">
      <c r="A37" s="106"/>
      <c r="B37" s="81">
        <f>B36+7</f>
        <v>43303</v>
      </c>
      <c r="C37" s="20">
        <f>D36+G36-H36</f>
        <v>2338.2173195253208</v>
      </c>
      <c r="D37" s="17">
        <f>C37+(C37*0.03)</f>
        <v>2408.3638391110803</v>
      </c>
      <c r="E37" s="17">
        <f>C37/3250</f>
        <v>0.71945148293086791</v>
      </c>
      <c r="F37" s="28">
        <f>(D37-C37)/E37</f>
        <v>97.499999999999844</v>
      </c>
      <c r="G37" s="80"/>
      <c r="H37" s="80"/>
      <c r="I37" s="19">
        <f>E37*50/C37</f>
        <v>1.5384615384615384E-2</v>
      </c>
      <c r="J37" s="87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6"/>
    </row>
    <row r="39" spans="1:11">
      <c r="A39" s="104">
        <v>8</v>
      </c>
      <c r="B39" s="81">
        <f>B37+7</f>
        <v>43310</v>
      </c>
      <c r="C39" s="20">
        <f>D37+G37-H37</f>
        <v>2408.3638391110803</v>
      </c>
      <c r="D39" s="17">
        <f>C39+(C39*0.03)</f>
        <v>2480.6147542844128</v>
      </c>
      <c r="E39" s="17">
        <f>C39/3250</f>
        <v>0.7410350274187939</v>
      </c>
      <c r="F39" s="28">
        <f>(D39-C39)/E39</f>
        <v>97.500000000000114</v>
      </c>
      <c r="G39" s="18"/>
      <c r="H39" s="18"/>
      <c r="I39" s="19">
        <f>E39*50/C39</f>
        <v>1.5384615384615385E-2</v>
      </c>
      <c r="J39" s="87"/>
    </row>
    <row r="40" spans="1:11">
      <c r="A40" s="105"/>
      <c r="B40" s="81">
        <f>B39+7</f>
        <v>43317</v>
      </c>
      <c r="C40" s="20">
        <f>D39+G39-H39</f>
        <v>2480.6147542844128</v>
      </c>
      <c r="D40" s="17">
        <f>C40+(C40*0.03)</f>
        <v>2555.0331969129452</v>
      </c>
      <c r="E40" s="17">
        <f>C40/3250</f>
        <v>0.76326607824135784</v>
      </c>
      <c r="F40" s="28">
        <f>(D40-C40)/E40</f>
        <v>97.499999999999986</v>
      </c>
      <c r="G40" s="18"/>
      <c r="H40" s="18"/>
      <c r="I40" s="19">
        <f>E40*50/C40</f>
        <v>1.5384615384615384E-2</v>
      </c>
      <c r="J40" s="87"/>
    </row>
    <row r="41" spans="1:11">
      <c r="A41" s="105"/>
      <c r="B41" s="81">
        <f>B40+7</f>
        <v>43324</v>
      </c>
      <c r="C41" s="20">
        <f>D40+G40-H40</f>
        <v>2555.0331969129452</v>
      </c>
      <c r="D41" s="17">
        <f>C41+(C41*0.03)</f>
        <v>2631.6841928203335</v>
      </c>
      <c r="E41" s="17">
        <f>C41/3250</f>
        <v>0.78616406058859856</v>
      </c>
      <c r="F41" s="28">
        <f>(D41-C41)/E41</f>
        <v>97.499999999999901</v>
      </c>
      <c r="G41" s="18"/>
      <c r="H41" s="18"/>
      <c r="I41" s="19">
        <f>E41*50/C41</f>
        <v>1.5384615384615384E-2</v>
      </c>
      <c r="J41" s="87"/>
    </row>
    <row r="42" spans="1:11" ht="13" thickBot="1">
      <c r="A42" s="106"/>
      <c r="B42" s="81">
        <f>B41+7</f>
        <v>43331</v>
      </c>
      <c r="C42" s="20">
        <f>D41+G41-H41</f>
        <v>2631.6841928203335</v>
      </c>
      <c r="D42" s="17">
        <f>C42+(C42*0.03)</f>
        <v>2710.6347186049434</v>
      </c>
      <c r="E42" s="17">
        <f>C42/3250</f>
        <v>0.80974898240625648</v>
      </c>
      <c r="F42" s="28">
        <f>(D42-C42)/E42</f>
        <v>97.499999999999872</v>
      </c>
      <c r="G42" s="80"/>
      <c r="H42" s="80"/>
      <c r="I42" s="19">
        <f>E42*50/C42</f>
        <v>1.5384615384615385E-2</v>
      </c>
      <c r="J42" s="87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6"/>
    </row>
    <row r="44" spans="1:11">
      <c r="A44" s="104">
        <v>9</v>
      </c>
      <c r="B44" s="81">
        <f>B42+7</f>
        <v>43338</v>
      </c>
      <c r="C44" s="20">
        <f>D42+G42-H42</f>
        <v>2710.6347186049434</v>
      </c>
      <c r="D44" s="17">
        <f>C44+(C44*0.03)</f>
        <v>2791.9537601630918</v>
      </c>
      <c r="E44" s="17">
        <f>C44/3250</f>
        <v>0.83404145187844414</v>
      </c>
      <c r="F44" s="28">
        <f>(D44-C44)/E44</f>
        <v>97.500000000000185</v>
      </c>
      <c r="G44" s="18"/>
      <c r="H44" s="18"/>
      <c r="I44" s="19">
        <f>E44*50/C44</f>
        <v>1.5384615384615385E-2</v>
      </c>
      <c r="J44" s="85"/>
    </row>
    <row r="45" spans="1:11">
      <c r="A45" s="105"/>
      <c r="B45" s="81">
        <f>B44+7</f>
        <v>43345</v>
      </c>
      <c r="C45" s="20">
        <f>D44+G44-H44</f>
        <v>2791.9537601630918</v>
      </c>
      <c r="D45" s="17">
        <f>C45+(C45*0.03)</f>
        <v>2875.7123729679847</v>
      </c>
      <c r="E45" s="17">
        <f>C45/3250</f>
        <v>0.85906269543479752</v>
      </c>
      <c r="F45" s="28">
        <f>(D45-C45)/E45</f>
        <v>97.500000000000156</v>
      </c>
      <c r="G45" s="18"/>
      <c r="H45" s="18"/>
      <c r="I45" s="19">
        <f>E45*50/C45</f>
        <v>1.5384615384615385E-2</v>
      </c>
      <c r="J45" s="85"/>
    </row>
    <row r="46" spans="1:11">
      <c r="A46" s="105"/>
      <c r="B46" s="81">
        <f>B45+7</f>
        <v>43352</v>
      </c>
      <c r="C46" s="20">
        <f>D45+G45-H45</f>
        <v>2875.7123729679847</v>
      </c>
      <c r="D46" s="17">
        <f>C46+(C46*0.03)</f>
        <v>2961.9837441570244</v>
      </c>
      <c r="E46" s="17">
        <f>C46/3250</f>
        <v>0.88483457629784146</v>
      </c>
      <c r="F46" s="28">
        <f>(D46-C46)/E46</f>
        <v>97.500000000000128</v>
      </c>
      <c r="G46" s="18"/>
      <c r="H46" s="18"/>
      <c r="I46" s="19">
        <f>E46*50/C46</f>
        <v>1.5384615384615384E-2</v>
      </c>
      <c r="J46" s="85"/>
    </row>
    <row r="47" spans="1:11" ht="13.5" thickBot="1">
      <c r="A47" s="106"/>
      <c r="B47" s="81">
        <f>B46+7</f>
        <v>43359</v>
      </c>
      <c r="C47" s="20">
        <f>D46+G46-H46</f>
        <v>2961.9837441570244</v>
      </c>
      <c r="D47" s="17">
        <f>C47+(C47*0.03)</f>
        <v>3050.8432564817349</v>
      </c>
      <c r="E47" s="17">
        <f>C47/3250</f>
        <v>0.91137961358677677</v>
      </c>
      <c r="F47" s="28">
        <f>(D47-C47)/E47</f>
        <v>97.499999999999773</v>
      </c>
      <c r="G47" s="80"/>
      <c r="H47" s="80">
        <f>(D47-C34)*0.35</f>
        <v>318.86511256706257</v>
      </c>
      <c r="I47" s="19">
        <f>E47*50/C47</f>
        <v>1.5384615384615384E-2</v>
      </c>
      <c r="J47" s="85"/>
      <c r="K47" s="102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6"/>
    </row>
    <row r="49" spans="1:11">
      <c r="A49" s="104">
        <v>10</v>
      </c>
      <c r="B49" s="81">
        <f>B47+7</f>
        <v>43366</v>
      </c>
      <c r="C49" s="20">
        <f>D47+G47-H47</f>
        <v>2731.9781439146723</v>
      </c>
      <c r="D49" s="17">
        <f>C49+(C49*0.03)</f>
        <v>2813.9374882321126</v>
      </c>
      <c r="E49" s="17">
        <f>C49/3250</f>
        <v>0.84060865966605303</v>
      </c>
      <c r="F49" s="28">
        <f>(D49-C49)/E49</f>
        <v>97.500000000000213</v>
      </c>
      <c r="G49" s="18"/>
      <c r="H49" s="18"/>
      <c r="I49" s="19">
        <f>E49*50/C49</f>
        <v>1.5384615384615385E-2</v>
      </c>
      <c r="J49" s="85"/>
    </row>
    <row r="50" spans="1:11">
      <c r="A50" s="105"/>
      <c r="B50" s="81">
        <f>B49+7</f>
        <v>43373</v>
      </c>
      <c r="C50" s="20">
        <f>D49+G49-H49</f>
        <v>2813.9374882321126</v>
      </c>
      <c r="D50" s="17">
        <f>C50+(C50*0.03)</f>
        <v>2898.355612879076</v>
      </c>
      <c r="E50" s="17">
        <f>C50/3250</f>
        <v>0.86582691945603463</v>
      </c>
      <c r="F50" s="28">
        <f>(D50-C50)/E50</f>
        <v>97.500000000000028</v>
      </c>
      <c r="G50" s="18"/>
      <c r="H50" s="18"/>
      <c r="I50" s="19">
        <f>E50*50/C50</f>
        <v>1.5384615384615384E-2</v>
      </c>
      <c r="J50" s="85"/>
    </row>
    <row r="51" spans="1:11">
      <c r="A51" s="105"/>
      <c r="B51" s="81">
        <f>B50+7</f>
        <v>43380</v>
      </c>
      <c r="C51" s="20">
        <f>D50+G50-H50</f>
        <v>2898.355612879076</v>
      </c>
      <c r="D51" s="17">
        <f>C51+(C51*0.03)</f>
        <v>2985.3062812654484</v>
      </c>
      <c r="E51" s="17">
        <f>C51/3250</f>
        <v>0.89180172703971572</v>
      </c>
      <c r="F51" s="28">
        <f>(D51-C51)/E51</f>
        <v>97.500000000000128</v>
      </c>
      <c r="G51" s="18"/>
      <c r="H51" s="18"/>
      <c r="I51" s="19">
        <f>E51*50/C51</f>
        <v>1.5384615384615385E-2</v>
      </c>
      <c r="J51" s="85"/>
    </row>
    <row r="52" spans="1:11" ht="13" thickBot="1">
      <c r="A52" s="106"/>
      <c r="B52" s="81">
        <f>B51+7</f>
        <v>43387</v>
      </c>
      <c r="C52" s="20">
        <f>D51+G51-H51</f>
        <v>2985.3062812654484</v>
      </c>
      <c r="D52" s="17">
        <f>C52+(C52*0.03)</f>
        <v>3074.8654697034117</v>
      </c>
      <c r="E52" s="17">
        <f>C52/3250</f>
        <v>0.91855577885090722</v>
      </c>
      <c r="F52" s="28">
        <f>(D52-C52)/E52</f>
        <v>97.499999999999787</v>
      </c>
      <c r="G52" s="80"/>
      <c r="H52" s="80"/>
      <c r="I52" s="19">
        <f>E52*50/C52</f>
        <v>1.5384615384615385E-2</v>
      </c>
      <c r="J52" s="85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6"/>
    </row>
    <row r="54" spans="1:11">
      <c r="A54" s="104">
        <v>11</v>
      </c>
      <c r="B54" s="81">
        <f>B52+7</f>
        <v>43394</v>
      </c>
      <c r="C54" s="20">
        <f>D52+G52-H52</f>
        <v>3074.8654697034117</v>
      </c>
      <c r="D54" s="17">
        <f>C54+(C54*0.03)</f>
        <v>3167.1114337945141</v>
      </c>
      <c r="E54" s="17">
        <f>C54/3250</f>
        <v>0.94611245221643436</v>
      </c>
      <c r="F54" s="28">
        <f>(D54-C54)/E54</f>
        <v>97.500000000000099</v>
      </c>
      <c r="G54" s="18"/>
      <c r="H54" s="18"/>
      <c r="I54" s="19">
        <f>E54*50/C54</f>
        <v>1.5384615384615384E-2</v>
      </c>
      <c r="J54" s="85"/>
    </row>
    <row r="55" spans="1:11">
      <c r="A55" s="105"/>
      <c r="B55" s="81">
        <f>B54+7</f>
        <v>43401</v>
      </c>
      <c r="C55" s="20">
        <f>D54+G54-H54</f>
        <v>3167.1114337945141</v>
      </c>
      <c r="D55" s="17">
        <f>C55+(C55*0.03)</f>
        <v>3262.1247768083495</v>
      </c>
      <c r="E55" s="17">
        <f>C55/3250</f>
        <v>0.97449582578292748</v>
      </c>
      <c r="F55" s="28">
        <f>(D55-C55)/E55</f>
        <v>97.499999999999872</v>
      </c>
      <c r="G55" s="18"/>
      <c r="H55" s="18"/>
      <c r="I55" s="19">
        <f>E55*50/C55</f>
        <v>1.5384615384615385E-2</v>
      </c>
      <c r="J55" s="85"/>
    </row>
    <row r="56" spans="1:11">
      <c r="A56" s="105"/>
      <c r="B56" s="81">
        <f>B55+7</f>
        <v>43408</v>
      </c>
      <c r="C56" s="20">
        <f>D55+G55-H55</f>
        <v>3262.1247768083495</v>
      </c>
      <c r="D56" s="17">
        <f>C56+(C56*0.03)</f>
        <v>3359.9885201125999</v>
      </c>
      <c r="E56" s="17">
        <f>C56/3250</f>
        <v>1.0037307005564151</v>
      </c>
      <c r="F56" s="28">
        <f>(D56-C56)/E56</f>
        <v>97.499999999999943</v>
      </c>
      <c r="G56" s="18"/>
      <c r="H56" s="18"/>
      <c r="I56" s="19">
        <f>E56*50/C56</f>
        <v>1.5384615384615382E-2</v>
      </c>
      <c r="J56" s="85"/>
    </row>
    <row r="57" spans="1:11" ht="13" thickBot="1">
      <c r="A57" s="106"/>
      <c r="B57" s="81">
        <f>B56+7</f>
        <v>43415</v>
      </c>
      <c r="C57" s="20">
        <f>D56+G56-H56</f>
        <v>3359.9885201125999</v>
      </c>
      <c r="D57" s="17">
        <f>C57+(C57*0.03)</f>
        <v>3460.788175715978</v>
      </c>
      <c r="E57" s="17">
        <f>C57/3250</f>
        <v>1.0338426215731076</v>
      </c>
      <c r="F57" s="28">
        <f>(D57-C57)/E57</f>
        <v>97.500000000000142</v>
      </c>
      <c r="G57" s="80"/>
      <c r="H57" s="80"/>
      <c r="I57" s="19">
        <f>E57*50/C57</f>
        <v>1.5384615384615384E-2</v>
      </c>
      <c r="J57" s="85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6"/>
    </row>
    <row r="59" spans="1:11">
      <c r="A59" s="104">
        <v>12</v>
      </c>
      <c r="B59" s="81">
        <f>B57+7</f>
        <v>43422</v>
      </c>
      <c r="C59" s="20">
        <f>D57+G57-H57</f>
        <v>3460.788175715978</v>
      </c>
      <c r="D59" s="17">
        <f>C59+(C59*0.03)</f>
        <v>3564.6118209874576</v>
      </c>
      <c r="E59" s="17">
        <f>C59/3250</f>
        <v>1.0648579002203009</v>
      </c>
      <c r="F59" s="28">
        <f>(D59-C59)/E59</f>
        <v>97.500000000000213</v>
      </c>
      <c r="G59" s="18"/>
      <c r="H59" s="18"/>
      <c r="I59" s="19">
        <f>E59*50/C59</f>
        <v>1.5384615384615384E-2</v>
      </c>
      <c r="J59" s="85"/>
    </row>
    <row r="60" spans="1:11">
      <c r="A60" s="105"/>
      <c r="B60" s="81">
        <f>B59+7</f>
        <v>43429</v>
      </c>
      <c r="C60" s="20">
        <f>D59+G59-H59</f>
        <v>3564.6118209874576</v>
      </c>
      <c r="D60" s="17">
        <f>C60+(C60*0.03)</f>
        <v>3671.5501756170811</v>
      </c>
      <c r="E60" s="17">
        <f>C60/3250</f>
        <v>1.0968036372269101</v>
      </c>
      <c r="F60" s="28">
        <f>(D60-C60)/E60</f>
        <v>97.499999999999801</v>
      </c>
      <c r="G60" s="18"/>
      <c r="H60" s="18"/>
      <c r="I60" s="19">
        <f>E60*50/C60</f>
        <v>1.5384615384615385E-2</v>
      </c>
      <c r="J60" s="85"/>
    </row>
    <row r="61" spans="1:11">
      <c r="A61" s="105"/>
      <c r="B61" s="81">
        <f>B60+7</f>
        <v>43436</v>
      </c>
      <c r="C61" s="20">
        <f>D60+G60-H60</f>
        <v>3671.5501756170811</v>
      </c>
      <c r="D61" s="17">
        <f>C61+(C61*0.03)</f>
        <v>3781.6966808855937</v>
      </c>
      <c r="E61" s="17">
        <f>C61/3250</f>
        <v>1.1297077463437173</v>
      </c>
      <c r="F61" s="28">
        <f>(D61-C61)/E61</f>
        <v>97.500000000000099</v>
      </c>
      <c r="G61" s="18"/>
      <c r="H61" s="18"/>
      <c r="I61" s="19">
        <f>E61*50/C61</f>
        <v>1.5384615384615385E-2</v>
      </c>
      <c r="J61" s="85"/>
    </row>
    <row r="62" spans="1:11" ht="13.5" thickBot="1">
      <c r="A62" s="106"/>
      <c r="B62" s="81">
        <f>B61+7</f>
        <v>43443</v>
      </c>
      <c r="C62" s="20">
        <f>D61+G61-H61</f>
        <v>3781.6966808855937</v>
      </c>
      <c r="D62" s="17">
        <f>C62+(C62*0.03)</f>
        <v>3895.1475813121615</v>
      </c>
      <c r="E62" s="17">
        <f>C62/3250</f>
        <v>1.1635989787340288</v>
      </c>
      <c r="F62" s="28">
        <f>(D62-C62)/E62</f>
        <v>97.500000000000028</v>
      </c>
      <c r="G62" s="80"/>
      <c r="H62" s="80">
        <f>(D62-C49)*0.35</f>
        <v>407.10930308912123</v>
      </c>
      <c r="I62" s="19">
        <f>E62*50/C62</f>
        <v>1.5384615384615385E-2</v>
      </c>
      <c r="J62" s="85"/>
      <c r="K62" s="102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6"/>
    </row>
    <row r="64" spans="1:11">
      <c r="A64" s="104">
        <v>13</v>
      </c>
      <c r="B64" s="81">
        <f>B62+7</f>
        <v>43450</v>
      </c>
      <c r="C64" s="20">
        <f>D62+G62-H62</f>
        <v>3488.0382782230404</v>
      </c>
      <c r="D64" s="17">
        <f>C64+(C64*0.03)</f>
        <v>3592.6794265697317</v>
      </c>
      <c r="E64" s="17">
        <f>C64/3250</f>
        <v>1.0732425471455509</v>
      </c>
      <c r="F64" s="28">
        <f>(D64-C64)/E64</f>
        <v>97.500000000000128</v>
      </c>
      <c r="G64" s="17"/>
      <c r="H64" s="79"/>
      <c r="I64" s="19">
        <f>E64*50/C64</f>
        <v>1.5384615384615385E-2</v>
      </c>
      <c r="J64" s="85"/>
    </row>
    <row r="65" spans="1:11">
      <c r="A65" s="105"/>
      <c r="B65" s="81">
        <f>B64+7</f>
        <v>43457</v>
      </c>
      <c r="C65" s="20">
        <f>D64+G64-H64</f>
        <v>3592.6794265697317</v>
      </c>
      <c r="D65" s="17">
        <f>C65+(C65*0.03)</f>
        <v>3700.4598093668237</v>
      </c>
      <c r="E65" s="17">
        <f>C65/3250</f>
        <v>1.1054398235599174</v>
      </c>
      <c r="F65" s="28">
        <f>(D65-C65)/E65</f>
        <v>97.500000000000028</v>
      </c>
      <c r="G65" s="17"/>
      <c r="H65" s="79"/>
      <c r="I65" s="19">
        <f>E65*50/C65</f>
        <v>1.5384615384615384E-2</v>
      </c>
      <c r="J65" s="85"/>
    </row>
    <row r="66" spans="1:11">
      <c r="A66" s="105"/>
      <c r="B66" s="81">
        <f>B65+7</f>
        <v>43464</v>
      </c>
      <c r="C66" s="20">
        <f>D65+G65-H65</f>
        <v>3700.4598093668237</v>
      </c>
      <c r="D66" s="17">
        <f>C66+(C66*0.03)</f>
        <v>3811.4736036478284</v>
      </c>
      <c r="E66" s="17">
        <f>C66/3250</f>
        <v>1.1386030182667151</v>
      </c>
      <c r="F66" s="28">
        <f>(D66-C66)/E66</f>
        <v>97.5</v>
      </c>
      <c r="G66" s="17"/>
      <c r="H66" s="79"/>
      <c r="I66" s="19">
        <f>E66*50/C66</f>
        <v>1.5384615384615385E-2</v>
      </c>
      <c r="J66" s="85"/>
    </row>
    <row r="67" spans="1:11" ht="13" thickBot="1">
      <c r="A67" s="106"/>
      <c r="B67" s="81">
        <f>B66+7</f>
        <v>43471</v>
      </c>
      <c r="C67" s="20">
        <f>D66+G66-H66</f>
        <v>3811.4736036478284</v>
      </c>
      <c r="D67" s="17">
        <f>C67+(C67*0.03)</f>
        <v>3925.8178117572634</v>
      </c>
      <c r="E67" s="17">
        <f>C67/3250</f>
        <v>1.1727611088147165</v>
      </c>
      <c r="F67" s="28">
        <f>(D67-C67)/E67</f>
        <v>97.500000000000057</v>
      </c>
      <c r="G67" s="80"/>
      <c r="H67" s="80"/>
      <c r="I67" s="19">
        <f>E67*50/C67</f>
        <v>1.5384615384615385E-2</v>
      </c>
      <c r="J67" s="85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6"/>
    </row>
    <row r="69" spans="1:11">
      <c r="A69" s="104">
        <v>14</v>
      </c>
      <c r="B69" s="81">
        <f>B67+7</f>
        <v>43478</v>
      </c>
      <c r="C69" s="20">
        <f>D67+G67-H67</f>
        <v>3925.8178117572634</v>
      </c>
      <c r="D69" s="17">
        <f>C69+(C69*0.03)</f>
        <v>4043.5923461099815</v>
      </c>
      <c r="E69" s="17">
        <f>C69/3250</f>
        <v>1.207943942079158</v>
      </c>
      <c r="F69" s="28">
        <f>(D69-C69)/E69</f>
        <v>97.500000000000156</v>
      </c>
      <c r="G69" s="18"/>
      <c r="H69" s="18"/>
      <c r="I69" s="19">
        <f>E69*50/C69</f>
        <v>1.5384615384615385E-2</v>
      </c>
      <c r="J69" s="85"/>
    </row>
    <row r="70" spans="1:11">
      <c r="A70" s="105"/>
      <c r="B70" s="81">
        <f>B69+7</f>
        <v>43485</v>
      </c>
      <c r="C70" s="20">
        <f>D69+G69-H69</f>
        <v>4043.5923461099815</v>
      </c>
      <c r="D70" s="17">
        <f>C70+(C70*0.03)</f>
        <v>4164.9001164932806</v>
      </c>
      <c r="E70" s="17">
        <f>C70/3250</f>
        <v>1.2441822603415327</v>
      </c>
      <c r="F70" s="28">
        <f>(D70-C70)/E70</f>
        <v>97.499999999999773</v>
      </c>
      <c r="G70" s="18"/>
      <c r="H70" s="18"/>
      <c r="I70" s="19">
        <f>E70*50/C70</f>
        <v>1.5384615384615384E-2</v>
      </c>
      <c r="J70" s="85"/>
    </row>
    <row r="71" spans="1:11">
      <c r="A71" s="105"/>
      <c r="B71" s="81">
        <f>B70+7</f>
        <v>43492</v>
      </c>
      <c r="C71" s="20">
        <f>D70+G70-H70</f>
        <v>4164.9001164932806</v>
      </c>
      <c r="D71" s="17">
        <f>C71+(C71*0.03)</f>
        <v>4289.8471199880787</v>
      </c>
      <c r="E71" s="17">
        <f>C71/3250</f>
        <v>1.2815077281517786</v>
      </c>
      <c r="F71" s="28">
        <f>(D71-C71)/E71</f>
        <v>97.499999999999744</v>
      </c>
      <c r="G71" s="18"/>
      <c r="H71" s="18"/>
      <c r="I71" s="19">
        <f>E71*50/C71</f>
        <v>1.5384615384615385E-2</v>
      </c>
      <c r="J71" s="85"/>
    </row>
    <row r="72" spans="1:11" ht="13" thickBot="1">
      <c r="A72" s="106"/>
      <c r="B72" s="81">
        <f>B71+7</f>
        <v>43499</v>
      </c>
      <c r="C72" s="20">
        <f>D71+G71-H71</f>
        <v>4289.8471199880787</v>
      </c>
      <c r="D72" s="17">
        <f>C72+(C72*0.03)</f>
        <v>4418.5425335877208</v>
      </c>
      <c r="E72" s="17">
        <f>C72/3250</f>
        <v>1.319952959996332</v>
      </c>
      <c r="F72" s="28">
        <f>(D72-C72)/E72</f>
        <v>97.499999999999758</v>
      </c>
      <c r="G72" s="80"/>
      <c r="H72" s="80"/>
      <c r="I72" s="19">
        <f>E72*50/C72</f>
        <v>1.5384615384615384E-2</v>
      </c>
      <c r="J72" s="85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6"/>
    </row>
    <row r="74" spans="1:11">
      <c r="A74" s="104">
        <v>15</v>
      </c>
      <c r="B74" s="81">
        <f>B72+7</f>
        <v>43506</v>
      </c>
      <c r="C74" s="20">
        <f>D72+G72-H72</f>
        <v>4418.5425335877208</v>
      </c>
      <c r="D74" s="17">
        <f>C74+(C74*0.03)</f>
        <v>4551.0988095953526</v>
      </c>
      <c r="E74" s="17">
        <f>C74/3250</f>
        <v>1.3595515487962218</v>
      </c>
      <c r="F74" s="28">
        <f>(D74-C74)/E74</f>
        <v>97.500000000000142</v>
      </c>
      <c r="G74" s="18"/>
      <c r="H74" s="18"/>
      <c r="I74" s="19">
        <f>E74*50/C74</f>
        <v>1.5384615384615384E-2</v>
      </c>
      <c r="J74" s="85"/>
    </row>
    <row r="75" spans="1:11">
      <c r="A75" s="105"/>
      <c r="B75" s="81">
        <f>B74+7</f>
        <v>43513</v>
      </c>
      <c r="C75" s="20">
        <f>D74+G74-H74</f>
        <v>4551.0988095953526</v>
      </c>
      <c r="D75" s="17">
        <f>C75+(C75*0.03)</f>
        <v>4687.6317738832131</v>
      </c>
      <c r="E75" s="17">
        <f>C75/3250</f>
        <v>1.4003380952601086</v>
      </c>
      <c r="F75" s="28">
        <f>(D75-C75)/E75</f>
        <v>97.499999999999957</v>
      </c>
      <c r="G75" s="18"/>
      <c r="H75" s="18"/>
      <c r="I75" s="19">
        <f>E75*50/C75</f>
        <v>1.5384615384615385E-2</v>
      </c>
      <c r="J75" s="85"/>
    </row>
    <row r="76" spans="1:11">
      <c r="A76" s="105"/>
      <c r="B76" s="81">
        <f>B75+7</f>
        <v>43520</v>
      </c>
      <c r="C76" s="20">
        <f>D75+G75-H75</f>
        <v>4687.6317738832131</v>
      </c>
      <c r="D76" s="17">
        <f>C76+(C76*0.03)</f>
        <v>4828.2607270997096</v>
      </c>
      <c r="E76" s="17">
        <f>C76/3250</f>
        <v>1.4423482381179118</v>
      </c>
      <c r="F76" s="28">
        <f>(D76-C76)/E76</f>
        <v>97.500000000000057</v>
      </c>
      <c r="G76" s="18"/>
      <c r="H76" s="18"/>
      <c r="I76" s="19">
        <f>E76*50/C76</f>
        <v>1.5384615384615385E-2</v>
      </c>
      <c r="J76" s="85"/>
    </row>
    <row r="77" spans="1:11" ht="13.5" thickBot="1">
      <c r="A77" s="106"/>
      <c r="B77" s="81">
        <f>B76+7</f>
        <v>43527</v>
      </c>
      <c r="C77" s="20">
        <f>D76+G76-H76</f>
        <v>4828.2607270997096</v>
      </c>
      <c r="D77" s="17">
        <f>C77+(C77*0.03)</f>
        <v>4973.1085489127008</v>
      </c>
      <c r="E77" s="17">
        <f>C77/3250</f>
        <v>1.485618685261449</v>
      </c>
      <c r="F77" s="28">
        <f>(D77-C77)/E77</f>
        <v>97.499999999999972</v>
      </c>
      <c r="G77" s="80"/>
      <c r="H77" s="80">
        <f>(D77-C64)*0.35</f>
        <v>519.77459474138118</v>
      </c>
      <c r="I77" s="19">
        <f>E77*50/C77</f>
        <v>1.5384615384615384E-2</v>
      </c>
      <c r="J77" s="85"/>
      <c r="K77" s="102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6"/>
    </row>
    <row r="79" spans="1:11">
      <c r="A79" s="104">
        <v>16</v>
      </c>
      <c r="B79" s="81">
        <f>B77+7</f>
        <v>43534</v>
      </c>
      <c r="C79" s="20">
        <f>D77+G77-H77</f>
        <v>4453.3339541713194</v>
      </c>
      <c r="D79" s="17">
        <f>C79+(C79*0.03)</f>
        <v>4586.9339727964589</v>
      </c>
      <c r="E79" s="17">
        <f>C79/3250</f>
        <v>1.3702566012834829</v>
      </c>
      <c r="F79" s="28">
        <f>(D79-C79)/E79</f>
        <v>97.499999999999901</v>
      </c>
      <c r="G79" s="18"/>
      <c r="H79" s="18"/>
      <c r="I79" s="19">
        <f>E79*50/C79</f>
        <v>1.5384615384615387E-2</v>
      </c>
      <c r="J79" s="85"/>
    </row>
    <row r="80" spans="1:11">
      <c r="A80" s="105"/>
      <c r="B80" s="81">
        <f>B79+7</f>
        <v>43541</v>
      </c>
      <c r="C80" s="20">
        <f>D79+G79-H79</f>
        <v>4586.9339727964589</v>
      </c>
      <c r="D80" s="17">
        <f>C80+(C80*0.03)</f>
        <v>4724.5419919803526</v>
      </c>
      <c r="E80" s="17">
        <f>C80/3250</f>
        <v>1.4113642993219873</v>
      </c>
      <c r="F80" s="28">
        <f>(D80-C80)/E80</f>
        <v>97.499999999999957</v>
      </c>
      <c r="G80" s="18"/>
      <c r="H80" s="18"/>
      <c r="I80" s="19">
        <f>E80*50/C80</f>
        <v>1.5384615384615384E-2</v>
      </c>
      <c r="J80" s="85"/>
    </row>
    <row r="81" spans="1:11">
      <c r="A81" s="105"/>
      <c r="B81" s="81">
        <f>B80+7</f>
        <v>43548</v>
      </c>
      <c r="C81" s="20">
        <f>D80+G80-H80</f>
        <v>4724.5419919803526</v>
      </c>
      <c r="D81" s="17">
        <f>C81+(C81*0.03)</f>
        <v>4866.2782517397627</v>
      </c>
      <c r="E81" s="17">
        <f>C81/3250</f>
        <v>1.4537052283016469</v>
      </c>
      <c r="F81" s="28">
        <f>(D81-C81)/E81</f>
        <v>97.499999999999687</v>
      </c>
      <c r="G81" s="18"/>
      <c r="H81" s="18"/>
      <c r="I81" s="19">
        <f>E81*50/C81</f>
        <v>1.5384615384615385E-2</v>
      </c>
      <c r="J81" s="85"/>
    </row>
    <row r="82" spans="1:11" ht="13" thickBot="1">
      <c r="A82" s="106"/>
      <c r="B82" s="81">
        <f>B81+7</f>
        <v>43555</v>
      </c>
      <c r="C82" s="20">
        <f>D81+G81-H81</f>
        <v>4866.2782517397627</v>
      </c>
      <c r="D82" s="17">
        <f>C82+(C82*0.03)</f>
        <v>5012.2665992919556</v>
      </c>
      <c r="E82" s="17">
        <f>C82/3250</f>
        <v>1.4973163851506963</v>
      </c>
      <c r="F82" s="28">
        <f>(D82-C82)/E82</f>
        <v>97.499999999999986</v>
      </c>
      <c r="G82" s="80"/>
      <c r="H82" s="80"/>
      <c r="I82" s="19">
        <f>E82*50/C82</f>
        <v>1.5384615384615384E-2</v>
      </c>
      <c r="J82" s="85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6"/>
    </row>
    <row r="84" spans="1:11">
      <c r="A84" s="104">
        <v>17</v>
      </c>
      <c r="B84" s="81">
        <f>B82+7</f>
        <v>43562</v>
      </c>
      <c r="C84" s="20">
        <f>D82+G82-H82</f>
        <v>5012.2665992919556</v>
      </c>
      <c r="D84" s="17">
        <f>C84+(C84*0.03)</f>
        <v>5162.634597270714</v>
      </c>
      <c r="E84" s="17">
        <f>C84/3250</f>
        <v>1.5422358767052171</v>
      </c>
      <c r="F84" s="28">
        <f>(D84-C84)/E84</f>
        <v>97.499999999999872</v>
      </c>
      <c r="G84" s="18"/>
      <c r="H84" s="18"/>
      <c r="I84" s="19">
        <f>E84*50/C84</f>
        <v>1.5384615384615384E-2</v>
      </c>
      <c r="J84" s="85"/>
    </row>
    <row r="85" spans="1:11">
      <c r="A85" s="105"/>
      <c r="B85" s="81">
        <f>B84+7</f>
        <v>43569</v>
      </c>
      <c r="C85" s="20">
        <f>D84+G84-H84</f>
        <v>5162.634597270714</v>
      </c>
      <c r="D85" s="17">
        <f>C85+(C85*0.03)</f>
        <v>5317.5136351888359</v>
      </c>
      <c r="E85" s="17">
        <f>C85/3250</f>
        <v>1.5885029530063735</v>
      </c>
      <c r="F85" s="28">
        <f>(D85-C85)/E85</f>
        <v>97.500000000000284</v>
      </c>
      <c r="G85" s="18"/>
      <c r="H85" s="18"/>
      <c r="I85" s="19">
        <f>E85*50/C85</f>
        <v>1.5384615384615385E-2</v>
      </c>
      <c r="J85" s="85"/>
    </row>
    <row r="86" spans="1:11">
      <c r="A86" s="105"/>
      <c r="B86" s="81">
        <f>B85+7</f>
        <v>43576</v>
      </c>
      <c r="C86" s="20">
        <f>D85+G85-H85</f>
        <v>5317.5136351888359</v>
      </c>
      <c r="D86" s="17">
        <f>C86+(C86*0.03)</f>
        <v>5477.0390442445014</v>
      </c>
      <c r="E86" s="17">
        <f>C86/3250</f>
        <v>1.6361580415965649</v>
      </c>
      <c r="F86" s="28">
        <f>(D86-C86)/E86</f>
        <v>97.500000000000242</v>
      </c>
      <c r="G86" s="18"/>
      <c r="H86" s="18"/>
      <c r="I86" s="19">
        <f>E86*50/C86</f>
        <v>1.5384615384615384E-2</v>
      </c>
      <c r="J86" s="85"/>
    </row>
    <row r="87" spans="1:11" ht="13" thickBot="1">
      <c r="A87" s="106"/>
      <c r="B87" s="81">
        <f>B86+7</f>
        <v>43583</v>
      </c>
      <c r="C87" s="20">
        <f>D86+G86-H86</f>
        <v>5477.0390442445014</v>
      </c>
      <c r="D87" s="17">
        <f>C87+(C87*0.03)</f>
        <v>5641.3502155718361</v>
      </c>
      <c r="E87" s="17">
        <f>C87/3250</f>
        <v>1.6852427828444621</v>
      </c>
      <c r="F87" s="28">
        <f>(D87-C87)/E87</f>
        <v>97.499999999999801</v>
      </c>
      <c r="G87" s="80"/>
      <c r="H87" s="80"/>
      <c r="I87" s="19">
        <f>E87*50/C87</f>
        <v>1.5384615384615385E-2</v>
      </c>
      <c r="J87" s="85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6"/>
    </row>
    <row r="89" spans="1:11">
      <c r="A89" s="104">
        <v>18</v>
      </c>
      <c r="B89" s="81">
        <f>B87+7</f>
        <v>43590</v>
      </c>
      <c r="C89" s="20">
        <f>D87+G87-H87</f>
        <v>5641.3502155718361</v>
      </c>
      <c r="D89" s="17">
        <f>C89+(C89*0.03)</f>
        <v>5810.5907220389909</v>
      </c>
      <c r="E89" s="17">
        <f>C89/3250</f>
        <v>1.7358000663297957</v>
      </c>
      <c r="F89" s="28">
        <f>(D89-C89)/E89</f>
        <v>97.499999999999829</v>
      </c>
      <c r="G89" s="18"/>
      <c r="H89" s="18"/>
      <c r="I89" s="19">
        <f>E89*50/C89</f>
        <v>1.5384615384615385E-2</v>
      </c>
      <c r="J89" s="85"/>
    </row>
    <row r="90" spans="1:11">
      <c r="A90" s="105"/>
      <c r="B90" s="81">
        <f>B89+7</f>
        <v>43597</v>
      </c>
      <c r="C90" s="20">
        <f>D89+G89-H89</f>
        <v>5810.5907220389909</v>
      </c>
      <c r="D90" s="17">
        <f>C90+(C90*0.03)</f>
        <v>5984.9084437001602</v>
      </c>
      <c r="E90" s="17">
        <f>C90/3250</f>
        <v>1.7878740683196894</v>
      </c>
      <c r="F90" s="28">
        <f>(D90-C90)/E90</f>
        <v>97.499999999999787</v>
      </c>
      <c r="G90" s="18"/>
      <c r="H90" s="18"/>
      <c r="I90" s="19">
        <f>E90*50/C90</f>
        <v>1.5384615384615385E-2</v>
      </c>
      <c r="J90" s="85"/>
    </row>
    <row r="91" spans="1:11">
      <c r="A91" s="105"/>
      <c r="B91" s="81">
        <f>B90+7</f>
        <v>43604</v>
      </c>
      <c r="C91" s="20">
        <f>D90+G90-H90</f>
        <v>5984.9084437001602</v>
      </c>
      <c r="D91" s="17">
        <f>C91+(C91*0.03)</f>
        <v>6164.4556970111653</v>
      </c>
      <c r="E91" s="17">
        <f>C91/3250</f>
        <v>1.8415102903692802</v>
      </c>
      <c r="F91" s="28">
        <f>(D91-C91)/E91</f>
        <v>97.500000000000142</v>
      </c>
      <c r="G91" s="18"/>
      <c r="H91" s="18"/>
      <c r="I91" s="19">
        <f>E91*50/C91</f>
        <v>1.5384615384615385E-2</v>
      </c>
      <c r="J91" s="85"/>
    </row>
    <row r="92" spans="1:11" ht="13.5" thickBot="1">
      <c r="A92" s="106"/>
      <c r="B92" s="81">
        <f>B91+7</f>
        <v>43611</v>
      </c>
      <c r="C92" s="20">
        <f>D91+G91-H91</f>
        <v>6164.4556970111653</v>
      </c>
      <c r="D92" s="17">
        <f>C92+(C92*0.03)</f>
        <v>6349.3893679214998</v>
      </c>
      <c r="E92" s="17">
        <f>C92/3250</f>
        <v>1.8967555990803586</v>
      </c>
      <c r="F92" s="28">
        <f>(D92-C92)/E92</f>
        <v>97.499999999999758</v>
      </c>
      <c r="G92" s="80"/>
      <c r="H92" s="80">
        <f>(D92-C79)*0.35</f>
        <v>663.61939481256309</v>
      </c>
      <c r="I92" s="19">
        <f>E92*50/C92</f>
        <v>1.5384615384615385E-2</v>
      </c>
      <c r="J92" s="85"/>
      <c r="K92" s="102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6"/>
    </row>
    <row r="94" spans="1:11">
      <c r="A94" s="104">
        <v>19</v>
      </c>
      <c r="B94" s="81">
        <f>B92+7</f>
        <v>43618</v>
      </c>
      <c r="C94" s="20">
        <f>D92+G92-H92</f>
        <v>5685.7699731089369</v>
      </c>
      <c r="D94" s="17">
        <f>C94+(C94*0.03)</f>
        <v>5856.3430723022047</v>
      </c>
      <c r="E94" s="17">
        <f>C94/3250</f>
        <v>1.749467684033519</v>
      </c>
      <c r="F94" s="28">
        <f>(D94-C94)/E94</f>
        <v>97.499999999999829</v>
      </c>
      <c r="G94" s="17"/>
      <c r="H94" s="18"/>
      <c r="I94" s="19">
        <f>E94*50/C94</f>
        <v>1.5384615384615385E-2</v>
      </c>
      <c r="J94" s="85"/>
    </row>
    <row r="95" spans="1:11">
      <c r="A95" s="105"/>
      <c r="B95" s="81">
        <f>B94+7</f>
        <v>43625</v>
      </c>
      <c r="C95" s="20">
        <f>D94+G94-H94</f>
        <v>5856.3430723022047</v>
      </c>
      <c r="D95" s="17">
        <f>C95+(C95*0.03)</f>
        <v>6032.0333644712709</v>
      </c>
      <c r="E95" s="17">
        <f>C95/3250</f>
        <v>1.8019517145545245</v>
      </c>
      <c r="F95" s="28">
        <f>(D95-C95)/E95</f>
        <v>97.500000000000028</v>
      </c>
      <c r="G95" s="17"/>
      <c r="H95" s="18"/>
      <c r="I95" s="19">
        <f>E95*50/C95</f>
        <v>1.5384615384615384E-2</v>
      </c>
      <c r="J95" s="85"/>
    </row>
    <row r="96" spans="1:11">
      <c r="A96" s="105"/>
      <c r="B96" s="81">
        <f>B95+7</f>
        <v>43632</v>
      </c>
      <c r="C96" s="20">
        <f>D95+G95-H95</f>
        <v>6032.0333644712709</v>
      </c>
      <c r="D96" s="17">
        <f>C96+(C96*0.03)</f>
        <v>6212.9943654054086</v>
      </c>
      <c r="E96" s="17">
        <f>C96/3250</f>
        <v>1.8560102659911604</v>
      </c>
      <c r="F96" s="28">
        <f>(D96-C96)/E96</f>
        <v>97.499999999999773</v>
      </c>
      <c r="G96" s="17"/>
      <c r="H96" s="18"/>
      <c r="I96" s="19">
        <f>E96*50/C96</f>
        <v>1.5384615384615385E-2</v>
      </c>
      <c r="J96" s="85"/>
    </row>
    <row r="97" spans="1:11" ht="13" thickBot="1">
      <c r="A97" s="106"/>
      <c r="B97" s="81">
        <f>B96+7</f>
        <v>43639</v>
      </c>
      <c r="C97" s="20">
        <f>D96+G96-H96</f>
        <v>6212.9943654054086</v>
      </c>
      <c r="D97" s="17">
        <f>C97+(C97*0.03)</f>
        <v>6399.3841963675713</v>
      </c>
      <c r="E97" s="17">
        <f>C97/3250</f>
        <v>1.9116905739708949</v>
      </c>
      <c r="F97" s="28">
        <f>(D97-C97)/E97</f>
        <v>97.500000000000242</v>
      </c>
      <c r="G97" s="80"/>
      <c r="H97" s="80"/>
      <c r="I97" s="19">
        <f>E97*50/C97</f>
        <v>1.5384615384615384E-2</v>
      </c>
      <c r="J97" s="85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6"/>
    </row>
    <row r="99" spans="1:11">
      <c r="A99" s="104">
        <v>20</v>
      </c>
      <c r="B99" s="81">
        <f>B97+7</f>
        <v>43646</v>
      </c>
      <c r="C99" s="20">
        <f>D97+G97-H97</f>
        <v>6399.3841963675713</v>
      </c>
      <c r="D99" s="17">
        <f>C99+(C99*0.03)</f>
        <v>6591.3657222585989</v>
      </c>
      <c r="E99" s="17">
        <f>C99/3250</f>
        <v>1.9690412911900219</v>
      </c>
      <c r="F99" s="28">
        <f>(D99-C99)/E99</f>
        <v>97.500000000000213</v>
      </c>
      <c r="G99" s="18"/>
      <c r="H99" s="18"/>
      <c r="I99" s="19">
        <f>E99*50/C99</f>
        <v>1.5384615384615384E-2</v>
      </c>
      <c r="J99" s="85"/>
    </row>
    <row r="100" spans="1:11">
      <c r="A100" s="105"/>
      <c r="B100" s="81">
        <f>B99+7</f>
        <v>43653</v>
      </c>
      <c r="C100" s="20">
        <f>D99+G99-H99</f>
        <v>6591.3657222585989</v>
      </c>
      <c r="D100" s="17">
        <f>C100+(C100*0.03)</f>
        <v>6789.1066939263565</v>
      </c>
      <c r="E100" s="17">
        <f>C100/3250</f>
        <v>2.0281125299257226</v>
      </c>
      <c r="F100" s="28">
        <f>(D100-C100)/E100</f>
        <v>97.499999999999801</v>
      </c>
      <c r="G100" s="18"/>
      <c r="H100" s="18"/>
      <c r="I100" s="19">
        <f>E100*50/C100</f>
        <v>1.5384615384615384E-2</v>
      </c>
      <c r="J100" s="85"/>
    </row>
    <row r="101" spans="1:11">
      <c r="A101" s="105"/>
      <c r="B101" s="81">
        <f>B100+7</f>
        <v>43660</v>
      </c>
      <c r="C101" s="20">
        <f>D100+G100-H100</f>
        <v>6789.1066939263565</v>
      </c>
      <c r="D101" s="17">
        <f>C101+(C101*0.03)</f>
        <v>6992.779894744147</v>
      </c>
      <c r="E101" s="17">
        <f>C101/3250</f>
        <v>2.0889559058234943</v>
      </c>
      <c r="F101" s="28">
        <f>(D101-C101)/E101</f>
        <v>97.499999999999915</v>
      </c>
      <c r="G101" s="18"/>
      <c r="H101" s="18"/>
      <c r="I101" s="19">
        <f>E101*50/C101</f>
        <v>1.5384615384615384E-2</v>
      </c>
      <c r="J101" s="85"/>
    </row>
    <row r="102" spans="1:11" ht="13" thickBot="1">
      <c r="A102" s="106"/>
      <c r="B102" s="81">
        <f>B101+7</f>
        <v>43667</v>
      </c>
      <c r="C102" s="20">
        <f>D101+G101-H101</f>
        <v>6992.779894744147</v>
      </c>
      <c r="D102" s="17">
        <f>C102+(C102*0.03)</f>
        <v>7202.5632915864717</v>
      </c>
      <c r="E102" s="17">
        <f>C102/3250</f>
        <v>2.151624582998199</v>
      </c>
      <c r="F102" s="28">
        <f>(D102-C102)/E102</f>
        <v>97.500000000000128</v>
      </c>
      <c r="G102" s="80"/>
      <c r="H102" s="80"/>
      <c r="I102" s="19">
        <f>E102*50/C102</f>
        <v>1.5384615384615384E-2</v>
      </c>
      <c r="J102" s="85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6"/>
    </row>
    <row r="104" spans="1:11">
      <c r="A104" s="104">
        <v>21</v>
      </c>
      <c r="B104" s="81">
        <f>B102+7</f>
        <v>43674</v>
      </c>
      <c r="C104" s="20">
        <f>D102+G102-H102</f>
        <v>7202.5632915864717</v>
      </c>
      <c r="D104" s="17">
        <f>C104+(C104*0.03)</f>
        <v>7418.6401903340657</v>
      </c>
      <c r="E104" s="17">
        <f>C104/3250</f>
        <v>2.2161733204881453</v>
      </c>
      <c r="F104" s="28">
        <f>(D104-C104)/E104</f>
        <v>97.499999999999915</v>
      </c>
      <c r="G104" s="18"/>
      <c r="H104" s="18"/>
      <c r="I104" s="19">
        <f>E104*50/C104</f>
        <v>1.5384615384615385E-2</v>
      </c>
      <c r="J104" s="85"/>
    </row>
    <row r="105" spans="1:11">
      <c r="A105" s="105"/>
      <c r="B105" s="81">
        <f>B104+7</f>
        <v>43681</v>
      </c>
      <c r="C105" s="20">
        <f>D104+G104-H104</f>
        <v>7418.6401903340657</v>
      </c>
      <c r="D105" s="17">
        <f>C105+(C105*0.03)</f>
        <v>7641.1993960440877</v>
      </c>
      <c r="E105" s="17">
        <f>C105/3250</f>
        <v>2.2826585201027894</v>
      </c>
      <c r="F105" s="28">
        <f>(D105-C105)/E105</f>
        <v>97.500000000000043</v>
      </c>
      <c r="G105" s="18"/>
      <c r="H105" s="18"/>
      <c r="I105" s="19">
        <f>E105*50/C105</f>
        <v>1.5384615384615384E-2</v>
      </c>
      <c r="J105" s="85"/>
    </row>
    <row r="106" spans="1:11">
      <c r="A106" s="105"/>
      <c r="B106" s="81">
        <f>B105+7</f>
        <v>43688</v>
      </c>
      <c r="C106" s="20">
        <f>D105+G105-H105</f>
        <v>7641.1993960440877</v>
      </c>
      <c r="D106" s="17">
        <f>C106+(C106*0.03)</f>
        <v>7870.4353779254106</v>
      </c>
      <c r="E106" s="17">
        <f>C106/3250</f>
        <v>2.351138275705873</v>
      </c>
      <c r="F106" s="28">
        <f>(D106-C106)/E106</f>
        <v>97.500000000000128</v>
      </c>
      <c r="G106" s="18"/>
      <c r="H106" s="18"/>
      <c r="I106" s="19">
        <f>E106*50/C106</f>
        <v>1.5384615384615384E-2</v>
      </c>
      <c r="J106" s="85"/>
    </row>
    <row r="107" spans="1:11" ht="13.5" thickBot="1">
      <c r="A107" s="106"/>
      <c r="B107" s="81">
        <f>B106+7</f>
        <v>43695</v>
      </c>
      <c r="C107" s="20">
        <f>D106+G106-H106</f>
        <v>7870.4353779254106</v>
      </c>
      <c r="D107" s="17">
        <f>C107+(C107*0.03)</f>
        <v>8106.5484392631733</v>
      </c>
      <c r="E107" s="17">
        <f>C107/3250</f>
        <v>2.4216724239770495</v>
      </c>
      <c r="F107" s="28">
        <f>(D107-C107)/E107</f>
        <v>97.500000000000156</v>
      </c>
      <c r="G107" s="80"/>
      <c r="H107" s="80">
        <f>(D107-C94)*0.35</f>
        <v>847.2724631539827</v>
      </c>
      <c r="I107" s="19">
        <f>E107*50/C107</f>
        <v>1.5384615384615384E-2</v>
      </c>
      <c r="J107" s="85"/>
      <c r="K107" s="102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6"/>
    </row>
    <row r="109" spans="1:11">
      <c r="A109" s="104">
        <v>22</v>
      </c>
      <c r="B109" s="81">
        <f>B107+7</f>
        <v>43702</v>
      </c>
      <c r="C109" s="20">
        <f>D107+G107-H107</f>
        <v>7259.2759761091911</v>
      </c>
      <c r="D109" s="17">
        <f>C109+(C109*0.03)</f>
        <v>7477.054255392467</v>
      </c>
      <c r="E109" s="17">
        <f>C109/3250</f>
        <v>2.2336233772643665</v>
      </c>
      <c r="F109" s="28">
        <f>(D109-C109)/E109</f>
        <v>97.500000000000057</v>
      </c>
      <c r="G109" s="18"/>
      <c r="H109" s="18"/>
      <c r="I109" s="19">
        <f>E109*50/C109</f>
        <v>1.5384615384615385E-2</v>
      </c>
      <c r="J109" s="85"/>
    </row>
    <row r="110" spans="1:11">
      <c r="A110" s="105"/>
      <c r="B110" s="81">
        <f>B109+7</f>
        <v>43709</v>
      </c>
      <c r="C110" s="20">
        <f>D109+G109-H109</f>
        <v>7477.054255392467</v>
      </c>
      <c r="D110" s="17">
        <f>C110+(C110*0.03)</f>
        <v>7701.3658830542408</v>
      </c>
      <c r="E110" s="17">
        <f>C110/3250</f>
        <v>2.3006320785822973</v>
      </c>
      <c r="F110" s="28">
        <f>(D110-C110)/E110</f>
        <v>97.499999999999943</v>
      </c>
      <c r="G110" s="18"/>
      <c r="H110" s="18"/>
      <c r="I110" s="19">
        <f>E110*50/C110</f>
        <v>1.5384615384615384E-2</v>
      </c>
      <c r="J110" s="85"/>
    </row>
    <row r="111" spans="1:11">
      <c r="A111" s="105"/>
      <c r="B111" s="81">
        <f>B110+7</f>
        <v>43716</v>
      </c>
      <c r="C111" s="20">
        <f>D110+G110-H110</f>
        <v>7701.3658830542408</v>
      </c>
      <c r="D111" s="17">
        <f>C111+(C111*0.03)</f>
        <v>7932.4068595458684</v>
      </c>
      <c r="E111" s="17">
        <f>C111/3250</f>
        <v>2.3696510409397664</v>
      </c>
      <c r="F111" s="28">
        <f>(D111-C111)/E111</f>
        <v>97.500000000000156</v>
      </c>
      <c r="G111" s="18"/>
      <c r="H111" s="18"/>
      <c r="I111" s="19">
        <f>E111*50/C111</f>
        <v>1.5384615384615384E-2</v>
      </c>
      <c r="J111" s="85"/>
    </row>
    <row r="112" spans="1:11" ht="13" thickBot="1">
      <c r="A112" s="106"/>
      <c r="B112" s="81">
        <f>B111+7</f>
        <v>43723</v>
      </c>
      <c r="C112" s="20">
        <f>D111+G111-H111</f>
        <v>7932.4068595458684</v>
      </c>
      <c r="D112" s="17">
        <f>C112+(C112*0.03)</f>
        <v>8170.3790653322449</v>
      </c>
      <c r="E112" s="17">
        <f>C112/3250</f>
        <v>2.4407405721679596</v>
      </c>
      <c r="F112" s="28">
        <f>(D112-C112)/E112</f>
        <v>97.500000000000156</v>
      </c>
      <c r="G112" s="80"/>
      <c r="H112" s="80"/>
      <c r="I112" s="19">
        <f>E112*50/C112</f>
        <v>1.5384615384615384E-2</v>
      </c>
      <c r="J112" s="85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6"/>
    </row>
    <row r="114" spans="1:11">
      <c r="A114" s="104">
        <v>23</v>
      </c>
      <c r="B114" s="81">
        <f>B112+7</f>
        <v>43730</v>
      </c>
      <c r="C114" s="20">
        <f>D112+G112-H112</f>
        <v>8170.3790653322449</v>
      </c>
      <c r="D114" s="17">
        <f>C114+(C114*0.03)</f>
        <v>8415.4904372922119</v>
      </c>
      <c r="E114" s="17">
        <f>C114/3250</f>
        <v>2.5139627893329983</v>
      </c>
      <c r="F114" s="28">
        <f>(D114-C114)/E114</f>
        <v>97.499999999999901</v>
      </c>
      <c r="G114" s="18"/>
      <c r="H114" s="18"/>
      <c r="I114" s="19">
        <f>E114*50/C114</f>
        <v>1.5384615384615384E-2</v>
      </c>
      <c r="J114" s="85"/>
    </row>
    <row r="115" spans="1:11">
      <c r="A115" s="105"/>
      <c r="B115" s="81">
        <f>B114+7</f>
        <v>43737</v>
      </c>
      <c r="C115" s="20">
        <f>D114+G114-H114</f>
        <v>8415.4904372922119</v>
      </c>
      <c r="D115" s="17">
        <f>C115+(C115*0.03)</f>
        <v>8667.9551504109786</v>
      </c>
      <c r="E115" s="17">
        <f>C115/3250</f>
        <v>2.5893816730129884</v>
      </c>
      <c r="F115" s="28">
        <f>(D115-C115)/E115</f>
        <v>97.500000000000114</v>
      </c>
      <c r="G115" s="18"/>
      <c r="H115" s="18"/>
      <c r="I115" s="19">
        <f>E115*50/C115</f>
        <v>1.5384615384615385E-2</v>
      </c>
      <c r="J115" s="85"/>
    </row>
    <row r="116" spans="1:11">
      <c r="A116" s="105"/>
      <c r="B116" s="81">
        <f>B115+7</f>
        <v>43744</v>
      </c>
      <c r="C116" s="20">
        <f>D115+G115-H115</f>
        <v>8667.9551504109786</v>
      </c>
      <c r="D116" s="17">
        <f>C116+(C116*0.03)</f>
        <v>8927.9938049233078</v>
      </c>
      <c r="E116" s="17">
        <f>C116/3250</f>
        <v>2.6670631232033779</v>
      </c>
      <c r="F116" s="28">
        <f>(D116-C116)/E116</f>
        <v>97.499999999999957</v>
      </c>
      <c r="G116" s="18"/>
      <c r="H116" s="18"/>
      <c r="I116" s="19">
        <f>E116*50/C116</f>
        <v>1.5384615384615385E-2</v>
      </c>
      <c r="J116" s="85"/>
    </row>
    <row r="117" spans="1:11" ht="13" thickBot="1">
      <c r="A117" s="106"/>
      <c r="B117" s="81">
        <f>B116+7</f>
        <v>43751</v>
      </c>
      <c r="C117" s="20">
        <f>D116+G116-H116</f>
        <v>8927.9938049233078</v>
      </c>
      <c r="D117" s="17">
        <f>C117+(C117*0.03)</f>
        <v>9195.833619071007</v>
      </c>
      <c r="E117" s="17">
        <f>C117/3250</f>
        <v>2.7470750168994793</v>
      </c>
      <c r="F117" s="28">
        <f>(D117-C117)/E117</f>
        <v>97.499999999999972</v>
      </c>
      <c r="G117" s="80"/>
      <c r="H117" s="80"/>
      <c r="I117" s="19">
        <f>E117*50/C117</f>
        <v>1.5384615384615385E-2</v>
      </c>
      <c r="J117" s="85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6"/>
    </row>
    <row r="119" spans="1:11">
      <c r="A119" s="104">
        <v>24</v>
      </c>
      <c r="B119" s="81">
        <f>B117+7</f>
        <v>43758</v>
      </c>
      <c r="C119" s="20">
        <f>D117+G117-H117</f>
        <v>9195.833619071007</v>
      </c>
      <c r="D119" s="17">
        <f>C119+(C119*0.03)</f>
        <v>9471.7086276431364</v>
      </c>
      <c r="E119" s="17">
        <f>C119/3250</f>
        <v>2.8294872674064635</v>
      </c>
      <c r="F119" s="28">
        <f>(D119-C119)/E119</f>
        <v>97.49999999999973</v>
      </c>
      <c r="G119" s="18"/>
      <c r="H119" s="18"/>
      <c r="I119" s="19">
        <f>E119*50/C119</f>
        <v>1.5384615384615384E-2</v>
      </c>
      <c r="J119" s="85"/>
    </row>
    <row r="120" spans="1:11">
      <c r="A120" s="105"/>
      <c r="B120" s="81">
        <f>B119+7</f>
        <v>43765</v>
      </c>
      <c r="C120" s="20">
        <f>D119+G119-H119</f>
        <v>9471.7086276431364</v>
      </c>
      <c r="D120" s="17">
        <f>C120+(C120*0.03)</f>
        <v>9755.8598864724299</v>
      </c>
      <c r="E120" s="17">
        <f>C120/3250</f>
        <v>2.9143718854286575</v>
      </c>
      <c r="F120" s="28">
        <f>(D120-C120)/E120</f>
        <v>97.499999999999801</v>
      </c>
      <c r="G120" s="18"/>
      <c r="H120" s="18"/>
      <c r="I120" s="19">
        <f>E120*50/C120</f>
        <v>1.5384615384615387E-2</v>
      </c>
      <c r="J120" s="85"/>
    </row>
    <row r="121" spans="1:11">
      <c r="A121" s="105"/>
      <c r="B121" s="81">
        <f>B120+7</f>
        <v>43772</v>
      </c>
      <c r="C121" s="20">
        <f>D120+G120-H120</f>
        <v>9755.8598864724299</v>
      </c>
      <c r="D121" s="17">
        <f>C121+(C121*0.03)</f>
        <v>10048.535683066602</v>
      </c>
      <c r="E121" s="17">
        <f>C121/3250</f>
        <v>3.0018030419915167</v>
      </c>
      <c r="F121" s="28">
        <f>(D121-C121)/E121</f>
        <v>97.499999999999844</v>
      </c>
      <c r="G121" s="18"/>
      <c r="H121" s="18"/>
      <c r="I121" s="19">
        <f>E121*50/C121</f>
        <v>1.5384615384615385E-2</v>
      </c>
      <c r="J121" s="85"/>
    </row>
    <row r="122" spans="1:11" ht="13.5" thickBot="1">
      <c r="A122" s="106"/>
      <c r="B122" s="81">
        <f>B121+7</f>
        <v>43779</v>
      </c>
      <c r="C122" s="20">
        <f>D121+G121-H121</f>
        <v>10048.535683066602</v>
      </c>
      <c r="D122" s="17">
        <f>C122+(C122*0.03)</f>
        <v>10349.991753558601</v>
      </c>
      <c r="E122" s="17">
        <f>C122/3250</f>
        <v>3.0918571332512621</v>
      </c>
      <c r="F122" s="28">
        <f>(D122-C122)/E122</f>
        <v>97.500000000000185</v>
      </c>
      <c r="G122" s="80"/>
      <c r="H122" s="80">
        <f>(D122-C109)*0.35</f>
        <v>1081.7505221072934</v>
      </c>
      <c r="I122" s="19">
        <f>E122*50/C122</f>
        <v>1.5384615384615382E-2</v>
      </c>
      <c r="J122" s="85"/>
      <c r="K122" s="102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6"/>
    </row>
    <row r="124" spans="1:11">
      <c r="A124" s="104">
        <v>25</v>
      </c>
      <c r="B124" s="81">
        <f>B122+7</f>
        <v>43786</v>
      </c>
      <c r="C124" s="20">
        <f>D122+G122-H122</f>
        <v>9268.2412314513076</v>
      </c>
      <c r="D124" s="17">
        <f>C124+(C124*0.03)</f>
        <v>9546.2884683948469</v>
      </c>
      <c r="E124" s="17">
        <f>C124/3250</f>
        <v>2.8517665327542483</v>
      </c>
      <c r="F124" s="28">
        <f>(D124-C124)/E124</f>
        <v>97.500000000000014</v>
      </c>
      <c r="G124" s="17"/>
      <c r="H124" s="18"/>
      <c r="I124" s="19">
        <f>E124*50/C124</f>
        <v>1.5384615384615384E-2</v>
      </c>
      <c r="J124" s="85"/>
    </row>
    <row r="125" spans="1:11">
      <c r="A125" s="105"/>
      <c r="B125" s="81">
        <f>B124+7</f>
        <v>43793</v>
      </c>
      <c r="C125" s="20">
        <f>D124+G124-H124</f>
        <v>9546.2884683948469</v>
      </c>
      <c r="D125" s="17">
        <f>C125+(C125*0.03)</f>
        <v>9832.677122446692</v>
      </c>
      <c r="E125" s="17">
        <f>C125/3250</f>
        <v>2.9373195287368761</v>
      </c>
      <c r="F125" s="28">
        <f>(D125-C125)/E125</f>
        <v>97.499999999999915</v>
      </c>
      <c r="G125" s="17"/>
      <c r="H125" s="18"/>
      <c r="I125" s="19">
        <f>E125*50/C125</f>
        <v>1.5384615384615384E-2</v>
      </c>
      <c r="J125" s="85"/>
    </row>
    <row r="126" spans="1:11">
      <c r="A126" s="105"/>
      <c r="B126" s="81">
        <f>B125+7</f>
        <v>43800</v>
      </c>
      <c r="C126" s="20">
        <f>D125+G125-H125</f>
        <v>9832.677122446692</v>
      </c>
      <c r="D126" s="17">
        <f>C126+(C126*0.03)</f>
        <v>10127.657436120093</v>
      </c>
      <c r="E126" s="17">
        <f>C126/3250</f>
        <v>3.0254391145989823</v>
      </c>
      <c r="F126" s="28">
        <f>(D126-C126)/E126</f>
        <v>97.500000000000014</v>
      </c>
      <c r="G126" s="17"/>
      <c r="H126" s="18"/>
      <c r="I126" s="19">
        <f>E126*50/C126</f>
        <v>1.5384615384615387E-2</v>
      </c>
      <c r="J126" s="85"/>
    </row>
    <row r="127" spans="1:11" ht="13" thickBot="1">
      <c r="A127" s="106"/>
      <c r="B127" s="81">
        <f>B126+7</f>
        <v>43807</v>
      </c>
      <c r="C127" s="20">
        <f>D126+G126-H126</f>
        <v>10127.657436120093</v>
      </c>
      <c r="D127" s="17">
        <f>C127+(C127*0.03)</f>
        <v>10431.487159203696</v>
      </c>
      <c r="E127" s="17">
        <f>C127/3250</f>
        <v>3.1162022880369515</v>
      </c>
      <c r="F127" s="28">
        <f>(D127-C127)/E127</f>
        <v>97.500000000000171</v>
      </c>
      <c r="G127" s="80"/>
      <c r="H127" s="80"/>
      <c r="I127" s="19">
        <f>E127*50/C127</f>
        <v>1.5384615384615385E-2</v>
      </c>
      <c r="J127" s="85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6"/>
    </row>
    <row r="129" spans="1:11">
      <c r="A129" s="104">
        <v>26</v>
      </c>
      <c r="B129" s="81">
        <f>B127+7</f>
        <v>43814</v>
      </c>
      <c r="C129" s="20">
        <f>D127+G127-H127</f>
        <v>10431.487159203696</v>
      </c>
      <c r="D129" s="17">
        <f>C129+(C129*0.03)</f>
        <v>10744.431773979806</v>
      </c>
      <c r="E129" s="17">
        <f>C129/3250</f>
        <v>3.2096883566780603</v>
      </c>
      <c r="F129" s="28">
        <f>(D129-C129)/E129</f>
        <v>97.49999999999973</v>
      </c>
      <c r="G129" s="18"/>
      <c r="H129" s="18"/>
      <c r="I129" s="19">
        <f>E129*50/C129</f>
        <v>1.5384615384615385E-2</v>
      </c>
      <c r="J129" s="85"/>
    </row>
    <row r="130" spans="1:11">
      <c r="A130" s="105"/>
      <c r="B130" s="81">
        <f>B129+7</f>
        <v>43821</v>
      </c>
      <c r="C130" s="20">
        <f>D129+G129-H129</f>
        <v>10744.431773979806</v>
      </c>
      <c r="D130" s="17">
        <f>C130+(C130*0.03)</f>
        <v>11066.764727199201</v>
      </c>
      <c r="E130" s="17">
        <f>C130/3250</f>
        <v>3.3059790073784021</v>
      </c>
      <c r="F130" s="28">
        <f>(D130-C130)/E130</f>
        <v>97.500000000000171</v>
      </c>
      <c r="G130" s="18"/>
      <c r="H130" s="18"/>
      <c r="I130" s="19">
        <f>E130*50/C130</f>
        <v>1.5384615384615387E-2</v>
      </c>
      <c r="J130" s="85"/>
    </row>
    <row r="131" spans="1:11">
      <c r="A131" s="105"/>
      <c r="B131" s="81">
        <f>B130+7</f>
        <v>43828</v>
      </c>
      <c r="C131" s="20">
        <f>D130+G130-H130</f>
        <v>11066.764727199201</v>
      </c>
      <c r="D131" s="17">
        <f>C131+(C131*0.03)</f>
        <v>11398.767669015177</v>
      </c>
      <c r="E131" s="17">
        <f>C131/3250</f>
        <v>3.4051583775997543</v>
      </c>
      <c r="F131" s="28">
        <f>(D131-C131)/E131</f>
        <v>97.499999999999886</v>
      </c>
      <c r="G131" s="18"/>
      <c r="H131" s="18"/>
      <c r="I131" s="19">
        <f>E131*50/C131</f>
        <v>1.5384615384615384E-2</v>
      </c>
      <c r="J131" s="85"/>
    </row>
    <row r="132" spans="1:11" ht="13" thickBot="1">
      <c r="A132" s="106"/>
      <c r="B132" s="81">
        <f>B131+7</f>
        <v>43835</v>
      </c>
      <c r="C132" s="20">
        <f>D131+G131-H131</f>
        <v>11398.767669015177</v>
      </c>
      <c r="D132" s="17">
        <f>C132+(C132*0.03)</f>
        <v>11740.730699085632</v>
      </c>
      <c r="E132" s="17">
        <f>C132/3250</f>
        <v>3.5073131289277466</v>
      </c>
      <c r="F132" s="28">
        <f>(D132-C132)/E132</f>
        <v>97.500000000000114</v>
      </c>
      <c r="G132" s="80"/>
      <c r="H132" s="80"/>
      <c r="I132" s="19">
        <f>E132*50/C132</f>
        <v>1.5384615384615385E-2</v>
      </c>
      <c r="J132" s="85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6"/>
    </row>
    <row r="134" spans="1:11">
      <c r="A134" s="104">
        <v>27</v>
      </c>
      <c r="B134" s="81">
        <f>B132+7</f>
        <v>43842</v>
      </c>
      <c r="C134" s="20">
        <f>D132+G132-H132</f>
        <v>11740.730699085632</v>
      </c>
      <c r="D134" s="17">
        <f>C134+(C134*0.03)</f>
        <v>12092.9526200582</v>
      </c>
      <c r="E134" s="17">
        <f>C134/3250</f>
        <v>3.6125325227955791</v>
      </c>
      <c r="F134" s="28">
        <f>(D134-C134)/E134</f>
        <v>97.499999999999758</v>
      </c>
      <c r="G134" s="18"/>
      <c r="H134" s="18"/>
      <c r="I134" s="19">
        <f>E134*50/C134</f>
        <v>1.5384615384615384E-2</v>
      </c>
      <c r="J134" s="85"/>
    </row>
    <row r="135" spans="1:11">
      <c r="A135" s="105"/>
      <c r="B135" s="81">
        <f>B134+7</f>
        <v>43849</v>
      </c>
      <c r="C135" s="20">
        <f>D134+G134-H134</f>
        <v>12092.9526200582</v>
      </c>
      <c r="D135" s="17">
        <f>C135+(C135*0.03)</f>
        <v>12455.741198659947</v>
      </c>
      <c r="E135" s="17">
        <f>C135/3250</f>
        <v>3.7209084984794463</v>
      </c>
      <c r="F135" s="28">
        <f>(D135-C135)/E135</f>
        <v>97.500000000000227</v>
      </c>
      <c r="G135" s="18"/>
      <c r="H135" s="18"/>
      <c r="I135" s="19">
        <f>E135*50/C135</f>
        <v>1.5384615384615385E-2</v>
      </c>
      <c r="J135" s="85"/>
    </row>
    <row r="136" spans="1:11">
      <c r="A136" s="105"/>
      <c r="B136" s="81">
        <f>B135+7</f>
        <v>43856</v>
      </c>
      <c r="C136" s="20">
        <f>D135+G135-H135</f>
        <v>12455.741198659947</v>
      </c>
      <c r="D136" s="17">
        <f>C136+(C136*0.03)</f>
        <v>12829.413434619746</v>
      </c>
      <c r="E136" s="17">
        <f>C136/3250</f>
        <v>3.83253575343383</v>
      </c>
      <c r="F136" s="28">
        <f>(D136-C136)/E136</f>
        <v>97.500000000000114</v>
      </c>
      <c r="G136" s="18"/>
      <c r="H136" s="18"/>
      <c r="I136" s="19">
        <f>E136*50/C136</f>
        <v>1.5384615384615384E-2</v>
      </c>
      <c r="J136" s="85"/>
    </row>
    <row r="137" spans="1:11" ht="13.5" thickBot="1">
      <c r="A137" s="106"/>
      <c r="B137" s="81">
        <f>B136+7</f>
        <v>43863</v>
      </c>
      <c r="C137" s="20">
        <f>D136+G136-H136</f>
        <v>12829.413434619746</v>
      </c>
      <c r="D137" s="17">
        <f>C137+(C137*0.03)</f>
        <v>13214.295837658339</v>
      </c>
      <c r="E137" s="17">
        <f>C137/3250</f>
        <v>3.9475118260368451</v>
      </c>
      <c r="F137" s="28">
        <f>(D137-C137)/E137</f>
        <v>97.500000000000185</v>
      </c>
      <c r="G137" s="80"/>
      <c r="H137" s="80">
        <f>(D137-C124)*0.35</f>
        <v>1381.119112172461</v>
      </c>
      <c r="I137" s="19">
        <f>E137*50/C137</f>
        <v>1.5384615384615385E-2</v>
      </c>
      <c r="J137" s="85"/>
      <c r="K137" s="102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9"/>
    </row>
    <row r="139" spans="1:11">
      <c r="A139" s="104">
        <v>28</v>
      </c>
      <c r="B139" s="81">
        <f>B137+7</f>
        <v>43870</v>
      </c>
      <c r="C139" s="20">
        <f>D137+G137-H137</f>
        <v>11833.176725485879</v>
      </c>
      <c r="D139" s="17">
        <f>C139+(C139*0.03)</f>
        <v>12188.172027250455</v>
      </c>
      <c r="E139" s="17">
        <f>C139/3250</f>
        <v>3.6409774539956552</v>
      </c>
      <c r="F139" s="28">
        <f>(D139-C139)/E139</f>
        <v>97.500000000000071</v>
      </c>
      <c r="G139" s="18"/>
      <c r="H139" s="18"/>
      <c r="I139" s="19">
        <f>E139*50/C139</f>
        <v>1.5384615384615384E-2</v>
      </c>
      <c r="J139" s="85"/>
    </row>
    <row r="140" spans="1:11">
      <c r="A140" s="105"/>
      <c r="B140" s="81">
        <f>B139+7</f>
        <v>43877</v>
      </c>
      <c r="C140" s="20">
        <f>D139+G139-H139</f>
        <v>12188.172027250455</v>
      </c>
      <c r="D140" s="17">
        <f>C140+(C140*0.03)</f>
        <v>12553.817188067969</v>
      </c>
      <c r="E140" s="17">
        <f>C140/3250</f>
        <v>3.7502067776155248</v>
      </c>
      <c r="F140" s="28">
        <f>(D140-C140)/E140</f>
        <v>97.500000000000057</v>
      </c>
      <c r="G140" s="18"/>
      <c r="H140" s="18"/>
      <c r="I140" s="19">
        <f>E140*50/C140</f>
        <v>1.5384615384615384E-2</v>
      </c>
      <c r="J140" s="85"/>
    </row>
    <row r="141" spans="1:11">
      <c r="A141" s="105"/>
      <c r="B141" s="81">
        <f>B140+7</f>
        <v>43884</v>
      </c>
      <c r="C141" s="20">
        <f>D140+G140-H140</f>
        <v>12553.817188067969</v>
      </c>
      <c r="D141" s="17">
        <f>C141+(C141*0.03)</f>
        <v>12930.431703710008</v>
      </c>
      <c r="E141" s="17">
        <f>C141/3250</f>
        <v>3.8627129809439906</v>
      </c>
      <c r="F141" s="28">
        <f>(D141-C141)/E141</f>
        <v>97.499999999999957</v>
      </c>
      <c r="G141" s="18"/>
      <c r="H141" s="18"/>
      <c r="I141" s="19">
        <f>E141*50/C141</f>
        <v>1.5384615384615385E-2</v>
      </c>
      <c r="J141" s="85"/>
    </row>
    <row r="142" spans="1:11" ht="13" thickBot="1">
      <c r="A142" s="106"/>
      <c r="B142" s="81">
        <f>B141+7</f>
        <v>43891</v>
      </c>
      <c r="C142" s="20">
        <f>D141+G141-H141</f>
        <v>12930.431703710008</v>
      </c>
      <c r="D142" s="17">
        <f>C142+(C142*0.03)</f>
        <v>13318.344654821309</v>
      </c>
      <c r="E142" s="17">
        <f>C142/3250</f>
        <v>3.9785943703723103</v>
      </c>
      <c r="F142" s="28">
        <f>(D142-C142)/E142</f>
        <v>97.500000000000085</v>
      </c>
      <c r="G142" s="80"/>
      <c r="H142" s="80"/>
      <c r="I142" s="19">
        <f>E142*50/C142</f>
        <v>1.5384615384615385E-2</v>
      </c>
      <c r="J142" s="85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6"/>
    </row>
    <row r="144" spans="1:11">
      <c r="A144" s="104">
        <v>29</v>
      </c>
      <c r="B144" s="81">
        <f>B142+7</f>
        <v>43898</v>
      </c>
      <c r="C144" s="20">
        <f>D142+G142-H142</f>
        <v>13318.344654821309</v>
      </c>
      <c r="D144" s="17">
        <f>C144+(C144*0.03)</f>
        <v>13717.894994465947</v>
      </c>
      <c r="E144" s="17">
        <f>C144/3250</f>
        <v>4.0979522014834799</v>
      </c>
      <c r="F144" s="28">
        <f>(D144-C144)/E144</f>
        <v>97.499999999999773</v>
      </c>
      <c r="G144" s="18"/>
      <c r="H144" s="18"/>
      <c r="I144" s="19">
        <f>E144*50/C144</f>
        <v>1.5384615384615385E-2</v>
      </c>
      <c r="J144" s="85"/>
    </row>
    <row r="145" spans="1:11">
      <c r="A145" s="105"/>
      <c r="B145" s="81">
        <f>B144+7</f>
        <v>43905</v>
      </c>
      <c r="C145" s="20">
        <f>D144+G144-H144</f>
        <v>13717.894994465947</v>
      </c>
      <c r="D145" s="17">
        <f>C145+(C145*0.03)</f>
        <v>14129.431844299925</v>
      </c>
      <c r="E145" s="17">
        <f>C145/3250</f>
        <v>4.2208907675279841</v>
      </c>
      <c r="F145" s="28">
        <f>(D145-C145)/E145</f>
        <v>97.499999999999801</v>
      </c>
      <c r="G145" s="18"/>
      <c r="H145" s="18"/>
      <c r="I145" s="19">
        <f>E145*50/C145</f>
        <v>1.5384615384615385E-2</v>
      </c>
      <c r="J145" s="85"/>
    </row>
    <row r="146" spans="1:11">
      <c r="A146" s="105"/>
      <c r="B146" s="81">
        <f>B145+7</f>
        <v>43912</v>
      </c>
      <c r="C146" s="20">
        <f>D145+G145-H145</f>
        <v>14129.431844299925</v>
      </c>
      <c r="D146" s="17">
        <f>C146+(C146*0.03)</f>
        <v>14553.314799628923</v>
      </c>
      <c r="E146" s="17">
        <f>C146/3250</f>
        <v>4.3475174905538232</v>
      </c>
      <c r="F146" s="28">
        <f>(D146-C146)/E146</f>
        <v>97.500000000000043</v>
      </c>
      <c r="G146" s="18"/>
      <c r="H146" s="18"/>
      <c r="I146" s="19">
        <f>E146*50/C146</f>
        <v>1.5384615384615385E-2</v>
      </c>
      <c r="J146" s="85"/>
    </row>
    <row r="147" spans="1:11" ht="13" thickBot="1">
      <c r="A147" s="106"/>
      <c r="B147" s="81">
        <f>B146+7</f>
        <v>43919</v>
      </c>
      <c r="C147" s="20">
        <f>D146+G146-H146</f>
        <v>14553.314799628923</v>
      </c>
      <c r="D147" s="17">
        <f>C147+(C147*0.03)</f>
        <v>14989.91424361779</v>
      </c>
      <c r="E147" s="17">
        <f>C147/3250</f>
        <v>4.477943015270438</v>
      </c>
      <c r="F147" s="28">
        <f>(D147-C147)/E147</f>
        <v>97.499999999999901</v>
      </c>
      <c r="G147" s="80"/>
      <c r="H147" s="80"/>
      <c r="I147" s="19">
        <f>E147*50/C147</f>
        <v>1.5384615384615385E-2</v>
      </c>
      <c r="J147" s="85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6"/>
    </row>
    <row r="149" spans="1:11">
      <c r="A149" s="104">
        <v>30</v>
      </c>
      <c r="B149" s="81">
        <f>B147+7</f>
        <v>43926</v>
      </c>
      <c r="C149" s="20">
        <f>D147+G147-H147</f>
        <v>14989.91424361779</v>
      </c>
      <c r="D149" s="17">
        <f>C149+(C149*0.03)</f>
        <v>15439.611670926324</v>
      </c>
      <c r="E149" s="17">
        <f>C149/3250</f>
        <v>4.6122813057285503</v>
      </c>
      <c r="F149" s="28">
        <f>(D149-C149)/E149</f>
        <v>97.500000000000142</v>
      </c>
      <c r="G149" s="18"/>
      <c r="H149" s="18"/>
      <c r="I149" s="19">
        <f>E149*50/C149</f>
        <v>1.5384615384615384E-2</v>
      </c>
      <c r="J149" s="85"/>
    </row>
    <row r="150" spans="1:11">
      <c r="A150" s="105"/>
      <c r="B150" s="81">
        <f>B149+7</f>
        <v>43933</v>
      </c>
      <c r="C150" s="20">
        <f>D149+G149-H149</f>
        <v>15439.611670926324</v>
      </c>
      <c r="D150" s="17">
        <f>C150+(C150*0.03)</f>
        <v>15902.800021054114</v>
      </c>
      <c r="E150" s="17">
        <f>C150/3250</f>
        <v>4.7506497449004073</v>
      </c>
      <c r="F150" s="28">
        <f>(D150-C150)/E150</f>
        <v>97.500000000000028</v>
      </c>
      <c r="G150" s="18"/>
      <c r="H150" s="18"/>
      <c r="I150" s="19">
        <f>E150*50/C150</f>
        <v>1.5384615384615385E-2</v>
      </c>
      <c r="J150" s="85"/>
    </row>
    <row r="151" spans="1:11">
      <c r="A151" s="105"/>
      <c r="B151" s="81">
        <f>B150+7</f>
        <v>43940</v>
      </c>
      <c r="C151" s="20">
        <f>D150+G150-H150</f>
        <v>15902.800021054114</v>
      </c>
      <c r="D151" s="17">
        <f>C151+(C151*0.03)</f>
        <v>16379.884021685737</v>
      </c>
      <c r="E151" s="17">
        <f>C151/3250</f>
        <v>4.8931692372474194</v>
      </c>
      <c r="F151" s="28">
        <f>(D151-C151)/E151</f>
        <v>97.499999999999915</v>
      </c>
      <c r="G151" s="18"/>
      <c r="H151" s="18"/>
      <c r="I151" s="19">
        <f>E151*50/C151</f>
        <v>1.5384615384615382E-2</v>
      </c>
      <c r="J151" s="85"/>
    </row>
    <row r="152" spans="1:11" ht="13.5" thickBot="1">
      <c r="A152" s="106"/>
      <c r="B152" s="81">
        <f>B151+7</f>
        <v>43947</v>
      </c>
      <c r="C152" s="20">
        <f>D151+G151-H151</f>
        <v>16379.884021685737</v>
      </c>
      <c r="D152" s="17">
        <f>C152+(C152*0.03)</f>
        <v>16871.28054233631</v>
      </c>
      <c r="E152" s="17">
        <f>C152/3250</f>
        <v>5.039964314364842</v>
      </c>
      <c r="F152" s="28">
        <f>(D152-C152)/E152</f>
        <v>97.500000000000128</v>
      </c>
      <c r="G152" s="80"/>
      <c r="H152" s="80">
        <f>(D152-C139)*0.35</f>
        <v>1763.3363358976508</v>
      </c>
      <c r="I152" s="19">
        <f>E152*50/C152</f>
        <v>1.5384615384615384E-2</v>
      </c>
      <c r="J152" s="85"/>
      <c r="K152" s="102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6"/>
    </row>
    <row r="154" spans="1:11">
      <c r="A154" s="104">
        <v>31</v>
      </c>
      <c r="B154" s="81">
        <f>B152+7</f>
        <v>43954</v>
      </c>
      <c r="C154" s="20">
        <f>D152+G152-H152</f>
        <v>15107.944206438659</v>
      </c>
      <c r="D154" s="17">
        <f>C154+(C154*0.03)</f>
        <v>15561.182532631818</v>
      </c>
      <c r="E154" s="17">
        <f>C154/3250</f>
        <v>4.6485982173657412</v>
      </c>
      <c r="F154" s="28">
        <f>(D154-C154)/E154</f>
        <v>97.499999999999858</v>
      </c>
      <c r="G154" s="17"/>
      <c r="H154" s="79"/>
      <c r="I154" s="19">
        <f>E154*50/C154</f>
        <v>1.5384615384615385E-2</v>
      </c>
      <c r="J154" s="85"/>
    </row>
    <row r="155" spans="1:11">
      <c r="A155" s="105"/>
      <c r="B155" s="81">
        <f>B154+7</f>
        <v>43961</v>
      </c>
      <c r="C155" s="20">
        <f>D154+G154-H154</f>
        <v>15561.182532631818</v>
      </c>
      <c r="D155" s="17">
        <f>C155+(C155*0.03)</f>
        <v>16028.018008610772</v>
      </c>
      <c r="E155" s="17">
        <f>C155/3250</f>
        <v>4.7880561638867132</v>
      </c>
      <c r="F155" s="28">
        <f>(D155-C155)/E155</f>
        <v>97.499999999999986</v>
      </c>
      <c r="G155" s="17"/>
      <c r="H155" s="79"/>
      <c r="I155" s="19">
        <f>E155*50/C155</f>
        <v>1.5384615384615384E-2</v>
      </c>
      <c r="J155" s="85"/>
    </row>
    <row r="156" spans="1:11">
      <c r="A156" s="105"/>
      <c r="B156" s="81">
        <f>B155+7</f>
        <v>43968</v>
      </c>
      <c r="C156" s="20">
        <f>D155+G155-H155</f>
        <v>16028.018008610772</v>
      </c>
      <c r="D156" s="17">
        <f>C156+(C156*0.03)</f>
        <v>16508.858548869095</v>
      </c>
      <c r="E156" s="17">
        <f>C156/3250</f>
        <v>4.9316978488033145</v>
      </c>
      <c r="F156" s="28">
        <f>(D156-C156)/E156</f>
        <v>97.499999999999972</v>
      </c>
      <c r="G156" s="17"/>
      <c r="H156" s="79"/>
      <c r="I156" s="19">
        <f>E156*50/C156</f>
        <v>1.5384615384615385E-2</v>
      </c>
      <c r="J156" s="85"/>
    </row>
    <row r="157" spans="1:11" ht="13" thickBot="1">
      <c r="A157" s="106"/>
      <c r="B157" s="81">
        <f>B156+7</f>
        <v>43975</v>
      </c>
      <c r="C157" s="20">
        <f>D156+G156-H156</f>
        <v>16508.858548869095</v>
      </c>
      <c r="D157" s="17">
        <f>C157+(C157*0.03)</f>
        <v>17004.124305335168</v>
      </c>
      <c r="E157" s="17">
        <f>C157/3250</f>
        <v>5.0796487842674143</v>
      </c>
      <c r="F157" s="28">
        <f>(D157-C157)/E157</f>
        <v>97.500000000000028</v>
      </c>
      <c r="G157" s="80"/>
      <c r="H157" s="80"/>
      <c r="I157" s="19">
        <f>E157*50/C157</f>
        <v>1.5384615384615387E-2</v>
      </c>
      <c r="J157" s="85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6"/>
    </row>
    <row r="159" spans="1:11">
      <c r="A159" s="104">
        <v>32</v>
      </c>
      <c r="B159" s="81">
        <f>B157+7</f>
        <v>43982</v>
      </c>
      <c r="C159" s="20">
        <f>D157+G157-H157</f>
        <v>17004.124305335168</v>
      </c>
      <c r="D159" s="17">
        <f>C159+(C159*0.03)</f>
        <v>17514.248034495224</v>
      </c>
      <c r="E159" s="17">
        <f>C159/3250</f>
        <v>5.2320382477954368</v>
      </c>
      <c r="F159" s="28">
        <f>(D159-C159)/E159</f>
        <v>97.500000000000085</v>
      </c>
      <c r="G159" s="18"/>
      <c r="H159" s="18"/>
      <c r="I159" s="19">
        <f>E159*50/C159</f>
        <v>1.5384615384615385E-2</v>
      </c>
      <c r="J159" s="85"/>
    </row>
    <row r="160" spans="1:11">
      <c r="A160" s="105"/>
      <c r="B160" s="81">
        <f>B159+7</f>
        <v>43989</v>
      </c>
      <c r="C160" s="20">
        <f>D159+G159-H159</f>
        <v>17514.248034495224</v>
      </c>
      <c r="D160" s="17">
        <f>C160+(C160*0.03)</f>
        <v>18039.675475530079</v>
      </c>
      <c r="E160" s="17">
        <f>C160/3250</f>
        <v>5.3889993952292992</v>
      </c>
      <c r="F160" s="28">
        <f>(D160-C160)/E160</f>
        <v>97.499999999999744</v>
      </c>
      <c r="G160" s="18"/>
      <c r="H160" s="18"/>
      <c r="I160" s="19">
        <f>E160*50/C160</f>
        <v>1.5384615384615384E-2</v>
      </c>
      <c r="J160" s="85"/>
    </row>
    <row r="161" spans="1:11">
      <c r="A161" s="105"/>
      <c r="B161" s="81">
        <f>B160+7</f>
        <v>43996</v>
      </c>
      <c r="C161" s="20">
        <f>D160+G160-H160</f>
        <v>18039.675475530079</v>
      </c>
      <c r="D161" s="17">
        <f>C161+(C161*0.03)</f>
        <v>18580.86573979598</v>
      </c>
      <c r="E161" s="17">
        <f>C161/3250</f>
        <v>5.5506693770861784</v>
      </c>
      <c r="F161" s="28">
        <f>(D161-C161)/E161</f>
        <v>97.499999999999687</v>
      </c>
      <c r="G161" s="18"/>
      <c r="H161" s="18"/>
      <c r="I161" s="19">
        <f>E161*50/C161</f>
        <v>1.5384615384615385E-2</v>
      </c>
      <c r="J161" s="85"/>
    </row>
    <row r="162" spans="1:11" ht="13" thickBot="1">
      <c r="A162" s="106"/>
      <c r="B162" s="81">
        <f>B161+7</f>
        <v>44003</v>
      </c>
      <c r="C162" s="20">
        <f>D161+G161-H161</f>
        <v>18580.86573979598</v>
      </c>
      <c r="D162" s="17">
        <f>C162+(C162*0.03)</f>
        <v>19138.291711989859</v>
      </c>
      <c r="E162" s="17">
        <f>C162/3250</f>
        <v>5.7171894583987628</v>
      </c>
      <c r="F162" s="28">
        <f>(D162-C162)/E162</f>
        <v>97.500000000000057</v>
      </c>
      <c r="G162" s="80"/>
      <c r="H162" s="80"/>
      <c r="I162" s="19">
        <f>E162*50/C162</f>
        <v>1.5384615384615384E-2</v>
      </c>
      <c r="J162" s="85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6"/>
    </row>
    <row r="164" spans="1:11">
      <c r="A164" s="104">
        <v>33</v>
      </c>
      <c r="B164" s="81">
        <f>B162+7</f>
        <v>44010</v>
      </c>
      <c r="C164" s="20">
        <f>D162+G162-H162</f>
        <v>19138.291711989859</v>
      </c>
      <c r="D164" s="17">
        <f>C164+(C164*0.03)</f>
        <v>19712.440463349554</v>
      </c>
      <c r="E164" s="17">
        <f>C164/3250</f>
        <v>5.8887051421507257</v>
      </c>
      <c r="F164" s="28">
        <f>(D164-C164)/E164</f>
        <v>97.499999999999844</v>
      </c>
      <c r="G164" s="18"/>
      <c r="H164" s="18"/>
      <c r="I164" s="19">
        <f>E164*50/C164</f>
        <v>1.5384615384615385E-2</v>
      </c>
      <c r="J164" s="85"/>
    </row>
    <row r="165" spans="1:11">
      <c r="A165" s="105"/>
      <c r="B165" s="81">
        <f>B164+7</f>
        <v>44017</v>
      </c>
      <c r="C165" s="20">
        <f>D164+G164-H164</f>
        <v>19712.440463349554</v>
      </c>
      <c r="D165" s="17">
        <f>C165+(C165*0.03)</f>
        <v>20303.81367725004</v>
      </c>
      <c r="E165" s="17">
        <f>C165/3250</f>
        <v>6.065366296415247</v>
      </c>
      <c r="F165" s="28">
        <f>(D165-C165)/E165</f>
        <v>97.499999999999901</v>
      </c>
      <c r="G165" s="18"/>
      <c r="H165" s="18"/>
      <c r="I165" s="19">
        <f>E165*50/C165</f>
        <v>1.5384615384615382E-2</v>
      </c>
      <c r="J165" s="85"/>
    </row>
    <row r="166" spans="1:11">
      <c r="A166" s="105"/>
      <c r="B166" s="81">
        <f>B165+7</f>
        <v>44024</v>
      </c>
      <c r="C166" s="20">
        <f>D165+G165-H165</f>
        <v>20303.81367725004</v>
      </c>
      <c r="D166" s="17">
        <f>C166+(C166*0.03)</f>
        <v>20912.928087567543</v>
      </c>
      <c r="E166" s="17">
        <f>C166/3250</f>
        <v>6.2473272853077049</v>
      </c>
      <c r="F166" s="28">
        <f>(D166-C166)/E166</f>
        <v>97.50000000000027</v>
      </c>
      <c r="G166" s="18"/>
      <c r="H166" s="18"/>
      <c r="I166" s="19">
        <f>E166*50/C166</f>
        <v>1.5384615384615385E-2</v>
      </c>
      <c r="J166" s="85"/>
    </row>
    <row r="167" spans="1:11" ht="13.5" thickBot="1">
      <c r="A167" s="106"/>
      <c r="B167" s="81">
        <f>B166+7</f>
        <v>44031</v>
      </c>
      <c r="C167" s="20">
        <f>D166+G166-H166</f>
        <v>20912.928087567543</v>
      </c>
      <c r="D167" s="17">
        <f>C167+(C167*0.03)</f>
        <v>21540.315930194571</v>
      </c>
      <c r="E167" s="17">
        <f>C167/3250</f>
        <v>6.4347471038669362</v>
      </c>
      <c r="F167" s="28">
        <f>(D167-C167)/E167</f>
        <v>97.500000000000199</v>
      </c>
      <c r="G167" s="80"/>
      <c r="H167" s="80">
        <f>(D167-C154)*0.35</f>
        <v>2251.330103314569</v>
      </c>
      <c r="I167" s="19">
        <f>E167*50/C167</f>
        <v>1.5384615384615384E-2</v>
      </c>
      <c r="J167" s="85"/>
      <c r="K167" s="102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6"/>
    </row>
    <row r="169" spans="1:11">
      <c r="A169" s="104">
        <v>34</v>
      </c>
      <c r="B169" s="81">
        <f>B167+7</f>
        <v>44038</v>
      </c>
      <c r="C169" s="20">
        <f>D167+G167-H167</f>
        <v>19288.985826880002</v>
      </c>
      <c r="D169" s="17">
        <f>C169+(C169*0.03)</f>
        <v>19867.655401686403</v>
      </c>
      <c r="E169" s="17">
        <f>C169/3250</f>
        <v>5.9350725621169236</v>
      </c>
      <c r="F169" s="28">
        <f>(D169-C169)/E169</f>
        <v>97.500000000000199</v>
      </c>
      <c r="G169" s="18"/>
      <c r="H169" s="18"/>
      <c r="I169" s="19">
        <f>E169*50/C169</f>
        <v>1.5384615384615385E-2</v>
      </c>
      <c r="J169" s="85"/>
    </row>
    <row r="170" spans="1:11">
      <c r="A170" s="105"/>
      <c r="B170" s="81">
        <f>B169+7</f>
        <v>44045</v>
      </c>
      <c r="C170" s="20">
        <f>D169+G169-H169</f>
        <v>19867.655401686403</v>
      </c>
      <c r="D170" s="17">
        <f>C170+(C170*0.03)</f>
        <v>20463.685063736993</v>
      </c>
      <c r="E170" s="17">
        <f>C170/3250</f>
        <v>6.1131247389804315</v>
      </c>
      <c r="F170" s="28">
        <f>(D170-C170)/E170</f>
        <v>97.499999999999758</v>
      </c>
      <c r="G170" s="18"/>
      <c r="H170" s="18"/>
      <c r="I170" s="19">
        <f>E170*50/C170</f>
        <v>1.5384615384615385E-2</v>
      </c>
      <c r="J170" s="85"/>
    </row>
    <row r="171" spans="1:11">
      <c r="A171" s="105"/>
      <c r="B171" s="81">
        <f>B170+7</f>
        <v>44052</v>
      </c>
      <c r="C171" s="20">
        <f>D170+G170-H170</f>
        <v>20463.685063736993</v>
      </c>
      <c r="D171" s="17">
        <f>C171+(C171*0.03)</f>
        <v>21077.595615649105</v>
      </c>
      <c r="E171" s="17">
        <f>C171/3250</f>
        <v>6.2965184811498442</v>
      </c>
      <c r="F171" s="28">
        <f>(D171-C171)/E171</f>
        <v>97.500000000000227</v>
      </c>
      <c r="G171" s="18"/>
      <c r="H171" s="18"/>
      <c r="I171" s="19">
        <f>E171*50/C171</f>
        <v>1.5384615384615385E-2</v>
      </c>
      <c r="J171" s="85"/>
    </row>
    <row r="172" spans="1:11" ht="13" thickBot="1">
      <c r="A172" s="106"/>
      <c r="B172" s="81">
        <f>B171+7</f>
        <v>44059</v>
      </c>
      <c r="C172" s="20">
        <f>D171+G171-H171</f>
        <v>21077.595615649105</v>
      </c>
      <c r="D172" s="17">
        <f>C172+(C172*0.03)</f>
        <v>21709.923484118579</v>
      </c>
      <c r="E172" s="17">
        <f>C172/3250</f>
        <v>6.4854140355843395</v>
      </c>
      <c r="F172" s="28">
        <f>(D172-C172)/E172</f>
        <v>97.500000000000171</v>
      </c>
      <c r="G172" s="80"/>
      <c r="H172" s="80"/>
      <c r="I172" s="19">
        <f>E172*50/C172</f>
        <v>1.5384615384615382E-2</v>
      </c>
      <c r="J172" s="85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6"/>
    </row>
    <row r="174" spans="1:11">
      <c r="A174" s="104">
        <v>35</v>
      </c>
      <c r="B174" s="81">
        <f>B172+7</f>
        <v>44066</v>
      </c>
      <c r="C174" s="20">
        <f>D172+G172-H172</f>
        <v>21709.923484118579</v>
      </c>
      <c r="D174" s="17">
        <f>C174+(C174*0.03)</f>
        <v>22361.221188642136</v>
      </c>
      <c r="E174" s="17">
        <f>C174/3250</f>
        <v>6.67997645665187</v>
      </c>
      <c r="F174" s="28">
        <f>(D174-C174)/E174</f>
        <v>97.499999999999886</v>
      </c>
      <c r="G174" s="18"/>
      <c r="H174" s="18"/>
      <c r="I174" s="19">
        <f>E174*50/C174</f>
        <v>1.5384615384615382E-2</v>
      </c>
      <c r="J174" s="85"/>
    </row>
    <row r="175" spans="1:11">
      <c r="A175" s="105"/>
      <c r="B175" s="81">
        <f>B174+7</f>
        <v>44073</v>
      </c>
      <c r="C175" s="20">
        <f>D174+G174-H174</f>
        <v>22361.221188642136</v>
      </c>
      <c r="D175" s="17">
        <f>C175+(C175*0.03)</f>
        <v>23032.057824301399</v>
      </c>
      <c r="E175" s="17">
        <f>C175/3250</f>
        <v>6.8803757503514262</v>
      </c>
      <c r="F175" s="28">
        <f>(D175-C175)/E175</f>
        <v>97.499999999999886</v>
      </c>
      <c r="G175" s="18"/>
      <c r="H175" s="18"/>
      <c r="I175" s="19">
        <f>E175*50/C175</f>
        <v>1.5384615384615384E-2</v>
      </c>
      <c r="J175" s="85"/>
    </row>
    <row r="176" spans="1:11">
      <c r="A176" s="105"/>
      <c r="B176" s="81">
        <f>B175+7</f>
        <v>44080</v>
      </c>
      <c r="C176" s="20">
        <f>D175+G175-H175</f>
        <v>23032.057824301399</v>
      </c>
      <c r="D176" s="17">
        <f>C176+(C176*0.03)</f>
        <v>23723.019559030439</v>
      </c>
      <c r="E176" s="17">
        <f>C176/3250</f>
        <v>7.0867870228619685</v>
      </c>
      <c r="F176" s="28">
        <f>(D176-C176)/E176</f>
        <v>97.499999999999801</v>
      </c>
      <c r="G176" s="18"/>
      <c r="H176" s="18"/>
      <c r="I176" s="19">
        <f>E176*50/C176</f>
        <v>1.5384615384615384E-2</v>
      </c>
      <c r="J176" s="85"/>
    </row>
    <row r="177" spans="1:11" ht="13.5" thickBot="1">
      <c r="A177" s="106"/>
      <c r="B177" s="81">
        <f>B176+7</f>
        <v>44087</v>
      </c>
      <c r="C177" s="20">
        <f>D176+G176-H176</f>
        <v>23723.019559030439</v>
      </c>
      <c r="D177" s="17">
        <f>C177+(C177*0.03)</f>
        <v>24434.710145801353</v>
      </c>
      <c r="E177" s="17">
        <f>C177/3250</f>
        <v>7.2993906335478274</v>
      </c>
      <c r="F177" s="28">
        <f>(D177-C177)/E177</f>
        <v>97.500000000000085</v>
      </c>
      <c r="G177" s="80"/>
      <c r="H177" s="80">
        <f>(D177-C169)*0.35</f>
        <v>1801.0035116224728</v>
      </c>
      <c r="I177" s="19">
        <f>E177*50/C177</f>
        <v>1.5384615384615385E-2</v>
      </c>
      <c r="J177" s="85"/>
      <c r="K177" s="102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6"/>
    </row>
  </sheetData>
  <mergeCells count="36">
    <mergeCell ref="A19:A22"/>
    <mergeCell ref="A24:A27"/>
    <mergeCell ref="A29:A32"/>
    <mergeCell ref="A14:A17"/>
    <mergeCell ref="B1:I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49:A152"/>
    <mergeCell ref="A109:A112"/>
    <mergeCell ref="A114:A117"/>
    <mergeCell ref="A119:A122"/>
    <mergeCell ref="A94:A97"/>
    <mergeCell ref="A99:A102"/>
    <mergeCell ref="A104:A107"/>
    <mergeCell ref="A124:A127"/>
    <mergeCell ref="A129:A132"/>
    <mergeCell ref="A134:A137"/>
    <mergeCell ref="A139:A142"/>
    <mergeCell ref="A144:A147"/>
    <mergeCell ref="A174:A177"/>
    <mergeCell ref="A159:A162"/>
    <mergeCell ref="A164:A167"/>
    <mergeCell ref="A169:A172"/>
    <mergeCell ref="A154:A15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3"/>
  <sheetViews>
    <sheetView topLeftCell="A6" workbookViewId="0">
      <selection activeCell="C17" sqref="C1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10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43044</v>
      </c>
      <c r="C4" s="20">
        <v>500</v>
      </c>
      <c r="D4" s="17">
        <f>C4+(C4*-0.0353)</f>
        <v>482.35</v>
      </c>
      <c r="E4" s="17">
        <f>C4/3000</f>
        <v>0.16666666666666666</v>
      </c>
      <c r="F4" s="94">
        <f>(D4-C4)/E4</f>
        <v>-105.89999999999986</v>
      </c>
      <c r="G4" s="18"/>
      <c r="H4" s="18"/>
      <c r="I4" s="19">
        <f>E4*50/C4</f>
        <v>1.6666666666666663E-2</v>
      </c>
      <c r="J4" s="90">
        <f>(D4-C4)/C4</f>
        <v>-3.5299999999999956E-2</v>
      </c>
    </row>
    <row r="5" spans="1:10">
      <c r="A5" s="105"/>
      <c r="B5" s="81">
        <f>B4+7</f>
        <v>43051</v>
      </c>
      <c r="C5" s="17">
        <f>D4+G4-H4</f>
        <v>482.35</v>
      </c>
      <c r="D5" s="99">
        <f>C5+(C5*-0.1562)</f>
        <v>407.00693000000001</v>
      </c>
      <c r="E5" s="17">
        <f>C5/3000</f>
        <v>0.16078333333333333</v>
      </c>
      <c r="F5" s="96">
        <f>(D5-C5)/E5</f>
        <v>-468.60000000000008</v>
      </c>
      <c r="G5" s="18"/>
      <c r="H5" s="18"/>
      <c r="I5" s="19">
        <f>E5*50/C5</f>
        <v>1.6666666666666666E-2</v>
      </c>
      <c r="J5" s="90">
        <f>(D5-C4)/C4</f>
        <v>-0.18598613999999997</v>
      </c>
    </row>
    <row r="6" spans="1:10">
      <c r="A6" s="105"/>
      <c r="B6" s="81">
        <f>B5+7</f>
        <v>43058</v>
      </c>
      <c r="C6" s="17">
        <f>D5+G5-H5</f>
        <v>407.00693000000001</v>
      </c>
      <c r="D6" s="21">
        <f>C6+(C6*0.081)</f>
        <v>439.97449133000003</v>
      </c>
      <c r="E6" s="17">
        <f>C6/2500</f>
        <v>0.16280277200000001</v>
      </c>
      <c r="F6" s="101">
        <f>(D6-C6)/E6</f>
        <v>202.50000000000014</v>
      </c>
      <c r="G6" s="18"/>
      <c r="H6" s="18"/>
      <c r="I6" s="19">
        <f>E6*50/C6</f>
        <v>0.02</v>
      </c>
      <c r="J6" s="90">
        <f>(D6-C4)/C4</f>
        <v>-0.12005101733999993</v>
      </c>
    </row>
    <row r="7" spans="1:10" ht="13" thickBot="1">
      <c r="A7" s="106"/>
      <c r="B7" s="81">
        <f>B6+7</f>
        <v>43065</v>
      </c>
      <c r="C7" s="17">
        <f>D6+G6-H6</f>
        <v>439.97449133000003</v>
      </c>
      <c r="D7" s="17">
        <f>C7+(C7*-0.0343)</f>
        <v>424.88336627738101</v>
      </c>
      <c r="E7" s="17">
        <f>C7/2500</f>
        <v>0.175989796532</v>
      </c>
      <c r="F7" s="94">
        <f>(D7-C7)/E7</f>
        <v>-85.750000000000114</v>
      </c>
      <c r="G7" s="18"/>
      <c r="H7" s="18"/>
      <c r="I7" s="19">
        <f>E7*50/C7</f>
        <v>0.02</v>
      </c>
      <c r="J7" s="90">
        <f>(D7-C4)/C4</f>
        <v>-0.15023326744523796</v>
      </c>
    </row>
    <row r="8" spans="1:10" ht="13" thickBot="1">
      <c r="A8" s="78"/>
      <c r="B8" s="13"/>
      <c r="C8" s="22"/>
      <c r="D8" s="23"/>
      <c r="E8" s="23"/>
      <c r="F8" s="92"/>
      <c r="G8" s="23"/>
      <c r="H8" s="10"/>
      <c r="I8" s="24"/>
      <c r="J8" s="91"/>
    </row>
    <row r="9" spans="1:10">
      <c r="A9" s="104">
        <v>2</v>
      </c>
      <c r="B9" s="81">
        <f>B7+7</f>
        <v>43072</v>
      </c>
      <c r="C9" s="17">
        <f>D7+G7-H7</f>
        <v>424.88336627738101</v>
      </c>
      <c r="D9" s="21">
        <f>C9+(C9*0.10018)</f>
        <v>467.44818191104906</v>
      </c>
      <c r="E9" s="17">
        <f>C9/3250</f>
        <v>0.13073334346996338</v>
      </c>
      <c r="F9" s="101">
        <f>(D9-C9)/E9</f>
        <v>325.58500000000015</v>
      </c>
      <c r="G9" s="18"/>
      <c r="H9" s="18"/>
      <c r="I9" s="19">
        <f>E9*50/C9</f>
        <v>1.5384615384615384E-2</v>
      </c>
      <c r="J9" s="90">
        <f>(D9-C4)/C4</f>
        <v>-6.510363617790188E-2</v>
      </c>
    </row>
    <row r="10" spans="1:10">
      <c r="A10" s="105"/>
      <c r="B10" s="81">
        <f>B9+7</f>
        <v>43079</v>
      </c>
      <c r="C10" s="17">
        <f>D9+G9-H9</f>
        <v>467.44818191104906</v>
      </c>
      <c r="D10" s="17">
        <f>C10+(C10*0.0214)</f>
        <v>477.4515730039455</v>
      </c>
      <c r="E10" s="17">
        <f>C10/3250</f>
        <v>0.14383020981878433</v>
      </c>
      <c r="F10" s="34">
        <f>(D10-C10)/E10</f>
        <v>69.549999999999898</v>
      </c>
      <c r="G10" s="18"/>
      <c r="H10" s="18"/>
      <c r="I10" s="19">
        <f>E10*50/C10</f>
        <v>1.5384615384615385E-2</v>
      </c>
      <c r="J10" s="90">
        <f>(D10-C4)/C4</f>
        <v>-4.5096853992109005E-2</v>
      </c>
    </row>
    <row r="11" spans="1:10">
      <c r="A11" s="105"/>
      <c r="B11" s="81">
        <f>B10+7</f>
        <v>43086</v>
      </c>
      <c r="C11" s="17">
        <f>D10+G10-H10</f>
        <v>477.4515730039455</v>
      </c>
      <c r="D11" s="17">
        <f>C11+(C11*0.0087)</f>
        <v>481.60540168907983</v>
      </c>
      <c r="E11" s="17">
        <f>C11/3250</f>
        <v>0.14690817630890632</v>
      </c>
      <c r="F11" s="34">
        <f>(D11-C11)/E11</f>
        <v>28.275000000000016</v>
      </c>
      <c r="G11" s="18"/>
      <c r="H11" s="18"/>
      <c r="I11" s="19">
        <f>E11*50/C11</f>
        <v>1.5384615384615385E-2</v>
      </c>
      <c r="J11" s="90">
        <f>(D11-C4)/C4</f>
        <v>-3.6789196621840346E-2</v>
      </c>
    </row>
    <row r="12" spans="1:10" ht="13" thickBot="1">
      <c r="A12" s="106"/>
      <c r="B12" s="81">
        <f>B11+7</f>
        <v>43093</v>
      </c>
      <c r="C12" s="20">
        <f>D11+G11-H11</f>
        <v>481.60540168907983</v>
      </c>
      <c r="D12" s="17">
        <f>C12+(C12*0)</f>
        <v>481.60540168907983</v>
      </c>
      <c r="E12" s="17">
        <f>C12/3250</f>
        <v>0.14818627744279378</v>
      </c>
      <c r="F12" s="94">
        <f>(D12-C12)/E12</f>
        <v>0</v>
      </c>
      <c r="G12" s="18"/>
      <c r="H12" s="18"/>
      <c r="I12" s="19">
        <f>E12*50/C12</f>
        <v>1.5384615384615384E-2</v>
      </c>
      <c r="J12" s="90">
        <f>(D12-C4)/C4</f>
        <v>-3.6789196621840346E-2</v>
      </c>
    </row>
    <row r="13" spans="1:10" ht="13" thickBot="1">
      <c r="A13" s="78"/>
      <c r="B13" s="13"/>
      <c r="C13" s="22"/>
      <c r="D13" s="23"/>
      <c r="E13" s="23"/>
      <c r="F13" s="98"/>
      <c r="G13" s="23"/>
      <c r="H13" s="10"/>
      <c r="I13" s="24"/>
      <c r="J13" s="86"/>
    </row>
    <row r="14" spans="1:10">
      <c r="A14" s="104">
        <v>3</v>
      </c>
      <c r="B14" s="81">
        <f>B12+7</f>
        <v>43100</v>
      </c>
      <c r="C14" s="20">
        <f>D12+G12-H12</f>
        <v>481.60540168907983</v>
      </c>
      <c r="D14" s="17">
        <f>C14+(C14*0)</f>
        <v>481.60540168907983</v>
      </c>
      <c r="E14" s="17">
        <f>C14/3250</f>
        <v>0.14818627744279378</v>
      </c>
      <c r="F14" s="94">
        <f>(D14-C14)/E14</f>
        <v>0</v>
      </c>
      <c r="G14" s="18"/>
      <c r="H14" s="18"/>
      <c r="I14" s="19">
        <f>E14*50/C14</f>
        <v>1.5384615384615384E-2</v>
      </c>
      <c r="J14" s="90">
        <f>(D14-C4)/C4</f>
        <v>-3.6789196621840346E-2</v>
      </c>
    </row>
    <row r="15" spans="1:10">
      <c r="A15" s="105"/>
      <c r="B15" s="81">
        <f>B14+7</f>
        <v>43107</v>
      </c>
      <c r="C15" s="17">
        <f>D14+G14-H14</f>
        <v>481.60540168907983</v>
      </c>
      <c r="D15" s="17">
        <f>C15+(C15*-0.0579)</f>
        <v>453.72044893128208</v>
      </c>
      <c r="E15" s="17">
        <f>C15/3250</f>
        <v>0.14818627744279378</v>
      </c>
      <c r="F15" s="94">
        <f>(D15-C15)/E15</f>
        <v>-188.17500000000018</v>
      </c>
      <c r="G15" s="18"/>
      <c r="H15" s="18"/>
      <c r="I15" s="19">
        <f>E15*50/C15</f>
        <v>1.5384615384615384E-2</v>
      </c>
      <c r="J15" s="90">
        <f>(D15-C4)/C4</f>
        <v>-9.2559102137435845E-2</v>
      </c>
    </row>
    <row r="16" spans="1:10">
      <c r="A16" s="105"/>
      <c r="B16" s="81">
        <f>B15+7</f>
        <v>43114</v>
      </c>
      <c r="C16" s="20">
        <f>D15+G15-H15</f>
        <v>453.72044893128208</v>
      </c>
      <c r="D16" s="99">
        <f>C16+(C16*-0.1565)</f>
        <v>382.71319867353645</v>
      </c>
      <c r="E16" s="17">
        <f>C16/3250</f>
        <v>0.13960629197885602</v>
      </c>
      <c r="F16" s="96">
        <f>(D16-C16)/E16</f>
        <v>-508.62499999999989</v>
      </c>
      <c r="G16" s="18"/>
      <c r="H16" s="18"/>
      <c r="I16" s="19">
        <f>E16*50/C16</f>
        <v>1.5384615384615384E-2</v>
      </c>
      <c r="J16" s="93">
        <f>(D16-C4)/C4</f>
        <v>-0.23457360265292709</v>
      </c>
    </row>
    <row r="17" spans="1:11" ht="15" thickBot="1">
      <c r="A17" s="106"/>
      <c r="B17" s="81">
        <f>B16+7</f>
        <v>43121</v>
      </c>
      <c r="C17" s="32">
        <f>D16+G16-H16</f>
        <v>382.71319867353645</v>
      </c>
      <c r="D17" s="17">
        <f>C17+(C17*0.03)</f>
        <v>394.19459463374255</v>
      </c>
      <c r="E17" s="17">
        <f>C17/3250</f>
        <v>0.11775790728416506</v>
      </c>
      <c r="F17" s="83">
        <f>(D17-C17)/E17</f>
        <v>97.500000000000057</v>
      </c>
      <c r="G17" s="18"/>
      <c r="H17" s="80">
        <f>(D17-C4)*0.3</f>
        <v>-31.741621609877232</v>
      </c>
      <c r="I17" s="19">
        <f>E17*50/C17</f>
        <v>1.5384615384615385E-2</v>
      </c>
      <c r="J17" s="85"/>
      <c r="K17" s="102" t="s">
        <v>48</v>
      </c>
    </row>
    <row r="18" spans="1:11" ht="13" thickBot="1">
      <c r="A18" s="78"/>
      <c r="B18" s="13"/>
      <c r="C18" s="22"/>
      <c r="D18" s="23"/>
      <c r="E18" s="23"/>
      <c r="F18" s="92"/>
      <c r="G18" s="23"/>
      <c r="H18" s="10"/>
      <c r="I18" s="24"/>
      <c r="J18" s="86"/>
    </row>
    <row r="19" spans="1:11">
      <c r="A19" s="104">
        <v>4</v>
      </c>
      <c r="B19" s="81">
        <f>B17+7</f>
        <v>43128</v>
      </c>
      <c r="C19" s="20">
        <f>D17+G17-H17</f>
        <v>425.93621624361981</v>
      </c>
      <c r="D19" s="17">
        <f>C19+(C19*0.03)</f>
        <v>438.71430273092841</v>
      </c>
      <c r="E19" s="17">
        <f>C19/3250</f>
        <v>0.13105729730572918</v>
      </c>
      <c r="F19" s="83">
        <f>(D19-C19)/E19</f>
        <v>97.500000000000028</v>
      </c>
      <c r="G19" s="18"/>
      <c r="H19" s="18"/>
      <c r="I19" s="19">
        <f>E19*50/C19</f>
        <v>1.5384615384615385E-2</v>
      </c>
      <c r="J19" s="85"/>
    </row>
    <row r="20" spans="1:11">
      <c r="A20" s="105"/>
      <c r="B20" s="81">
        <f>B19+7</f>
        <v>43135</v>
      </c>
      <c r="C20" s="20">
        <f>D19+G19-H19</f>
        <v>438.71430273092841</v>
      </c>
      <c r="D20" s="17">
        <f>C20+(C20*0.03)</f>
        <v>451.87573181285626</v>
      </c>
      <c r="E20" s="17">
        <f>C20/3250</f>
        <v>0.13498901622490106</v>
      </c>
      <c r="F20" s="83">
        <f>(D20-C20)/E20</f>
        <v>97.499999999999972</v>
      </c>
      <c r="G20" s="18"/>
      <c r="H20" s="18"/>
      <c r="I20" s="19">
        <f>E20*50/C20</f>
        <v>1.5384615384615385E-2</v>
      </c>
      <c r="J20" s="85"/>
    </row>
    <row r="21" spans="1:11">
      <c r="A21" s="105"/>
      <c r="B21" s="81">
        <f>B20+7</f>
        <v>43142</v>
      </c>
      <c r="C21" s="20">
        <f>D20+G20-H20</f>
        <v>451.87573181285626</v>
      </c>
      <c r="D21" s="17">
        <f>C21+(C21*0.03)</f>
        <v>465.43200376724195</v>
      </c>
      <c r="E21" s="17">
        <f>C21/3250</f>
        <v>0.13903868671164807</v>
      </c>
      <c r="F21" s="83">
        <f>(D21-C21)/E21</f>
        <v>97.500000000000043</v>
      </c>
      <c r="G21" s="18"/>
      <c r="H21" s="18"/>
      <c r="I21" s="19">
        <f>E21*50/C21</f>
        <v>1.5384615384615384E-2</v>
      </c>
      <c r="J21" s="85"/>
    </row>
    <row r="22" spans="1:11" ht="13" thickBot="1">
      <c r="A22" s="106"/>
      <c r="B22" s="81">
        <f>B21+7</f>
        <v>43149</v>
      </c>
      <c r="C22" s="20">
        <f>D21+G21-H21</f>
        <v>465.43200376724195</v>
      </c>
      <c r="D22" s="17">
        <f>C22+(C22*0.03)</f>
        <v>479.39496388025918</v>
      </c>
      <c r="E22" s="17">
        <f>C22/3250</f>
        <v>0.14320984731299752</v>
      </c>
      <c r="F22" s="83">
        <f>(D22-C22)/E22</f>
        <v>97.499999999999815</v>
      </c>
      <c r="G22" s="18"/>
      <c r="H22" s="18"/>
      <c r="I22" s="19">
        <f>E22*50/C22</f>
        <v>1.5384615384615385E-2</v>
      </c>
      <c r="J22" s="85"/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6"/>
    </row>
    <row r="24" spans="1:11">
      <c r="A24" s="104">
        <v>5</v>
      </c>
      <c r="B24" s="81">
        <f>B22+7</f>
        <v>43156</v>
      </c>
      <c r="C24" s="20">
        <f>D22+G22-H22</f>
        <v>479.39496388025918</v>
      </c>
      <c r="D24" s="17">
        <f>C24+(C24*0.03)</f>
        <v>493.77681279666695</v>
      </c>
      <c r="E24" s="17">
        <f>C24/3250</f>
        <v>0.14750614273238744</v>
      </c>
      <c r="F24" s="28">
        <f>(D24-C24)/E24</f>
        <v>97.499999999999915</v>
      </c>
      <c r="G24" s="18"/>
      <c r="H24" s="18"/>
      <c r="I24" s="19">
        <f>E24*50/C24</f>
        <v>1.5384615384615385E-2</v>
      </c>
      <c r="J24" s="85"/>
    </row>
    <row r="25" spans="1:11">
      <c r="A25" s="105"/>
      <c r="B25" s="81">
        <f>B24+7</f>
        <v>43163</v>
      </c>
      <c r="C25" s="20">
        <f>D24+G24-H24</f>
        <v>493.77681279666695</v>
      </c>
      <c r="D25" s="17">
        <f>C25+(C25*0.03)</f>
        <v>508.59011718056695</v>
      </c>
      <c r="E25" s="17">
        <f>C25/3250</f>
        <v>0.15193132701435905</v>
      </c>
      <c r="F25" s="28">
        <f>(D25-C25)/E25</f>
        <v>97.499999999999986</v>
      </c>
      <c r="G25" s="18"/>
      <c r="H25" s="18"/>
      <c r="I25" s="19">
        <f>E25*50/C25</f>
        <v>1.5384615384615384E-2</v>
      </c>
      <c r="J25" s="85"/>
    </row>
    <row r="26" spans="1:11">
      <c r="A26" s="105"/>
      <c r="B26" s="81">
        <f>B25+7</f>
        <v>43170</v>
      </c>
      <c r="C26" s="20">
        <f>D25+G25-H25</f>
        <v>508.59011718056695</v>
      </c>
      <c r="D26" s="17">
        <f>C26+(C26*0.03)</f>
        <v>523.84782069598396</v>
      </c>
      <c r="E26" s="17">
        <f>C26/3250</f>
        <v>0.15648926682478984</v>
      </c>
      <c r="F26" s="28">
        <f>(D26-C26)/E26</f>
        <v>97.499999999999986</v>
      </c>
      <c r="G26" s="18"/>
      <c r="H26" s="18"/>
      <c r="I26" s="19">
        <f>E26*50/C26</f>
        <v>1.5384615384615384E-2</v>
      </c>
      <c r="J26" s="85"/>
    </row>
    <row r="27" spans="1:11" ht="13" thickBot="1">
      <c r="A27" s="106"/>
      <c r="B27" s="81">
        <f>B26+7</f>
        <v>43177</v>
      </c>
      <c r="C27" s="20">
        <f>D26+G26-H26</f>
        <v>523.84782069598396</v>
      </c>
      <c r="D27" s="17">
        <f>C27+(C27*0.03)</f>
        <v>539.56325531686343</v>
      </c>
      <c r="E27" s="17">
        <f>C27/3250</f>
        <v>0.16118394482953352</v>
      </c>
      <c r="F27" s="28">
        <f>(D27-C27)/E27</f>
        <v>97.499999999999744</v>
      </c>
      <c r="G27" s="18"/>
      <c r="H27" s="18"/>
      <c r="I27" s="19">
        <f>E27*50/C27</f>
        <v>1.5384615384615384E-2</v>
      </c>
      <c r="J27" s="85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6"/>
    </row>
    <row r="29" spans="1:11">
      <c r="A29" s="104">
        <v>6</v>
      </c>
      <c r="B29" s="81">
        <f>B27+7</f>
        <v>43184</v>
      </c>
      <c r="C29" s="20">
        <f>D27+G27-H27</f>
        <v>539.56325531686343</v>
      </c>
      <c r="D29" s="17">
        <f>C29+(C29*0.03)</f>
        <v>555.75015297636935</v>
      </c>
      <c r="E29" s="17">
        <f>C29/3250</f>
        <v>0.16601946317441951</v>
      </c>
      <c r="F29" s="28">
        <f>(D29-C29)/E29</f>
        <v>97.500000000000085</v>
      </c>
      <c r="G29" s="18"/>
      <c r="H29" s="18"/>
      <c r="I29" s="19">
        <f>E29*50/C29</f>
        <v>1.5384615384615384E-2</v>
      </c>
      <c r="J29" s="85"/>
    </row>
    <row r="30" spans="1:11">
      <c r="A30" s="105"/>
      <c r="B30" s="81">
        <f>B29+7</f>
        <v>43191</v>
      </c>
      <c r="C30" s="20">
        <f>D29+G29-H29</f>
        <v>555.75015297636935</v>
      </c>
      <c r="D30" s="17">
        <f>C30+(C30*0.03)</f>
        <v>572.42265756566042</v>
      </c>
      <c r="E30" s="17">
        <f>C30/3250</f>
        <v>0.17100004706965211</v>
      </c>
      <c r="F30" s="28">
        <f>(D30-C30)/E30</f>
        <v>97.499999999999915</v>
      </c>
      <c r="G30" s="18"/>
      <c r="H30" s="18"/>
      <c r="I30" s="19">
        <f>E30*50/C30</f>
        <v>1.5384615384615385E-2</v>
      </c>
      <c r="J30" s="85"/>
    </row>
    <row r="31" spans="1:11">
      <c r="A31" s="105"/>
      <c r="B31" s="81">
        <f>B30+7</f>
        <v>43198</v>
      </c>
      <c r="C31" s="20">
        <f>D30+G30-H30</f>
        <v>572.42265756566042</v>
      </c>
      <c r="D31" s="17">
        <f>C31+(C31*0.03)</f>
        <v>589.59533729263023</v>
      </c>
      <c r="E31" s="17">
        <f>C31/3250</f>
        <v>0.17613004848174166</v>
      </c>
      <c r="F31" s="28">
        <f>(D31-C31)/E31</f>
        <v>97.500000000000043</v>
      </c>
      <c r="G31" s="18"/>
      <c r="H31" s="18"/>
      <c r="I31" s="19">
        <f>E31*50/C31</f>
        <v>1.5384615384615385E-2</v>
      </c>
      <c r="J31" s="85"/>
    </row>
    <row r="32" spans="1:11" ht="13.5" thickBot="1">
      <c r="A32" s="106"/>
      <c r="B32" s="81">
        <f>B31+7</f>
        <v>43205</v>
      </c>
      <c r="C32" s="20">
        <f>D31+G31-H31</f>
        <v>589.59533729263023</v>
      </c>
      <c r="D32" s="17">
        <f>C32+(C32*0.03)</f>
        <v>607.28319741140911</v>
      </c>
      <c r="E32" s="17">
        <f>C32/3250</f>
        <v>0.18141394993619392</v>
      </c>
      <c r="F32" s="28">
        <f>(D32-C32)/E32</f>
        <v>97.499999999999801</v>
      </c>
      <c r="G32" s="18"/>
      <c r="H32" s="80">
        <f>(D32-C19)*0.35</f>
        <v>63.471443408726252</v>
      </c>
      <c r="I32" s="19">
        <f>E32*50/C32</f>
        <v>1.5384615384615385E-2</v>
      </c>
      <c r="J32" s="85"/>
      <c r="K32" s="102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6"/>
    </row>
    <row r="34" spans="1:11">
      <c r="A34" s="104">
        <v>7</v>
      </c>
      <c r="B34" s="81">
        <f>B32+7</f>
        <v>43212</v>
      </c>
      <c r="C34" s="20">
        <f>D32+G32-H32</f>
        <v>543.81175400268285</v>
      </c>
      <c r="D34" s="17">
        <f>C34+(C34*0.03)</f>
        <v>560.12610662276336</v>
      </c>
      <c r="E34" s="17">
        <f>C34/3250</f>
        <v>0.16732669353928703</v>
      </c>
      <c r="F34" s="28">
        <f>(D34-C34)/E34</f>
        <v>97.500000000000156</v>
      </c>
      <c r="G34" s="18"/>
      <c r="H34" s="18"/>
      <c r="I34" s="19">
        <f>E34*50/C34</f>
        <v>1.5384615384615384E-2</v>
      </c>
      <c r="J34" s="85"/>
    </row>
    <row r="35" spans="1:11">
      <c r="A35" s="105"/>
      <c r="B35" s="81">
        <f>B34+7</f>
        <v>43219</v>
      </c>
      <c r="C35" s="20">
        <f>D34+G34-H34</f>
        <v>560.12610662276336</v>
      </c>
      <c r="D35" s="17">
        <f>C35+(C35*0.03)</f>
        <v>576.9298898214463</v>
      </c>
      <c r="E35" s="17">
        <f>C35/3250</f>
        <v>0.17234649434546565</v>
      </c>
      <c r="F35" s="28">
        <f>(D35-C35)/E35</f>
        <v>97.500000000000213</v>
      </c>
      <c r="G35" s="18"/>
      <c r="H35" s="18"/>
      <c r="I35" s="19">
        <f>E35*50/C35</f>
        <v>1.5384615384615385E-2</v>
      </c>
      <c r="J35" s="85"/>
    </row>
    <row r="36" spans="1:11">
      <c r="A36" s="105"/>
      <c r="B36" s="81">
        <f>B35+7</f>
        <v>43226</v>
      </c>
      <c r="C36" s="20">
        <f>D35+G35-H35</f>
        <v>576.9298898214463</v>
      </c>
      <c r="D36" s="17">
        <f>C36+(C36*0.03)</f>
        <v>594.23778651608973</v>
      </c>
      <c r="E36" s="17">
        <f>C36/3250</f>
        <v>0.17751688917582964</v>
      </c>
      <c r="F36" s="28">
        <f>(D36-C36)/E36</f>
        <v>97.500000000000242</v>
      </c>
      <c r="G36" s="18"/>
      <c r="H36" s="18"/>
      <c r="I36" s="19">
        <f>E36*50/C36</f>
        <v>1.5384615384615385E-2</v>
      </c>
      <c r="J36" s="85"/>
    </row>
    <row r="37" spans="1:11" ht="13" thickBot="1">
      <c r="A37" s="106"/>
      <c r="B37" s="81">
        <f>B36+7</f>
        <v>43233</v>
      </c>
      <c r="C37" s="20">
        <f>D36+G36-H36</f>
        <v>594.23778651608973</v>
      </c>
      <c r="D37" s="17">
        <f>C37+(C37*0.03)</f>
        <v>612.06492011157241</v>
      </c>
      <c r="E37" s="17">
        <f>C37/3250</f>
        <v>0.18284239585110454</v>
      </c>
      <c r="F37" s="28">
        <f>(D37-C37)/E37</f>
        <v>97.499999999999915</v>
      </c>
      <c r="G37" s="80"/>
      <c r="H37" s="80"/>
      <c r="I37" s="19">
        <f>E37*50/C37</f>
        <v>1.5384615384615387E-2</v>
      </c>
      <c r="J37" s="85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6"/>
    </row>
    <row r="39" spans="1:11">
      <c r="A39" s="104">
        <v>8</v>
      </c>
      <c r="B39" s="81">
        <f>B37+7</f>
        <v>43240</v>
      </c>
      <c r="C39" s="20">
        <f>D37+G37-H37</f>
        <v>612.06492011157241</v>
      </c>
      <c r="D39" s="17">
        <f>C39+(C39*0.03)</f>
        <v>630.42686771491958</v>
      </c>
      <c r="E39" s="17">
        <f>C39/3250</f>
        <v>0.18832766772663767</v>
      </c>
      <c r="F39" s="28">
        <f>(D39-C39)/E39</f>
        <v>97.500000000000014</v>
      </c>
      <c r="G39" s="18"/>
      <c r="H39" s="18"/>
      <c r="I39" s="19">
        <f>E39*50/C39</f>
        <v>1.5384615384615385E-2</v>
      </c>
      <c r="J39" s="85"/>
    </row>
    <row r="40" spans="1:11">
      <c r="A40" s="105"/>
      <c r="B40" s="81">
        <f>B39+7</f>
        <v>43247</v>
      </c>
      <c r="C40" s="20">
        <f>D39+G39-H39</f>
        <v>630.42686771491958</v>
      </c>
      <c r="D40" s="17">
        <f>C40+(C40*0.03)</f>
        <v>649.33967374636723</v>
      </c>
      <c r="E40" s="17">
        <f>C40/3250</f>
        <v>0.19397749775843678</v>
      </c>
      <c r="F40" s="28">
        <f>(D40-C40)/E40</f>
        <v>97.500000000000298</v>
      </c>
      <c r="G40" s="18"/>
      <c r="H40" s="18"/>
      <c r="I40" s="19">
        <f>E40*50/C40</f>
        <v>1.5384615384615384E-2</v>
      </c>
      <c r="J40" s="85"/>
    </row>
    <row r="41" spans="1:11">
      <c r="A41" s="105"/>
      <c r="B41" s="81">
        <f>B40+7</f>
        <v>43254</v>
      </c>
      <c r="C41" s="20">
        <f>D40+G40-H40</f>
        <v>649.33967374636723</v>
      </c>
      <c r="D41" s="17">
        <f>C41+(C41*0.03)</f>
        <v>668.81986395875822</v>
      </c>
      <c r="E41" s="17">
        <f>C41/3250</f>
        <v>0.19979682269118992</v>
      </c>
      <c r="F41" s="28">
        <f>(D41-C41)/E41</f>
        <v>97.499999999999886</v>
      </c>
      <c r="G41" s="18"/>
      <c r="H41" s="18"/>
      <c r="I41" s="19">
        <f>E41*50/C41</f>
        <v>1.5384615384615385E-2</v>
      </c>
      <c r="J41" s="85"/>
    </row>
    <row r="42" spans="1:11" ht="13" thickBot="1">
      <c r="A42" s="106"/>
      <c r="B42" s="81">
        <f>B41+7</f>
        <v>43261</v>
      </c>
      <c r="C42" s="20">
        <f>D41+G41-H41</f>
        <v>668.81986395875822</v>
      </c>
      <c r="D42" s="17">
        <f>C42+(C42*0.03)</f>
        <v>688.88445987752095</v>
      </c>
      <c r="E42" s="17">
        <f>C42/3250</f>
        <v>0.20579072737192561</v>
      </c>
      <c r="F42" s="28">
        <f>(D42-C42)/E42</f>
        <v>97.499999999999943</v>
      </c>
      <c r="G42" s="80"/>
      <c r="H42" s="80"/>
      <c r="I42" s="19">
        <f>E42*50/C42</f>
        <v>1.5384615384615385E-2</v>
      </c>
      <c r="J42" s="85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6"/>
    </row>
    <row r="44" spans="1:11">
      <c r="A44" s="104">
        <v>9</v>
      </c>
      <c r="B44" s="81">
        <f>B42+7</f>
        <v>43268</v>
      </c>
      <c r="C44" s="20">
        <f>D42+G42-H42</f>
        <v>688.88445987752095</v>
      </c>
      <c r="D44" s="17">
        <f>C44+(C44*0.03)</f>
        <v>709.55099367384662</v>
      </c>
      <c r="E44" s="17">
        <f>C44/3250</f>
        <v>0.21196444919308338</v>
      </c>
      <c r="F44" s="28">
        <f>(D44-C44)/E44</f>
        <v>97.500000000000171</v>
      </c>
      <c r="G44" s="18"/>
      <c r="H44" s="18"/>
      <c r="I44" s="19">
        <f>E44*50/C44</f>
        <v>1.5384615384615385E-2</v>
      </c>
      <c r="J44" s="85"/>
    </row>
    <row r="45" spans="1:11">
      <c r="A45" s="105"/>
      <c r="B45" s="81">
        <f>B44+7</f>
        <v>43275</v>
      </c>
      <c r="C45" s="20">
        <f>D44+G44-H44</f>
        <v>709.55099367384662</v>
      </c>
      <c r="D45" s="17">
        <f>C45+(C45*0.03)</f>
        <v>730.83752348406199</v>
      </c>
      <c r="E45" s="17">
        <f>C45/3250</f>
        <v>0.21832338266887588</v>
      </c>
      <c r="F45" s="28">
        <f>(D45-C45)/E45</f>
        <v>97.499999999999872</v>
      </c>
      <c r="G45" s="18"/>
      <c r="H45" s="18"/>
      <c r="I45" s="19">
        <f>E45*50/C45</f>
        <v>1.5384615384615385E-2</v>
      </c>
      <c r="J45" s="85"/>
    </row>
    <row r="46" spans="1:11">
      <c r="A46" s="105"/>
      <c r="B46" s="81">
        <f>B45+7</f>
        <v>43282</v>
      </c>
      <c r="C46" s="20">
        <f>D45+G45-H45</f>
        <v>730.83752348406199</v>
      </c>
      <c r="D46" s="17">
        <f>C46+(C46*0.03)</f>
        <v>752.76264918858385</v>
      </c>
      <c r="E46" s="17">
        <f>C46/3250</f>
        <v>0.22487308414894214</v>
      </c>
      <c r="F46" s="28">
        <f>(D46-C46)/E46</f>
        <v>97.500000000000014</v>
      </c>
      <c r="G46" s="18"/>
      <c r="H46" s="18"/>
      <c r="I46" s="19">
        <f>E46*50/C46</f>
        <v>1.5384615384615385E-2</v>
      </c>
      <c r="J46" s="85"/>
    </row>
    <row r="47" spans="1:11" ht="13.5" thickBot="1">
      <c r="A47" s="106"/>
      <c r="B47" s="81">
        <f>B46+7</f>
        <v>43289</v>
      </c>
      <c r="C47" s="20">
        <f>D46+G46-H46</f>
        <v>752.76264918858385</v>
      </c>
      <c r="D47" s="17">
        <f>C47+(C47*0.03)</f>
        <v>775.34552866424133</v>
      </c>
      <c r="E47" s="17">
        <f>C47/3250</f>
        <v>0.23161927667341042</v>
      </c>
      <c r="F47" s="28">
        <f>(D47-C47)/E47</f>
        <v>97.499999999999829</v>
      </c>
      <c r="G47" s="80"/>
      <c r="H47" s="80">
        <f>(D47-C34)*0.35</f>
        <v>81.036821131545466</v>
      </c>
      <c r="I47" s="19">
        <f>E47*50/C47</f>
        <v>1.5384615384615385E-2</v>
      </c>
      <c r="J47" s="85"/>
      <c r="K47" s="102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6"/>
    </row>
    <row r="49" spans="1:11">
      <c r="A49" s="104">
        <v>10</v>
      </c>
      <c r="B49" s="81">
        <f>B47+7</f>
        <v>43296</v>
      </c>
      <c r="C49" s="20">
        <f>D47+G47-H47</f>
        <v>694.30870753269585</v>
      </c>
      <c r="D49" s="17">
        <f>C49+(C49*0.03)</f>
        <v>715.13796875867672</v>
      </c>
      <c r="E49" s="17">
        <f>C49/3250</f>
        <v>0.21363344847159874</v>
      </c>
      <c r="F49" s="28">
        <f>(D49-C49)/E49</f>
        <v>97.499999999999972</v>
      </c>
      <c r="G49" s="18"/>
      <c r="H49" s="18"/>
      <c r="I49" s="19">
        <f>E49*50/C49</f>
        <v>1.5384615384615385E-2</v>
      </c>
      <c r="J49" s="85"/>
    </row>
    <row r="50" spans="1:11">
      <c r="A50" s="105"/>
      <c r="B50" s="81">
        <f>B49+7</f>
        <v>43303</v>
      </c>
      <c r="C50" s="20">
        <f>D49+G49-H49</f>
        <v>715.13796875867672</v>
      </c>
      <c r="D50" s="17">
        <f>C50+(C50*0.03)</f>
        <v>736.59210782143703</v>
      </c>
      <c r="E50" s="17">
        <f>C50/3250</f>
        <v>0.22004245192574667</v>
      </c>
      <c r="F50" s="28">
        <f>(D50-C50)/E50</f>
        <v>97.500000000000014</v>
      </c>
      <c r="G50" s="18"/>
      <c r="H50" s="18"/>
      <c r="I50" s="19">
        <f>E50*50/C50</f>
        <v>1.5384615384615384E-2</v>
      </c>
      <c r="J50" s="85"/>
    </row>
    <row r="51" spans="1:11">
      <c r="A51" s="105"/>
      <c r="B51" s="81">
        <f>B50+7</f>
        <v>43310</v>
      </c>
      <c r="C51" s="20">
        <f>D50+G50-H50</f>
        <v>736.59210782143703</v>
      </c>
      <c r="D51" s="17">
        <f>C51+(C51*0.03)</f>
        <v>758.68987105608016</v>
      </c>
      <c r="E51" s="17">
        <f>C51/3250</f>
        <v>0.22664372548351908</v>
      </c>
      <c r="F51" s="28">
        <f>(D51-C51)/E51</f>
        <v>97.500000000000128</v>
      </c>
      <c r="G51" s="18"/>
      <c r="H51" s="18"/>
      <c r="I51" s="19">
        <f>E51*50/C51</f>
        <v>1.5384615384615384E-2</v>
      </c>
      <c r="J51" s="85"/>
    </row>
    <row r="52" spans="1:11" ht="13" thickBot="1">
      <c r="A52" s="106"/>
      <c r="B52" s="81">
        <f>B51+7</f>
        <v>43317</v>
      </c>
      <c r="C52" s="20">
        <f>D51+G51-H51</f>
        <v>758.68987105608016</v>
      </c>
      <c r="D52" s="17">
        <f>C52+(C52*0.03)</f>
        <v>781.45056718776254</v>
      </c>
      <c r="E52" s="17">
        <f>C52/3250</f>
        <v>0.23344303724802468</v>
      </c>
      <c r="F52" s="28">
        <f>(D52-C52)/E52</f>
        <v>97.499999999999886</v>
      </c>
      <c r="G52" s="80"/>
      <c r="H52" s="80"/>
      <c r="I52" s="19">
        <f>E52*50/C52</f>
        <v>1.5384615384615385E-2</v>
      </c>
      <c r="J52" s="85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6"/>
    </row>
    <row r="54" spans="1:11">
      <c r="A54" s="104">
        <v>11</v>
      </c>
      <c r="B54" s="81">
        <f>B52+7</f>
        <v>43324</v>
      </c>
      <c r="C54" s="20">
        <f>D52+G52-H52</f>
        <v>781.45056718776254</v>
      </c>
      <c r="D54" s="17">
        <f>C54+(C54*0.03)</f>
        <v>804.89408420339544</v>
      </c>
      <c r="E54" s="17">
        <f>C54/3250</f>
        <v>0.24044632836546539</v>
      </c>
      <c r="F54" s="28">
        <f>(D54-C54)/E54</f>
        <v>97.500000000000071</v>
      </c>
      <c r="G54" s="18"/>
      <c r="H54" s="18"/>
      <c r="I54" s="19">
        <f>E54*50/C54</f>
        <v>1.5384615384615385E-2</v>
      </c>
      <c r="J54" s="85"/>
    </row>
    <row r="55" spans="1:11">
      <c r="A55" s="105"/>
      <c r="B55" s="81">
        <f>B54+7</f>
        <v>43331</v>
      </c>
      <c r="C55" s="20">
        <f>D54+G54-H54</f>
        <v>804.89408420339544</v>
      </c>
      <c r="D55" s="17">
        <f>C55+(C55*0.03)</f>
        <v>829.04090672949735</v>
      </c>
      <c r="E55" s="17">
        <f>C55/3250</f>
        <v>0.24765971821642938</v>
      </c>
      <c r="F55" s="28">
        <f>(D55-C55)/E55</f>
        <v>97.500000000000199</v>
      </c>
      <c r="G55" s="18"/>
      <c r="H55" s="18"/>
      <c r="I55" s="19">
        <f>E55*50/C55</f>
        <v>1.5384615384615385E-2</v>
      </c>
      <c r="J55" s="85"/>
    </row>
    <row r="56" spans="1:11">
      <c r="A56" s="105"/>
      <c r="B56" s="81">
        <f>B55+7</f>
        <v>43338</v>
      </c>
      <c r="C56" s="20">
        <f>D55+G55-H55</f>
        <v>829.04090672949735</v>
      </c>
      <c r="D56" s="17">
        <f>C56+(C56*0.03)</f>
        <v>853.9121339313823</v>
      </c>
      <c r="E56" s="17">
        <f>C56/3250</f>
        <v>0.25508950976292227</v>
      </c>
      <c r="F56" s="28">
        <f>(D56-C56)/E56</f>
        <v>97.500000000000114</v>
      </c>
      <c r="G56" s="18"/>
      <c r="H56" s="18"/>
      <c r="I56" s="19">
        <f>E56*50/C56</f>
        <v>1.5384615384615385E-2</v>
      </c>
      <c r="J56" s="85"/>
    </row>
    <row r="57" spans="1:11" ht="13" thickBot="1">
      <c r="A57" s="106"/>
      <c r="B57" s="81">
        <f>B56+7</f>
        <v>43345</v>
      </c>
      <c r="C57" s="20">
        <f>D56+G56-H56</f>
        <v>853.9121339313823</v>
      </c>
      <c r="D57" s="17">
        <f>C57+(C57*0.03)</f>
        <v>879.52949794932374</v>
      </c>
      <c r="E57" s="17">
        <f>C57/3250</f>
        <v>0.26274219505580992</v>
      </c>
      <c r="F57" s="28">
        <f>(D57-C57)/E57</f>
        <v>97.499999999999901</v>
      </c>
      <c r="G57" s="80"/>
      <c r="H57" s="80"/>
      <c r="I57" s="19">
        <f>E57*50/C57</f>
        <v>1.5384615384615382E-2</v>
      </c>
      <c r="J57" s="85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6"/>
    </row>
    <row r="59" spans="1:11">
      <c r="A59" s="104">
        <v>12</v>
      </c>
      <c r="B59" s="81">
        <f>B57+7</f>
        <v>43352</v>
      </c>
      <c r="C59" s="20">
        <f>D57+G57-H57</f>
        <v>879.52949794932374</v>
      </c>
      <c r="D59" s="17">
        <f>C59+(C59*0.03)</f>
        <v>905.9153828878035</v>
      </c>
      <c r="E59" s="17">
        <f>C59/3250</f>
        <v>0.27062446090748421</v>
      </c>
      <c r="F59" s="28">
        <f>(D59-C59)/E59</f>
        <v>97.500000000000185</v>
      </c>
      <c r="G59" s="18"/>
      <c r="H59" s="18"/>
      <c r="I59" s="19">
        <f>E59*50/C59</f>
        <v>1.5384615384615384E-2</v>
      </c>
      <c r="J59" s="85"/>
    </row>
    <row r="60" spans="1:11">
      <c r="A60" s="105"/>
      <c r="B60" s="81">
        <f>B59+7</f>
        <v>43359</v>
      </c>
      <c r="C60" s="20">
        <f>D59+G59-H59</f>
        <v>905.9153828878035</v>
      </c>
      <c r="D60" s="17">
        <f>C60+(C60*0.03)</f>
        <v>933.09284437443762</v>
      </c>
      <c r="E60" s="17">
        <f>C60/3250</f>
        <v>0.27874319473470877</v>
      </c>
      <c r="F60" s="28">
        <f>(D60-C60)/E60</f>
        <v>97.500000000000043</v>
      </c>
      <c r="G60" s="18"/>
      <c r="H60" s="18"/>
      <c r="I60" s="19">
        <f>E60*50/C60</f>
        <v>1.5384615384615384E-2</v>
      </c>
      <c r="J60" s="85"/>
    </row>
    <row r="61" spans="1:11">
      <c r="A61" s="105"/>
      <c r="B61" s="81">
        <f>B60+7</f>
        <v>43366</v>
      </c>
      <c r="C61" s="20">
        <f>D60+G60-H60</f>
        <v>933.09284437443762</v>
      </c>
      <c r="D61" s="17">
        <f>C61+(C61*0.03)</f>
        <v>961.08562970567073</v>
      </c>
      <c r="E61" s="17">
        <f>C61/3250</f>
        <v>0.28710549057675006</v>
      </c>
      <c r="F61" s="28">
        <f>(D61-C61)/E61</f>
        <v>97.499999999999929</v>
      </c>
      <c r="G61" s="18"/>
      <c r="H61" s="18"/>
      <c r="I61" s="19">
        <f>E61*50/C61</f>
        <v>1.5384615384615385E-2</v>
      </c>
      <c r="J61" s="85"/>
    </row>
    <row r="62" spans="1:11" ht="13.5" thickBot="1">
      <c r="A62" s="106"/>
      <c r="B62" s="81">
        <f>B61+7</f>
        <v>43373</v>
      </c>
      <c r="C62" s="20">
        <f>D61+G61-H61</f>
        <v>961.08562970567073</v>
      </c>
      <c r="D62" s="17">
        <f>C62+(C62*0.03)</f>
        <v>989.91819859684085</v>
      </c>
      <c r="E62" s="17">
        <f>C62/3250</f>
        <v>0.29571865529405256</v>
      </c>
      <c r="F62" s="28">
        <f>(D62-C62)/E62</f>
        <v>97.5</v>
      </c>
      <c r="G62" s="80"/>
      <c r="H62" s="80">
        <f>(D62-C49)*0.35</f>
        <v>103.46332187245075</v>
      </c>
      <c r="I62" s="19">
        <f>E62*50/C62</f>
        <v>1.5384615384615385E-2</v>
      </c>
      <c r="J62" s="85"/>
      <c r="K62" s="102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6"/>
    </row>
    <row r="64" spans="1:11">
      <c r="A64" s="104">
        <v>13</v>
      </c>
      <c r="B64" s="81">
        <f>B62+7</f>
        <v>43380</v>
      </c>
      <c r="C64" s="20">
        <f>D62+G62-H62</f>
        <v>886.45487672439015</v>
      </c>
      <c r="D64" s="17">
        <f>C64+(C64*0.03)</f>
        <v>913.04852302612187</v>
      </c>
      <c r="E64" s="17">
        <f>C64/3250</f>
        <v>0.27275534668442775</v>
      </c>
      <c r="F64" s="28">
        <f>(D64-C64)/E64</f>
        <v>97.500000000000071</v>
      </c>
      <c r="G64" s="17"/>
      <c r="H64" s="79"/>
      <c r="I64" s="19">
        <f>E64*50/C64</f>
        <v>1.5384615384615384E-2</v>
      </c>
      <c r="J64" s="85"/>
    </row>
    <row r="65" spans="1:11">
      <c r="A65" s="105"/>
      <c r="B65" s="81">
        <f>B64+7</f>
        <v>43387</v>
      </c>
      <c r="C65" s="20">
        <f>D64+G64-H64</f>
        <v>913.04852302612187</v>
      </c>
      <c r="D65" s="17">
        <f>C65+(C65*0.03)</f>
        <v>940.43997871690556</v>
      </c>
      <c r="E65" s="17">
        <f>C65/3250</f>
        <v>0.28093800708496058</v>
      </c>
      <c r="F65" s="28">
        <f>(D65-C65)/E65</f>
        <v>97.500000000000099</v>
      </c>
      <c r="G65" s="17"/>
      <c r="H65" s="79"/>
      <c r="I65" s="19">
        <f>E65*50/C65</f>
        <v>1.5384615384615385E-2</v>
      </c>
      <c r="J65" s="85"/>
    </row>
    <row r="66" spans="1:11">
      <c r="A66" s="105"/>
      <c r="B66" s="81">
        <f>B65+7</f>
        <v>43394</v>
      </c>
      <c r="C66" s="20">
        <f>D65+G65-H65</f>
        <v>940.43997871690556</v>
      </c>
      <c r="D66" s="17">
        <f>C66+(C66*0.03)</f>
        <v>968.65317807841268</v>
      </c>
      <c r="E66" s="17">
        <f>C66/3250</f>
        <v>0.28936614729750942</v>
      </c>
      <c r="F66" s="28">
        <f>(D66-C66)/E66</f>
        <v>97.499999999999844</v>
      </c>
      <c r="G66" s="17"/>
      <c r="H66" s="79"/>
      <c r="I66" s="19">
        <f>E66*50/C66</f>
        <v>1.5384615384615385E-2</v>
      </c>
      <c r="J66" s="85"/>
    </row>
    <row r="67" spans="1:11" ht="13" thickBot="1">
      <c r="A67" s="106"/>
      <c r="B67" s="81">
        <f>B66+7</f>
        <v>43401</v>
      </c>
      <c r="C67" s="20">
        <f>D66+G66-H66</f>
        <v>968.65317807841268</v>
      </c>
      <c r="D67" s="17">
        <f>C67+(C67*0.03)</f>
        <v>997.71277342076507</v>
      </c>
      <c r="E67" s="17">
        <f>C67/3250</f>
        <v>0.29804713171643465</v>
      </c>
      <c r="F67" s="28">
        <f>(D67-C67)/E67</f>
        <v>97.500000000000057</v>
      </c>
      <c r="G67" s="80"/>
      <c r="H67" s="80"/>
      <c r="I67" s="19">
        <f>E67*50/C67</f>
        <v>1.5384615384615384E-2</v>
      </c>
      <c r="J67" s="85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6"/>
    </row>
    <row r="69" spans="1:11">
      <c r="A69" s="104">
        <v>14</v>
      </c>
      <c r="B69" s="81">
        <f>B67+7</f>
        <v>43408</v>
      </c>
      <c r="C69" s="20">
        <f>D67+G67-H67</f>
        <v>997.71277342076507</v>
      </c>
      <c r="D69" s="17">
        <f>C69+(C69*0.03)</f>
        <v>1027.644156623388</v>
      </c>
      <c r="E69" s="17">
        <f>C69/3250</f>
        <v>0.30698854566792771</v>
      </c>
      <c r="F69" s="28">
        <f>(D69-C69)/E69</f>
        <v>97.499999999999815</v>
      </c>
      <c r="G69" s="18"/>
      <c r="H69" s="18"/>
      <c r="I69" s="19">
        <f>E69*50/C69</f>
        <v>1.5384615384615385E-2</v>
      </c>
      <c r="J69" s="85"/>
    </row>
    <row r="70" spans="1:11">
      <c r="A70" s="105"/>
      <c r="B70" s="81">
        <f>B69+7</f>
        <v>43415</v>
      </c>
      <c r="C70" s="20">
        <f>D69+G69-H69</f>
        <v>1027.644156623388</v>
      </c>
      <c r="D70" s="17">
        <f>C70+(C70*0.03)</f>
        <v>1058.4734813220896</v>
      </c>
      <c r="E70" s="17">
        <f>C70/3250</f>
        <v>0.3161982020379655</v>
      </c>
      <c r="F70" s="28">
        <f>(D70-C70)/E70</f>
        <v>97.499999999999915</v>
      </c>
      <c r="G70" s="18"/>
      <c r="H70" s="18"/>
      <c r="I70" s="19">
        <f>E70*50/C70</f>
        <v>1.5384615384615384E-2</v>
      </c>
      <c r="J70" s="85"/>
    </row>
    <row r="71" spans="1:11">
      <c r="A71" s="105"/>
      <c r="B71" s="81">
        <f>B70+7</f>
        <v>43422</v>
      </c>
      <c r="C71" s="20">
        <f>D70+G70-H70</f>
        <v>1058.4734813220896</v>
      </c>
      <c r="D71" s="17">
        <f>C71+(C71*0.03)</f>
        <v>1090.2276857617524</v>
      </c>
      <c r="E71" s="17">
        <f>C71/3250</f>
        <v>0.32568414809910451</v>
      </c>
      <c r="F71" s="28">
        <f>(D71-C71)/E71</f>
        <v>97.500000000000256</v>
      </c>
      <c r="G71" s="18"/>
      <c r="H71" s="18"/>
      <c r="I71" s="19">
        <f>E71*50/C71</f>
        <v>1.5384615384615385E-2</v>
      </c>
      <c r="J71" s="85"/>
    </row>
    <row r="72" spans="1:11" ht="13" thickBot="1">
      <c r="A72" s="106"/>
      <c r="B72" s="81">
        <f>B71+7</f>
        <v>43429</v>
      </c>
      <c r="C72" s="20">
        <f>D71+G71-H71</f>
        <v>1090.2276857617524</v>
      </c>
      <c r="D72" s="17">
        <f>C72+(C72*0.03)</f>
        <v>1122.934516334605</v>
      </c>
      <c r="E72" s="17">
        <f>C72/3250</f>
        <v>0.33545467254207767</v>
      </c>
      <c r="F72" s="28">
        <f>(D72-C72)/E72</f>
        <v>97.500000000000071</v>
      </c>
      <c r="G72" s="80"/>
      <c r="H72" s="80"/>
      <c r="I72" s="19">
        <f>E72*50/C72</f>
        <v>1.5384615384615384E-2</v>
      </c>
      <c r="J72" s="85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6"/>
    </row>
    <row r="74" spans="1:11">
      <c r="A74" s="104">
        <v>15</v>
      </c>
      <c r="B74" s="81">
        <f>B72+7</f>
        <v>43436</v>
      </c>
      <c r="C74" s="20">
        <f>D72+G72-H72</f>
        <v>1122.934516334605</v>
      </c>
      <c r="D74" s="17">
        <f>C74+(C74*0.03)</f>
        <v>1156.6225518246431</v>
      </c>
      <c r="E74" s="17">
        <f>C74/3250</f>
        <v>0.34551831271833999</v>
      </c>
      <c r="F74" s="28">
        <f>(D74-C74)/E74</f>
        <v>97.499999999999986</v>
      </c>
      <c r="G74" s="18"/>
      <c r="H74" s="18"/>
      <c r="I74" s="19">
        <f>E74*50/C74</f>
        <v>1.5384615384615384E-2</v>
      </c>
      <c r="J74" s="85"/>
    </row>
    <row r="75" spans="1:11">
      <c r="A75" s="105"/>
      <c r="B75" s="81">
        <f>B74+7</f>
        <v>43443</v>
      </c>
      <c r="C75" s="20">
        <f>D74+G74-H74</f>
        <v>1156.6225518246431</v>
      </c>
      <c r="D75" s="17">
        <f>C75+(C75*0.03)</f>
        <v>1191.3212283793823</v>
      </c>
      <c r="E75" s="17">
        <f>C75/3250</f>
        <v>0.3558838620998902</v>
      </c>
      <c r="F75" s="28">
        <f>(D75-C75)/E75</f>
        <v>97.499999999999801</v>
      </c>
      <c r="G75" s="18"/>
      <c r="H75" s="18"/>
      <c r="I75" s="19">
        <f>E75*50/C75</f>
        <v>1.5384615384615384E-2</v>
      </c>
      <c r="J75" s="85"/>
    </row>
    <row r="76" spans="1:11">
      <c r="A76" s="105"/>
      <c r="B76" s="81">
        <f>B75+7</f>
        <v>43450</v>
      </c>
      <c r="C76" s="20">
        <f>D75+G75-H75</f>
        <v>1191.3212283793823</v>
      </c>
      <c r="D76" s="17">
        <f>C76+(C76*0.03)</f>
        <v>1227.0608652307637</v>
      </c>
      <c r="E76" s="17">
        <f>C76/3250</f>
        <v>0.36656037796288687</v>
      </c>
      <c r="F76" s="28">
        <f>(D76-C76)/E76</f>
        <v>97.499999999999858</v>
      </c>
      <c r="G76" s="18"/>
      <c r="H76" s="18"/>
      <c r="I76" s="19">
        <f>E76*50/C76</f>
        <v>1.5384615384615384E-2</v>
      </c>
      <c r="J76" s="85"/>
    </row>
    <row r="77" spans="1:11" ht="13.5" thickBot="1">
      <c r="A77" s="106"/>
      <c r="B77" s="81">
        <f>B76+7</f>
        <v>43457</v>
      </c>
      <c r="C77" s="20">
        <f>D76+G76-H76</f>
        <v>1227.0608652307637</v>
      </c>
      <c r="D77" s="17">
        <f>C77+(C77*0.03)</f>
        <v>1263.8726911876865</v>
      </c>
      <c r="E77" s="17">
        <f>C77/3250</f>
        <v>0.37755718930177345</v>
      </c>
      <c r="F77" s="28">
        <f>(D77-C77)/E77</f>
        <v>97.499999999999716</v>
      </c>
      <c r="G77" s="80"/>
      <c r="H77" s="80">
        <f>(D77-C64)*0.35</f>
        <v>132.09623506215374</v>
      </c>
      <c r="I77" s="19">
        <f>E77*50/C77</f>
        <v>1.5384615384615384E-2</v>
      </c>
      <c r="J77" s="85"/>
      <c r="K77" s="102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6"/>
    </row>
    <row r="79" spans="1:11">
      <c r="A79" s="104">
        <v>16</v>
      </c>
      <c r="B79" s="81">
        <f>B77+7</f>
        <v>43464</v>
      </c>
      <c r="C79" s="20">
        <f>D77+G77-H77</f>
        <v>1131.7764561255328</v>
      </c>
      <c r="D79" s="17">
        <f>C79+(C79*0.03)</f>
        <v>1165.7297498092987</v>
      </c>
      <c r="E79" s="17">
        <f>C79/3250</f>
        <v>0.34823890957708703</v>
      </c>
      <c r="F79" s="28">
        <f>(D79-C79)/E79</f>
        <v>97.499999999999687</v>
      </c>
      <c r="G79" s="18"/>
      <c r="H79" s="18"/>
      <c r="I79" s="19">
        <f>E79*50/C79</f>
        <v>1.5384615384615385E-2</v>
      </c>
      <c r="J79" s="85"/>
    </row>
    <row r="80" spans="1:11">
      <c r="A80" s="105"/>
      <c r="B80" s="81">
        <f>B79+7</f>
        <v>43471</v>
      </c>
      <c r="C80" s="20">
        <f>D79+G79-H79</f>
        <v>1165.7297498092987</v>
      </c>
      <c r="D80" s="17">
        <f>C80+(C80*0.03)</f>
        <v>1200.7016423035777</v>
      </c>
      <c r="E80" s="17">
        <f>C80/3250</f>
        <v>0.35868607686439963</v>
      </c>
      <c r="F80" s="28">
        <f>(D80-C80)/E80</f>
        <v>97.500000000000156</v>
      </c>
      <c r="G80" s="18"/>
      <c r="H80" s="18"/>
      <c r="I80" s="19">
        <f>E80*50/C80</f>
        <v>1.5384615384615387E-2</v>
      </c>
      <c r="J80" s="85"/>
    </row>
    <row r="81" spans="1:11">
      <c r="A81" s="105"/>
      <c r="B81" s="81">
        <f>B80+7</f>
        <v>43478</v>
      </c>
      <c r="C81" s="20">
        <f>D80+G80-H80</f>
        <v>1200.7016423035777</v>
      </c>
      <c r="D81" s="17">
        <f>C81+(C81*0.03)</f>
        <v>1236.7226915726851</v>
      </c>
      <c r="E81" s="17">
        <f>C81/3250</f>
        <v>0.36944665917033159</v>
      </c>
      <c r="F81" s="28">
        <f>(D81-C81)/E81</f>
        <v>97.500000000000128</v>
      </c>
      <c r="G81" s="18"/>
      <c r="H81" s="18"/>
      <c r="I81" s="19">
        <f>E81*50/C81</f>
        <v>1.5384615384615385E-2</v>
      </c>
      <c r="J81" s="85"/>
    </row>
    <row r="82" spans="1:11" ht="13" thickBot="1">
      <c r="A82" s="106"/>
      <c r="B82" s="81">
        <f>B81+7</f>
        <v>43485</v>
      </c>
      <c r="C82" s="20">
        <f>D81+G81-H81</f>
        <v>1236.7226915726851</v>
      </c>
      <c r="D82" s="17">
        <f>C82+(C82*0.03)</f>
        <v>1273.8243723198657</v>
      </c>
      <c r="E82" s="17">
        <f>C82/3250</f>
        <v>0.38053005894544156</v>
      </c>
      <c r="F82" s="28">
        <f>(D82-C82)/E82</f>
        <v>97.500000000000071</v>
      </c>
      <c r="G82" s="80"/>
      <c r="H82" s="80"/>
      <c r="I82" s="19">
        <f>E82*50/C82</f>
        <v>1.5384615384615384E-2</v>
      </c>
      <c r="J82" s="85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6"/>
    </row>
    <row r="84" spans="1:11">
      <c r="A84" s="104">
        <v>17</v>
      </c>
      <c r="B84" s="81">
        <f>B82+7</f>
        <v>43492</v>
      </c>
      <c r="C84" s="20">
        <f>D82+G82-H82</f>
        <v>1273.8243723198657</v>
      </c>
      <c r="D84" s="17">
        <f>C84+(C84*0.03)</f>
        <v>1312.0391034894617</v>
      </c>
      <c r="E84" s="17">
        <f>C84/3250</f>
        <v>0.39194596071380483</v>
      </c>
      <c r="F84" s="28">
        <f>(D84-C84)/E84</f>
        <v>97.500000000000085</v>
      </c>
      <c r="G84" s="18"/>
      <c r="H84" s="18"/>
      <c r="I84" s="19">
        <f>E84*50/C84</f>
        <v>1.5384615384615384E-2</v>
      </c>
      <c r="J84" s="85"/>
    </row>
    <row r="85" spans="1:11">
      <c r="A85" s="105"/>
      <c r="B85" s="81">
        <f>B84+7</f>
        <v>43499</v>
      </c>
      <c r="C85" s="20">
        <f>D84+G84-H84</f>
        <v>1312.0391034894617</v>
      </c>
      <c r="D85" s="17">
        <f>C85+(C85*0.03)</f>
        <v>1351.4002765941455</v>
      </c>
      <c r="E85" s="17">
        <f>C85/3250</f>
        <v>0.403704339535219</v>
      </c>
      <c r="F85" s="28">
        <f>(D85-C85)/E85</f>
        <v>97.499999999999758</v>
      </c>
      <c r="G85" s="18"/>
      <c r="H85" s="18"/>
      <c r="I85" s="19">
        <f>E85*50/C85</f>
        <v>1.5384615384615387E-2</v>
      </c>
      <c r="J85" s="85"/>
    </row>
    <row r="86" spans="1:11">
      <c r="A86" s="105"/>
      <c r="B86" s="81">
        <f>B85+7</f>
        <v>43506</v>
      </c>
      <c r="C86" s="20">
        <f>D85+G85-H85</f>
        <v>1351.4002765941455</v>
      </c>
      <c r="D86" s="17">
        <f>C86+(C86*0.03)</f>
        <v>1391.9422848919698</v>
      </c>
      <c r="E86" s="17">
        <f>C86/3250</f>
        <v>0.41581546972127553</v>
      </c>
      <c r="F86" s="28">
        <f>(D86-C86)/E86</f>
        <v>97.500000000000071</v>
      </c>
      <c r="G86" s="18"/>
      <c r="H86" s="18"/>
      <c r="I86" s="19">
        <f>E86*50/C86</f>
        <v>1.5384615384615385E-2</v>
      </c>
      <c r="J86" s="85"/>
    </row>
    <row r="87" spans="1:11" ht="13" thickBot="1">
      <c r="A87" s="106"/>
      <c r="B87" s="81">
        <f>B86+7</f>
        <v>43513</v>
      </c>
      <c r="C87" s="20">
        <f>D86+G86-H86</f>
        <v>1391.9422848919698</v>
      </c>
      <c r="D87" s="17">
        <f>C87+(C87*0.03)</f>
        <v>1433.700553438729</v>
      </c>
      <c r="E87" s="17">
        <f>C87/3250</f>
        <v>0.4282899338129138</v>
      </c>
      <c r="F87" s="28">
        <f>(D87-C87)/E87</f>
        <v>97.500000000000142</v>
      </c>
      <c r="G87" s="80"/>
      <c r="H87" s="80"/>
      <c r="I87" s="19">
        <f>E87*50/C87</f>
        <v>1.5384615384615385E-2</v>
      </c>
      <c r="J87" s="85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6"/>
    </row>
    <row r="89" spans="1:11">
      <c r="A89" s="104">
        <v>18</v>
      </c>
      <c r="B89" s="81">
        <f>B87+7</f>
        <v>43520</v>
      </c>
      <c r="C89" s="20">
        <f>D87+G87-H87</f>
        <v>1433.700553438729</v>
      </c>
      <c r="D89" s="17">
        <f>C89+(C89*0.03)</f>
        <v>1476.7115700418908</v>
      </c>
      <c r="E89" s="17">
        <f>C89/3250</f>
        <v>0.44113863182730123</v>
      </c>
      <c r="F89" s="28">
        <f>(D89-C89)/E89</f>
        <v>97.499999999999858</v>
      </c>
      <c r="G89" s="18"/>
      <c r="H89" s="18"/>
      <c r="I89" s="19">
        <f>E89*50/C89</f>
        <v>1.5384615384615384E-2</v>
      </c>
      <c r="J89" s="85"/>
    </row>
    <row r="90" spans="1:11">
      <c r="A90" s="105"/>
      <c r="B90" s="81">
        <f>B89+7</f>
        <v>43527</v>
      </c>
      <c r="C90" s="20">
        <f>D89+G89-H89</f>
        <v>1476.7115700418908</v>
      </c>
      <c r="D90" s="17">
        <f>C90+(C90*0.03)</f>
        <v>1521.0129171431474</v>
      </c>
      <c r="E90" s="17">
        <f>C90/3250</f>
        <v>0.45437279078212023</v>
      </c>
      <c r="F90" s="28">
        <f>(D90-C90)/E90</f>
        <v>97.499999999999787</v>
      </c>
      <c r="G90" s="18"/>
      <c r="H90" s="18"/>
      <c r="I90" s="19">
        <f>E90*50/C90</f>
        <v>1.5384615384615384E-2</v>
      </c>
      <c r="J90" s="85"/>
    </row>
    <row r="91" spans="1:11">
      <c r="A91" s="105"/>
      <c r="B91" s="81">
        <f>B90+7</f>
        <v>43534</v>
      </c>
      <c r="C91" s="20">
        <f>D90+G90-H90</f>
        <v>1521.0129171431474</v>
      </c>
      <c r="D91" s="17">
        <f>C91+(C91*0.03)</f>
        <v>1566.6433046574418</v>
      </c>
      <c r="E91" s="17">
        <f>C91/3250</f>
        <v>0.46800397450558384</v>
      </c>
      <c r="F91" s="28">
        <f>(D91-C91)/E91</f>
        <v>97.499999999999943</v>
      </c>
      <c r="G91" s="18"/>
      <c r="H91" s="18"/>
      <c r="I91" s="19">
        <f>E91*50/C91</f>
        <v>1.5384615384615385E-2</v>
      </c>
      <c r="J91" s="85"/>
    </row>
    <row r="92" spans="1:11" ht="13.5" thickBot="1">
      <c r="A92" s="106"/>
      <c r="B92" s="81">
        <f>B91+7</f>
        <v>43541</v>
      </c>
      <c r="C92" s="20">
        <f>D91+G91-H91</f>
        <v>1566.6433046574418</v>
      </c>
      <c r="D92" s="17">
        <f>C92+(C92*0.03)</f>
        <v>1613.6426037971651</v>
      </c>
      <c r="E92" s="17">
        <f>C92/3250</f>
        <v>0.48204409374075136</v>
      </c>
      <c r="F92" s="28">
        <f>(D92-C92)/E92</f>
        <v>97.499999999999957</v>
      </c>
      <c r="G92" s="80"/>
      <c r="H92" s="80">
        <f>(D92-C79)*0.35</f>
        <v>168.65315168507126</v>
      </c>
      <c r="I92" s="19">
        <f>E92*50/C92</f>
        <v>1.5384615384615385E-2</v>
      </c>
      <c r="J92" s="85"/>
      <c r="K92" s="102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6"/>
    </row>
    <row r="94" spans="1:11">
      <c r="A94" s="104">
        <v>19</v>
      </c>
      <c r="B94" s="81">
        <f>B92+7</f>
        <v>43548</v>
      </c>
      <c r="C94" s="20">
        <f>D92+G92-H92</f>
        <v>1444.9894521120939</v>
      </c>
      <c r="D94" s="17">
        <f>C94+(C94*0.03)</f>
        <v>1488.3391356754566</v>
      </c>
      <c r="E94" s="17">
        <f>C94/3250</f>
        <v>0.44461213911141351</v>
      </c>
      <c r="F94" s="28">
        <f>(D94-C94)/E94</f>
        <v>97.499999999999872</v>
      </c>
      <c r="G94" s="17"/>
      <c r="H94" s="18"/>
      <c r="I94" s="19">
        <f>E94*50/C94</f>
        <v>1.5384615384615384E-2</v>
      </c>
      <c r="J94" s="85"/>
    </row>
    <row r="95" spans="1:11">
      <c r="A95" s="105"/>
      <c r="B95" s="81">
        <f>B94+7</f>
        <v>43555</v>
      </c>
      <c r="C95" s="20">
        <f>D94+G94-H94</f>
        <v>1488.3391356754566</v>
      </c>
      <c r="D95" s="17">
        <f>C95+(C95*0.03)</f>
        <v>1532.9893097457204</v>
      </c>
      <c r="E95" s="17">
        <f>C95/3250</f>
        <v>0.45795050328475589</v>
      </c>
      <c r="F95" s="28">
        <f>(D95-C95)/E95</f>
        <v>97.500000000000227</v>
      </c>
      <c r="G95" s="17"/>
      <c r="H95" s="18"/>
      <c r="I95" s="19">
        <f>E95*50/C95</f>
        <v>1.5384615384615385E-2</v>
      </c>
      <c r="J95" s="85"/>
    </row>
    <row r="96" spans="1:11">
      <c r="A96" s="105"/>
      <c r="B96" s="81">
        <f>B95+7</f>
        <v>43562</v>
      </c>
      <c r="C96" s="20">
        <f>D95+G95-H95</f>
        <v>1532.9893097457204</v>
      </c>
      <c r="D96" s="17">
        <f>C96+(C96*0.03)</f>
        <v>1578.9789890380921</v>
      </c>
      <c r="E96" s="17">
        <f>C96/3250</f>
        <v>0.47168901838329858</v>
      </c>
      <c r="F96" s="28">
        <f>(D96-C96)/E96</f>
        <v>97.500000000000071</v>
      </c>
      <c r="G96" s="17"/>
      <c r="H96" s="18"/>
      <c r="I96" s="19">
        <f>E96*50/C96</f>
        <v>1.5384615384615384E-2</v>
      </c>
      <c r="J96" s="85"/>
    </row>
    <row r="97" spans="1:11" ht="13" thickBot="1">
      <c r="A97" s="106"/>
      <c r="B97" s="81">
        <f>B96+7</f>
        <v>43569</v>
      </c>
      <c r="C97" s="20">
        <f>D96+G96-H96</f>
        <v>1578.9789890380921</v>
      </c>
      <c r="D97" s="17">
        <f>C97+(C97*0.03)</f>
        <v>1626.3483587092348</v>
      </c>
      <c r="E97" s="17">
        <f>C97/3250</f>
        <v>0.48583968893479756</v>
      </c>
      <c r="F97" s="28">
        <f>(D97-C97)/E97</f>
        <v>97.499999999999972</v>
      </c>
      <c r="G97" s="80"/>
      <c r="H97" s="80"/>
      <c r="I97" s="19">
        <f>E97*50/C97</f>
        <v>1.5384615384615384E-2</v>
      </c>
      <c r="J97" s="85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6"/>
    </row>
    <row r="99" spans="1:11">
      <c r="A99" s="104">
        <v>20</v>
      </c>
      <c r="B99" s="81">
        <f>B97+7</f>
        <v>43576</v>
      </c>
      <c r="C99" s="20">
        <f>D97+G97-H97</f>
        <v>1626.3483587092348</v>
      </c>
      <c r="D99" s="17">
        <f>C99+(C99*0.03)</f>
        <v>1675.1388094705119</v>
      </c>
      <c r="E99" s="17">
        <f>C99/3250</f>
        <v>0.50041487960284148</v>
      </c>
      <c r="F99" s="28">
        <f>(D99-C99)/E99</f>
        <v>97.5</v>
      </c>
      <c r="G99" s="18"/>
      <c r="H99" s="18"/>
      <c r="I99" s="19">
        <f>E99*50/C99</f>
        <v>1.5384615384615385E-2</v>
      </c>
      <c r="J99" s="85"/>
    </row>
    <row r="100" spans="1:11">
      <c r="A100" s="105"/>
      <c r="B100" s="81">
        <f>B99+7</f>
        <v>43583</v>
      </c>
      <c r="C100" s="20">
        <f>D99+G99-H99</f>
        <v>1675.1388094705119</v>
      </c>
      <c r="D100" s="17">
        <f>C100+(C100*0.03)</f>
        <v>1725.3929737546273</v>
      </c>
      <c r="E100" s="17">
        <f>C100/3250</f>
        <v>0.51542732599092678</v>
      </c>
      <c r="F100" s="28">
        <f>(D100-C100)/E100</f>
        <v>97.500000000000085</v>
      </c>
      <c r="G100" s="18"/>
      <c r="H100" s="18"/>
      <c r="I100" s="19">
        <f>E100*50/C100</f>
        <v>1.5384615384615387E-2</v>
      </c>
      <c r="J100" s="85"/>
    </row>
    <row r="101" spans="1:11">
      <c r="A101" s="105"/>
      <c r="B101" s="81">
        <f>B100+7</f>
        <v>43590</v>
      </c>
      <c r="C101" s="20">
        <f>D100+G100-H100</f>
        <v>1725.3929737546273</v>
      </c>
      <c r="D101" s="17">
        <f>C101+(C101*0.03)</f>
        <v>1777.1547629672662</v>
      </c>
      <c r="E101" s="17">
        <f>C101/3250</f>
        <v>0.53089014577065452</v>
      </c>
      <c r="F101" s="28">
        <f>(D101-C101)/E101</f>
        <v>97.500000000000085</v>
      </c>
      <c r="G101" s="18"/>
      <c r="H101" s="18"/>
      <c r="I101" s="19">
        <f>E101*50/C101</f>
        <v>1.5384615384615385E-2</v>
      </c>
      <c r="J101" s="85"/>
    </row>
    <row r="102" spans="1:11" ht="13" thickBot="1">
      <c r="A102" s="106"/>
      <c r="B102" s="81">
        <f>B101+7</f>
        <v>43597</v>
      </c>
      <c r="C102" s="20">
        <f>D101+G101-H101</f>
        <v>1777.1547629672662</v>
      </c>
      <c r="D102" s="17">
        <f>C102+(C102*0.03)</f>
        <v>1830.4694058562841</v>
      </c>
      <c r="E102" s="17">
        <f>C102/3250</f>
        <v>0.54681685014377424</v>
      </c>
      <c r="F102" s="28">
        <f>(D102-C102)/E102</f>
        <v>97.499999999999901</v>
      </c>
      <c r="G102" s="80"/>
      <c r="H102" s="80"/>
      <c r="I102" s="19">
        <f>E102*50/C102</f>
        <v>1.5384615384615385E-2</v>
      </c>
      <c r="J102" s="85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6"/>
    </row>
    <row r="104" spans="1:11">
      <c r="A104" s="104">
        <v>21</v>
      </c>
      <c r="B104" s="81">
        <f>B102+7</f>
        <v>43604</v>
      </c>
      <c r="C104" s="20">
        <f>D102+G102-H102</f>
        <v>1830.4694058562841</v>
      </c>
      <c r="D104" s="17">
        <f>C104+(C104*0.03)</f>
        <v>1885.3834880319725</v>
      </c>
      <c r="E104" s="17">
        <f>C104/3250</f>
        <v>0.5632213556480874</v>
      </c>
      <c r="F104" s="28">
        <f>(D104-C104)/E104</f>
        <v>97.499999999999901</v>
      </c>
      <c r="G104" s="18"/>
      <c r="H104" s="18"/>
      <c r="I104" s="19">
        <f>E104*50/C104</f>
        <v>1.5384615384615384E-2</v>
      </c>
      <c r="J104" s="85"/>
    </row>
    <row r="105" spans="1:11">
      <c r="A105" s="105"/>
      <c r="B105" s="81">
        <f>B104+7</f>
        <v>43611</v>
      </c>
      <c r="C105" s="20">
        <f>D104+G104-H104</f>
        <v>1885.3834880319725</v>
      </c>
      <c r="D105" s="17">
        <f>C105+(C105*0.03)</f>
        <v>1941.9449926729317</v>
      </c>
      <c r="E105" s="17">
        <f>C105/3250</f>
        <v>0.58011799631753003</v>
      </c>
      <c r="F105" s="28">
        <f>(D105-C105)/E105</f>
        <v>97.499999999999915</v>
      </c>
      <c r="G105" s="18"/>
      <c r="H105" s="18"/>
      <c r="I105" s="19">
        <f>E105*50/C105</f>
        <v>1.5384615384615384E-2</v>
      </c>
      <c r="J105" s="85"/>
    </row>
    <row r="106" spans="1:11">
      <c r="A106" s="105"/>
      <c r="B106" s="81">
        <f>B105+7</f>
        <v>43618</v>
      </c>
      <c r="C106" s="20">
        <f>D105+G105-H105</f>
        <v>1941.9449926729317</v>
      </c>
      <c r="D106" s="17">
        <f>C106+(C106*0.03)</f>
        <v>2000.2033424531196</v>
      </c>
      <c r="E106" s="17">
        <f>C106/3250</f>
        <v>0.59752153620705595</v>
      </c>
      <c r="F106" s="28">
        <f>(D106-C106)/E106</f>
        <v>97.499999999999957</v>
      </c>
      <c r="G106" s="18"/>
      <c r="H106" s="18"/>
      <c r="I106" s="19">
        <f>E106*50/C106</f>
        <v>1.5384615384615385E-2</v>
      </c>
      <c r="J106" s="85"/>
    </row>
    <row r="107" spans="1:11" ht="13.5" thickBot="1">
      <c r="A107" s="106"/>
      <c r="B107" s="81">
        <f>B106+7</f>
        <v>43625</v>
      </c>
      <c r="C107" s="20">
        <f>D106+G106-H106</f>
        <v>2000.2033424531196</v>
      </c>
      <c r="D107" s="17">
        <f>C107+(C107*0.03)</f>
        <v>2060.2094427267134</v>
      </c>
      <c r="E107" s="17">
        <f>C107/3250</f>
        <v>0.61544718229326756</v>
      </c>
      <c r="F107" s="28">
        <f>(D107-C107)/E107</f>
        <v>97.500000000000355</v>
      </c>
      <c r="G107" s="80"/>
      <c r="H107" s="80">
        <f>(D107-C94)*0.35</f>
        <v>215.32699671511682</v>
      </c>
      <c r="I107" s="19">
        <f>E107*50/C107</f>
        <v>1.5384615384615384E-2</v>
      </c>
      <c r="J107" s="85"/>
      <c r="K107" s="102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6"/>
    </row>
    <row r="109" spans="1:11">
      <c r="A109" s="104">
        <v>22</v>
      </c>
      <c r="B109" s="81">
        <f>B107+7</f>
        <v>43632</v>
      </c>
      <c r="C109" s="20">
        <f>D107+G107-H107</f>
        <v>1844.8824460115966</v>
      </c>
      <c r="D109" s="17">
        <f>C109+(C109*0.03)</f>
        <v>1900.2289193919444</v>
      </c>
      <c r="E109" s="17">
        <f>C109/3250</f>
        <v>0.56765613723433739</v>
      </c>
      <c r="F109" s="28">
        <f>(D109-C109)/E109</f>
        <v>97.499999999999815</v>
      </c>
      <c r="G109" s="18"/>
      <c r="H109" s="18"/>
      <c r="I109" s="19">
        <f>E109*50/C109</f>
        <v>1.5384615384615384E-2</v>
      </c>
      <c r="J109" s="85"/>
    </row>
    <row r="110" spans="1:11">
      <c r="A110" s="105"/>
      <c r="B110" s="81">
        <f>B109+7</f>
        <v>43639</v>
      </c>
      <c r="C110" s="20">
        <f>D109+G109-H109</f>
        <v>1900.2289193919444</v>
      </c>
      <c r="D110" s="17">
        <f>C110+(C110*0.03)</f>
        <v>1957.2357869737027</v>
      </c>
      <c r="E110" s="17">
        <f>C110/3250</f>
        <v>0.58468582135136749</v>
      </c>
      <c r="F110" s="28">
        <f>(D110-C110)/E110</f>
        <v>97.500000000000028</v>
      </c>
      <c r="G110" s="18"/>
      <c r="H110" s="18"/>
      <c r="I110" s="19">
        <f>E110*50/C110</f>
        <v>1.5384615384615384E-2</v>
      </c>
      <c r="J110" s="85"/>
    </row>
    <row r="111" spans="1:11">
      <c r="A111" s="105"/>
      <c r="B111" s="81">
        <f>B110+7</f>
        <v>43646</v>
      </c>
      <c r="C111" s="20">
        <f>D110+G110-H110</f>
        <v>1957.2357869737027</v>
      </c>
      <c r="D111" s="17">
        <f>C111+(C111*0.03)</f>
        <v>2015.9528605829139</v>
      </c>
      <c r="E111" s="17">
        <f>C111/3250</f>
        <v>0.60222639599190853</v>
      </c>
      <c r="F111" s="28">
        <f>(D111-C111)/E111</f>
        <v>97.500000000000171</v>
      </c>
      <c r="G111" s="18"/>
      <c r="H111" s="18"/>
      <c r="I111" s="19">
        <f>E111*50/C111</f>
        <v>1.5384615384615385E-2</v>
      </c>
      <c r="J111" s="85"/>
    </row>
    <row r="112" spans="1:11" ht="13" thickBot="1">
      <c r="A112" s="106"/>
      <c r="B112" s="81">
        <f>B111+7</f>
        <v>43653</v>
      </c>
      <c r="C112" s="20">
        <f>D111+G111-H111</f>
        <v>2015.9528605829139</v>
      </c>
      <c r="D112" s="17">
        <f>C112+(C112*0.03)</f>
        <v>2076.4314464004015</v>
      </c>
      <c r="E112" s="17">
        <f>C112/3250</f>
        <v>0.62029318787166576</v>
      </c>
      <c r="F112" s="28">
        <f>(D112-C112)/E112</f>
        <v>97.500000000000227</v>
      </c>
      <c r="G112" s="80"/>
      <c r="H112" s="80"/>
      <c r="I112" s="19">
        <f>E112*50/C112</f>
        <v>1.5384615384615382E-2</v>
      </c>
      <c r="J112" s="85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6"/>
    </row>
    <row r="114" spans="1:11">
      <c r="A114" s="104">
        <v>23</v>
      </c>
      <c r="B114" s="81">
        <f>B112+7</f>
        <v>43660</v>
      </c>
      <c r="C114" s="20">
        <f>D112+G112-H112</f>
        <v>2076.4314464004015</v>
      </c>
      <c r="D114" s="17">
        <f>C114+(C114*0.03)</f>
        <v>2138.7243897924136</v>
      </c>
      <c r="E114" s="17">
        <f>C114/3250</f>
        <v>0.6389019835078158</v>
      </c>
      <c r="F114" s="28">
        <f>(D114-C114)/E114</f>
        <v>97.500000000000171</v>
      </c>
      <c r="G114" s="18"/>
      <c r="H114" s="18"/>
      <c r="I114" s="19">
        <f>E114*50/C114</f>
        <v>1.5384615384615384E-2</v>
      </c>
      <c r="J114" s="85"/>
    </row>
    <row r="115" spans="1:11">
      <c r="A115" s="105"/>
      <c r="B115" s="81">
        <f>B114+7</f>
        <v>43667</v>
      </c>
      <c r="C115" s="20">
        <f>D114+G114-H114</f>
        <v>2138.7243897924136</v>
      </c>
      <c r="D115" s="17">
        <f>C115+(C115*0.03)</f>
        <v>2202.8861214861859</v>
      </c>
      <c r="E115" s="17">
        <f>C115/3250</f>
        <v>0.65806904301305036</v>
      </c>
      <c r="F115" s="28">
        <f>(D115-C115)/E115</f>
        <v>97.499999999999758</v>
      </c>
      <c r="G115" s="18"/>
      <c r="H115" s="18"/>
      <c r="I115" s="19">
        <f>E115*50/C115</f>
        <v>1.5384615384615385E-2</v>
      </c>
      <c r="J115" s="85"/>
    </row>
    <row r="116" spans="1:11">
      <c r="A116" s="105"/>
      <c r="B116" s="81">
        <f>B115+7</f>
        <v>43674</v>
      </c>
      <c r="C116" s="20">
        <f>D115+G115-H115</f>
        <v>2202.8861214861859</v>
      </c>
      <c r="D116" s="17">
        <f>C116+(C116*0.03)</f>
        <v>2268.9727051307714</v>
      </c>
      <c r="E116" s="17">
        <f>C116/3250</f>
        <v>0.67781111430344176</v>
      </c>
      <c r="F116" s="28">
        <f>(D116-C116)/E116</f>
        <v>97.499999999999915</v>
      </c>
      <c r="G116" s="18"/>
      <c r="H116" s="18"/>
      <c r="I116" s="19">
        <f>E116*50/C116</f>
        <v>1.5384615384615385E-2</v>
      </c>
      <c r="J116" s="85"/>
    </row>
    <row r="117" spans="1:11" ht="13" thickBot="1">
      <c r="A117" s="106"/>
      <c r="B117" s="81">
        <f>B116+7</f>
        <v>43681</v>
      </c>
      <c r="C117" s="20">
        <f>D116+G116-H116</f>
        <v>2268.9727051307714</v>
      </c>
      <c r="D117" s="17">
        <f>C117+(C117*0.03)</f>
        <v>2337.0418862846946</v>
      </c>
      <c r="E117" s="17">
        <f>C117/3250</f>
        <v>0.69814544773254505</v>
      </c>
      <c r="F117" s="28">
        <f>(D117-C117)/E117</f>
        <v>97.500000000000057</v>
      </c>
      <c r="G117" s="80"/>
      <c r="H117" s="80"/>
      <c r="I117" s="19">
        <f>E117*50/C117</f>
        <v>1.5384615384615385E-2</v>
      </c>
      <c r="J117" s="85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6"/>
    </row>
    <row r="119" spans="1:11">
      <c r="A119" s="104">
        <v>24</v>
      </c>
      <c r="B119" s="81">
        <f>B117+7</f>
        <v>43688</v>
      </c>
      <c r="C119" s="20">
        <f>D117+G117-H117</f>
        <v>2337.0418862846946</v>
      </c>
      <c r="D119" s="17">
        <f>C119+(C119*0.03)</f>
        <v>2407.1531428732355</v>
      </c>
      <c r="E119" s="17">
        <f>C119/3250</f>
        <v>0.71908981116452142</v>
      </c>
      <c r="F119" s="28">
        <f>(D119-C119)/E119</f>
        <v>97.500000000000199</v>
      </c>
      <c r="G119" s="18"/>
      <c r="H119" s="18"/>
      <c r="I119" s="19">
        <f>E119*50/C119</f>
        <v>1.5384615384615384E-2</v>
      </c>
      <c r="J119" s="85"/>
    </row>
    <row r="120" spans="1:11">
      <c r="A120" s="105"/>
      <c r="B120" s="81">
        <f>B119+7</f>
        <v>43695</v>
      </c>
      <c r="C120" s="20">
        <f>D119+G119-H119</f>
        <v>2407.1531428732355</v>
      </c>
      <c r="D120" s="17">
        <f>C120+(C120*0.03)</f>
        <v>2479.3677371594326</v>
      </c>
      <c r="E120" s="17">
        <f>C120/3250</f>
        <v>0.74066250549945711</v>
      </c>
      <c r="F120" s="28">
        <f>(D120-C120)/E120</f>
        <v>97.500000000000043</v>
      </c>
      <c r="G120" s="18"/>
      <c r="H120" s="18"/>
      <c r="I120" s="19">
        <f>E120*50/C120</f>
        <v>1.5384615384615384E-2</v>
      </c>
      <c r="J120" s="85"/>
    </row>
    <row r="121" spans="1:11">
      <c r="A121" s="105"/>
      <c r="B121" s="81">
        <f>B120+7</f>
        <v>43702</v>
      </c>
      <c r="C121" s="20">
        <f>D120+G120-H120</f>
        <v>2479.3677371594326</v>
      </c>
      <c r="D121" s="17">
        <f>C121+(C121*0.03)</f>
        <v>2553.7487692742156</v>
      </c>
      <c r="E121" s="17">
        <f>C121/3250</f>
        <v>0.76288238066444081</v>
      </c>
      <c r="F121" s="28">
        <f>(D121-C121)/E121</f>
        <v>97.500000000000043</v>
      </c>
      <c r="G121" s="18"/>
      <c r="H121" s="18"/>
      <c r="I121" s="19">
        <f>E121*50/C121</f>
        <v>1.5384615384615384E-2</v>
      </c>
      <c r="J121" s="85"/>
    </row>
    <row r="122" spans="1:11" ht="13.5" thickBot="1">
      <c r="A122" s="106"/>
      <c r="B122" s="81">
        <f>B121+7</f>
        <v>43709</v>
      </c>
      <c r="C122" s="20">
        <f>D121+G121-H121</f>
        <v>2553.7487692742156</v>
      </c>
      <c r="D122" s="17">
        <f>C122+(C122*0.03)</f>
        <v>2630.3612323524421</v>
      </c>
      <c r="E122" s="17">
        <f>C122/3250</f>
        <v>0.78576885208437408</v>
      </c>
      <c r="F122" s="28">
        <f>(D122-C122)/E122</f>
        <v>97.500000000000014</v>
      </c>
      <c r="G122" s="80"/>
      <c r="H122" s="80">
        <f>(D122-C109)*0.35</f>
        <v>274.91757521929594</v>
      </c>
      <c r="I122" s="19">
        <f>E122*50/C122</f>
        <v>1.5384615384615384E-2</v>
      </c>
      <c r="J122" s="85"/>
      <c r="K122" s="102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6"/>
    </row>
    <row r="124" spans="1:11">
      <c r="A124" s="104">
        <v>25</v>
      </c>
      <c r="B124" s="81">
        <f>B122+7</f>
        <v>43716</v>
      </c>
      <c r="C124" s="20">
        <f>D122+G122-H122</f>
        <v>2355.4436571331462</v>
      </c>
      <c r="D124" s="17">
        <f>C124+(C124*0.03)</f>
        <v>2426.1069668471405</v>
      </c>
      <c r="E124" s="17">
        <f>C124/3250</f>
        <v>0.72475189450250654</v>
      </c>
      <c r="F124" s="28">
        <f>(D124-C124)/E124</f>
        <v>97.499999999999872</v>
      </c>
      <c r="G124" s="17"/>
      <c r="H124" s="18"/>
      <c r="I124" s="19">
        <f>E124*50/C124</f>
        <v>1.5384615384615385E-2</v>
      </c>
      <c r="J124" s="85"/>
    </row>
    <row r="125" spans="1:11">
      <c r="A125" s="105"/>
      <c r="B125" s="81">
        <f>B124+7</f>
        <v>43723</v>
      </c>
      <c r="C125" s="20">
        <f>D124+G124-H124</f>
        <v>2426.1069668471405</v>
      </c>
      <c r="D125" s="17">
        <f>C125+(C125*0.03)</f>
        <v>2498.8901758525549</v>
      </c>
      <c r="E125" s="17">
        <f>C125/3250</f>
        <v>0.74649445133758163</v>
      </c>
      <c r="F125" s="28">
        <f>(D125-C125)/E125</f>
        <v>97.500000000000242</v>
      </c>
      <c r="G125" s="17"/>
      <c r="H125" s="18"/>
      <c r="I125" s="19">
        <f>E125*50/C125</f>
        <v>1.5384615384615384E-2</v>
      </c>
      <c r="J125" s="85"/>
    </row>
    <row r="126" spans="1:11">
      <c r="A126" s="105"/>
      <c r="B126" s="81">
        <f>B125+7</f>
        <v>43730</v>
      </c>
      <c r="C126" s="20">
        <f>D125+G125-H125</f>
        <v>2498.8901758525549</v>
      </c>
      <c r="D126" s="17">
        <f>C126+(C126*0.03)</f>
        <v>2573.8568811281316</v>
      </c>
      <c r="E126" s="17">
        <f>C126/3250</f>
        <v>0.76888928487770924</v>
      </c>
      <c r="F126" s="28">
        <f>(D126-C126)/E126</f>
        <v>97.500000000000085</v>
      </c>
      <c r="G126" s="17"/>
      <c r="H126" s="18"/>
      <c r="I126" s="19">
        <f>E126*50/C126</f>
        <v>1.5384615384615385E-2</v>
      </c>
      <c r="J126" s="85"/>
    </row>
    <row r="127" spans="1:11" ht="13" thickBot="1">
      <c r="A127" s="106"/>
      <c r="B127" s="81">
        <f>B126+7</f>
        <v>43737</v>
      </c>
      <c r="C127" s="20">
        <f>D126+G126-H126</f>
        <v>2573.8568811281316</v>
      </c>
      <c r="D127" s="17">
        <f>C127+(C127*0.03)</f>
        <v>2651.0725875619755</v>
      </c>
      <c r="E127" s="17">
        <f>C127/3250</f>
        <v>0.79195596342404051</v>
      </c>
      <c r="F127" s="28">
        <f>(D127-C127)/E127</f>
        <v>97.499999999999986</v>
      </c>
      <c r="G127" s="80"/>
      <c r="H127" s="80"/>
      <c r="I127" s="19">
        <f>E127*50/C127</f>
        <v>1.5384615384615384E-2</v>
      </c>
      <c r="J127" s="85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6"/>
    </row>
    <row r="129" spans="1:11">
      <c r="A129" s="104">
        <v>26</v>
      </c>
      <c r="B129" s="81">
        <f>B127+7</f>
        <v>43744</v>
      </c>
      <c r="C129" s="20">
        <f>D127+G127-H127</f>
        <v>2651.0725875619755</v>
      </c>
      <c r="D129" s="17">
        <f>C129+(C129*0.03)</f>
        <v>2730.6047651888348</v>
      </c>
      <c r="E129" s="17">
        <f>C129/3250</f>
        <v>0.81571464232676172</v>
      </c>
      <c r="F129" s="28">
        <f>(D129-C129)/E129</f>
        <v>97.5</v>
      </c>
      <c r="G129" s="18"/>
      <c r="H129" s="18"/>
      <c r="I129" s="19">
        <f>E129*50/C129</f>
        <v>1.5384615384615385E-2</v>
      </c>
      <c r="J129" s="85"/>
    </row>
    <row r="130" spans="1:11">
      <c r="A130" s="105"/>
      <c r="B130" s="81">
        <f>B129+7</f>
        <v>43751</v>
      </c>
      <c r="C130" s="20">
        <f>D129+G129-H129</f>
        <v>2730.6047651888348</v>
      </c>
      <c r="D130" s="17">
        <f>C130+(C130*0.03)</f>
        <v>2812.5229081445</v>
      </c>
      <c r="E130" s="17">
        <f>C130/3250</f>
        <v>0.8401860815965646</v>
      </c>
      <c r="F130" s="28">
        <f>(D130-C130)/E130</f>
        <v>97.500000000000171</v>
      </c>
      <c r="G130" s="18"/>
      <c r="H130" s="18"/>
      <c r="I130" s="19">
        <f>E130*50/C130</f>
        <v>1.5384615384615387E-2</v>
      </c>
      <c r="J130" s="85"/>
    </row>
    <row r="131" spans="1:11">
      <c r="A131" s="105"/>
      <c r="B131" s="81">
        <f>B130+7</f>
        <v>43758</v>
      </c>
      <c r="C131" s="20">
        <f>D130+G130-H130</f>
        <v>2812.5229081445</v>
      </c>
      <c r="D131" s="17">
        <f>C131+(C131*0.03)</f>
        <v>2896.898595388835</v>
      </c>
      <c r="E131" s="17">
        <f>C131/3250</f>
        <v>0.86539166404446155</v>
      </c>
      <c r="F131" s="28">
        <f>(D131-C131)/E131</f>
        <v>97.500000000000043</v>
      </c>
      <c r="G131" s="18"/>
      <c r="H131" s="18"/>
      <c r="I131" s="19">
        <f>E131*50/C131</f>
        <v>1.5384615384615384E-2</v>
      </c>
      <c r="J131" s="85"/>
    </row>
    <row r="132" spans="1:11" ht="13" thickBot="1">
      <c r="A132" s="106"/>
      <c r="B132" s="81">
        <f>B131+7</f>
        <v>43765</v>
      </c>
      <c r="C132" s="20">
        <f>D131+G131-H131</f>
        <v>2896.898595388835</v>
      </c>
      <c r="D132" s="17">
        <f>C132+(C132*0.03)</f>
        <v>2983.8055532505</v>
      </c>
      <c r="E132" s="17">
        <f>C132/3250</f>
        <v>0.89135341396579537</v>
      </c>
      <c r="F132" s="28">
        <f>(D132-C132)/E132</f>
        <v>97.499999999999915</v>
      </c>
      <c r="G132" s="80"/>
      <c r="H132" s="80"/>
      <c r="I132" s="19">
        <f>E132*50/C132</f>
        <v>1.5384615384615384E-2</v>
      </c>
      <c r="J132" s="85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6"/>
    </row>
    <row r="134" spans="1:11">
      <c r="A134" s="104">
        <v>27</v>
      </c>
      <c r="B134" s="81">
        <f>B132+7</f>
        <v>43772</v>
      </c>
      <c r="C134" s="20">
        <f>D132+G132-H132</f>
        <v>2983.8055532505</v>
      </c>
      <c r="D134" s="17">
        <f>C134+(C134*0.03)</f>
        <v>3073.3197198480152</v>
      </c>
      <c r="E134" s="17">
        <f>C134/3250</f>
        <v>0.91809401638476928</v>
      </c>
      <c r="F134" s="28">
        <f>(D134-C134)/E134</f>
        <v>97.500000000000227</v>
      </c>
      <c r="G134" s="18"/>
      <c r="H134" s="18"/>
      <c r="I134" s="19">
        <f>E134*50/C134</f>
        <v>1.5384615384615385E-2</v>
      </c>
      <c r="J134" s="85"/>
    </row>
    <row r="135" spans="1:11">
      <c r="A135" s="105"/>
      <c r="B135" s="81">
        <f>B134+7</f>
        <v>43779</v>
      </c>
      <c r="C135" s="20">
        <f>D134+G134-H134</f>
        <v>3073.3197198480152</v>
      </c>
      <c r="D135" s="17">
        <f>C135+(C135*0.03)</f>
        <v>3165.5193114434555</v>
      </c>
      <c r="E135" s="17">
        <f>C135/3250</f>
        <v>0.94563683687631239</v>
      </c>
      <c r="F135" s="28">
        <f>(D135-C135)/E135</f>
        <v>97.499999999999858</v>
      </c>
      <c r="G135" s="18"/>
      <c r="H135" s="18"/>
      <c r="I135" s="19">
        <f>E135*50/C135</f>
        <v>1.5384615384615385E-2</v>
      </c>
      <c r="J135" s="85"/>
    </row>
    <row r="136" spans="1:11">
      <c r="A136" s="105"/>
      <c r="B136" s="81">
        <f>B135+7</f>
        <v>43786</v>
      </c>
      <c r="C136" s="20">
        <f>D135+G135-H135</f>
        <v>3165.5193114434555</v>
      </c>
      <c r="D136" s="17">
        <f>C136+(C136*0.03)</f>
        <v>3260.484890786759</v>
      </c>
      <c r="E136" s="17">
        <f>C136/3250</f>
        <v>0.97400594198260171</v>
      </c>
      <c r="F136" s="28">
        <f>(D136-C136)/E136</f>
        <v>97.499999999999815</v>
      </c>
      <c r="G136" s="18"/>
      <c r="H136" s="18"/>
      <c r="I136" s="19">
        <f>E136*50/C136</f>
        <v>1.5384615384615384E-2</v>
      </c>
      <c r="J136" s="85"/>
    </row>
    <row r="137" spans="1:11" ht="13.5" thickBot="1">
      <c r="A137" s="106"/>
      <c r="B137" s="81">
        <f>B136+7</f>
        <v>43793</v>
      </c>
      <c r="C137" s="20">
        <f>D136+G136-H136</f>
        <v>3260.484890786759</v>
      </c>
      <c r="D137" s="17">
        <f>C137+(C137*0.03)</f>
        <v>3358.2994375103617</v>
      </c>
      <c r="E137" s="17">
        <f>C137/3250</f>
        <v>1.0032261202420798</v>
      </c>
      <c r="F137" s="28">
        <f>(D137-C137)/E137</f>
        <v>97.499999999999915</v>
      </c>
      <c r="G137" s="80"/>
      <c r="H137" s="80">
        <f>(D137-C124)*0.35</f>
        <v>350.99952313202539</v>
      </c>
      <c r="I137" s="19">
        <f>E137*50/C137</f>
        <v>1.5384615384615387E-2</v>
      </c>
      <c r="J137" s="85"/>
      <c r="K137" s="102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6"/>
    </row>
    <row r="139" spans="1:11">
      <c r="A139" s="104">
        <v>26</v>
      </c>
      <c r="B139" s="81">
        <f>B137+7</f>
        <v>43800</v>
      </c>
      <c r="C139" s="20">
        <f>D137+G137-H137</f>
        <v>3007.2999143783363</v>
      </c>
      <c r="D139" s="17">
        <f>C139+(C139*0.03)</f>
        <v>3097.5189118096864</v>
      </c>
      <c r="E139" s="17">
        <f>C139/3250</f>
        <v>0.92532305057794961</v>
      </c>
      <c r="F139" s="28">
        <f>(D139-C139)/E139</f>
        <v>97.5</v>
      </c>
      <c r="G139" s="18"/>
      <c r="H139" s="18"/>
      <c r="I139" s="19">
        <f>E139*50/C139</f>
        <v>1.5384615384615384E-2</v>
      </c>
      <c r="J139" s="85"/>
    </row>
    <row r="140" spans="1:11">
      <c r="A140" s="105"/>
      <c r="B140" s="81">
        <f>B139+7</f>
        <v>43807</v>
      </c>
      <c r="C140" s="20">
        <f>D139+G139-H139</f>
        <v>3097.5189118096864</v>
      </c>
      <c r="D140" s="17">
        <f>C140+(C140*0.03)</f>
        <v>3190.4444791639771</v>
      </c>
      <c r="E140" s="17">
        <f>C140/3250</f>
        <v>0.95308274209528809</v>
      </c>
      <c r="F140" s="28">
        <f>(D140-C140)/E140</f>
        <v>97.500000000000128</v>
      </c>
      <c r="G140" s="18"/>
      <c r="H140" s="18"/>
      <c r="I140" s="19">
        <f>E140*50/C140</f>
        <v>1.5384615384615384E-2</v>
      </c>
      <c r="J140" s="85"/>
    </row>
    <row r="141" spans="1:11">
      <c r="A141" s="105"/>
      <c r="B141" s="81">
        <f>B140+7</f>
        <v>43814</v>
      </c>
      <c r="C141" s="20">
        <f>D140+G140-H140</f>
        <v>3190.4444791639771</v>
      </c>
      <c r="D141" s="17">
        <f>C141+(C141*0.03)</f>
        <v>3286.1578135388963</v>
      </c>
      <c r="E141" s="17">
        <f>C141/3250</f>
        <v>0.9816752243581468</v>
      </c>
      <c r="F141" s="28">
        <f>(D141-C141)/E141</f>
        <v>97.499999999999901</v>
      </c>
      <c r="G141" s="18"/>
      <c r="H141" s="18"/>
      <c r="I141" s="19">
        <f>E141*50/C141</f>
        <v>1.5384615384615384E-2</v>
      </c>
      <c r="J141" s="85"/>
    </row>
    <row r="142" spans="1:11" ht="13" thickBot="1">
      <c r="A142" s="106"/>
      <c r="B142" s="81">
        <f>B141+7</f>
        <v>43821</v>
      </c>
      <c r="C142" s="20">
        <f>D141+G141-H141</f>
        <v>3286.1578135388963</v>
      </c>
      <c r="D142" s="17">
        <f>C142+(C142*0.03)</f>
        <v>3384.7425479450631</v>
      </c>
      <c r="E142" s="17">
        <f>C142/3250</f>
        <v>1.0111254810888912</v>
      </c>
      <c r="F142" s="28">
        <f>(D142-C142)/E142</f>
        <v>97.499999999999829</v>
      </c>
      <c r="G142" s="80"/>
      <c r="H142" s="80"/>
      <c r="I142" s="19">
        <f>E142*50/C142</f>
        <v>1.5384615384615384E-2</v>
      </c>
      <c r="J142" s="85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6"/>
    </row>
    <row r="144" spans="1:11">
      <c r="A144" s="104">
        <v>26</v>
      </c>
      <c r="B144" s="81">
        <f>B142+7</f>
        <v>43828</v>
      </c>
      <c r="C144" s="20">
        <f>D142+G142-H142</f>
        <v>3384.7425479450631</v>
      </c>
      <c r="D144" s="17">
        <f>C144+(C144*0.03)</f>
        <v>3486.2848243834151</v>
      </c>
      <c r="E144" s="17">
        <f>C144/3250</f>
        <v>1.0414592455215579</v>
      </c>
      <c r="F144" s="28">
        <f>(D144-C144)/E144</f>
        <v>97.500000000000114</v>
      </c>
      <c r="G144" s="18"/>
      <c r="H144" s="18"/>
      <c r="I144" s="19">
        <f>E144*50/C144</f>
        <v>1.5384615384615385E-2</v>
      </c>
      <c r="J144" s="85"/>
    </row>
    <row r="145" spans="1:11">
      <c r="A145" s="105"/>
      <c r="B145" s="81">
        <f>B144+7</f>
        <v>43835</v>
      </c>
      <c r="C145" s="20">
        <f>D144+G144-H144</f>
        <v>3486.2848243834151</v>
      </c>
      <c r="D145" s="17">
        <f>C145+(C145*0.03)</f>
        <v>3590.8733691149173</v>
      </c>
      <c r="E145" s="17">
        <f>C145/3250</f>
        <v>1.0727030228872045</v>
      </c>
      <c r="F145" s="28">
        <f>(D145-C145)/E145</f>
        <v>97.499999999999801</v>
      </c>
      <c r="G145" s="18"/>
      <c r="H145" s="18"/>
      <c r="I145" s="19">
        <f>E145*50/C145</f>
        <v>1.5384615384615384E-2</v>
      </c>
      <c r="J145" s="85"/>
    </row>
    <row r="146" spans="1:11">
      <c r="A146" s="105"/>
      <c r="B146" s="81">
        <f>B145+7</f>
        <v>43842</v>
      </c>
      <c r="C146" s="20">
        <f>D145+G145-H145</f>
        <v>3590.8733691149173</v>
      </c>
      <c r="D146" s="17">
        <f>C146+(C146*0.03)</f>
        <v>3698.5995701883649</v>
      </c>
      <c r="E146" s="17">
        <f>C146/3250</f>
        <v>1.1048841135738208</v>
      </c>
      <c r="F146" s="28">
        <f>(D146-C146)/E146</f>
        <v>97.500000000000028</v>
      </c>
      <c r="G146" s="18"/>
      <c r="H146" s="18"/>
      <c r="I146" s="19">
        <f>E146*50/C146</f>
        <v>1.5384615384615385E-2</v>
      </c>
      <c r="J146" s="85"/>
    </row>
    <row r="147" spans="1:11" ht="13" thickBot="1">
      <c r="A147" s="106"/>
      <c r="B147" s="81">
        <f>B146+7</f>
        <v>43849</v>
      </c>
      <c r="C147" s="20">
        <f>D146+G146-H146</f>
        <v>3698.5995701883649</v>
      </c>
      <c r="D147" s="17">
        <f>C147+(C147*0.03)</f>
        <v>3809.5575572940156</v>
      </c>
      <c r="E147" s="17">
        <f>C147/3250</f>
        <v>1.1380306369810353</v>
      </c>
      <c r="F147" s="28">
        <f>(D147-C147)/E147</f>
        <v>97.499999999999844</v>
      </c>
      <c r="G147" s="80"/>
      <c r="H147" s="80"/>
      <c r="I147" s="19">
        <f>E147*50/C147</f>
        <v>1.5384615384615384E-2</v>
      </c>
      <c r="J147" s="85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6"/>
    </row>
    <row r="149" spans="1:11">
      <c r="A149" s="104">
        <v>26</v>
      </c>
      <c r="B149" s="81">
        <f>B147+7</f>
        <v>43856</v>
      </c>
      <c r="C149" s="20">
        <f>D147+G147-H147</f>
        <v>3809.5575572940156</v>
      </c>
      <c r="D149" s="17">
        <f>C149+(C149*0.03)</f>
        <v>3923.8442840128359</v>
      </c>
      <c r="E149" s="17">
        <f>C149/3250</f>
        <v>1.1721715560904664</v>
      </c>
      <c r="F149" s="28">
        <f>(D149-C149)/E149</f>
        <v>97.499999999999872</v>
      </c>
      <c r="G149" s="18"/>
      <c r="H149" s="18"/>
      <c r="I149" s="19">
        <f>E149*50/C149</f>
        <v>1.5384615384615385E-2</v>
      </c>
      <c r="J149" s="85"/>
    </row>
    <row r="150" spans="1:11">
      <c r="A150" s="105"/>
      <c r="B150" s="81">
        <f>B149+7</f>
        <v>43863</v>
      </c>
      <c r="C150" s="20">
        <f>D149+G149-H149</f>
        <v>3923.8442840128359</v>
      </c>
      <c r="D150" s="17">
        <f>C150+(C150*0.03)</f>
        <v>4041.5596125332208</v>
      </c>
      <c r="E150" s="17">
        <f>C150/3250</f>
        <v>1.2073367027731803</v>
      </c>
      <c r="F150" s="28">
        <f>(D150-C150)/E150</f>
        <v>97.499999999999858</v>
      </c>
      <c r="G150" s="18"/>
      <c r="H150" s="18"/>
      <c r="I150" s="19">
        <f>E150*50/C150</f>
        <v>1.5384615384615384E-2</v>
      </c>
      <c r="J150" s="85"/>
    </row>
    <row r="151" spans="1:11">
      <c r="A151" s="105"/>
      <c r="B151" s="81">
        <f>B150+7</f>
        <v>43870</v>
      </c>
      <c r="C151" s="20">
        <f>D150+G150-H150</f>
        <v>4041.5596125332208</v>
      </c>
      <c r="D151" s="17">
        <f>C151+(C151*0.03)</f>
        <v>4162.8064009092177</v>
      </c>
      <c r="E151" s="17">
        <f>C151/3250</f>
        <v>1.2435568038563756</v>
      </c>
      <c r="F151" s="28">
        <f>(D151-C151)/E151</f>
        <v>97.500000000000199</v>
      </c>
      <c r="G151" s="18"/>
      <c r="H151" s="18"/>
      <c r="I151" s="19">
        <f>E151*50/C151</f>
        <v>1.5384615384615384E-2</v>
      </c>
      <c r="J151" s="85"/>
    </row>
    <row r="152" spans="1:11" ht="13.5" thickBot="1">
      <c r="A152" s="106"/>
      <c r="B152" s="81">
        <f>B151+7</f>
        <v>43877</v>
      </c>
      <c r="C152" s="20">
        <f>D151+G151-H151</f>
        <v>4162.8064009092177</v>
      </c>
      <c r="D152" s="17">
        <f>C152+(C152*0.03)</f>
        <v>4287.6905929364939</v>
      </c>
      <c r="E152" s="17">
        <f>C152/3250</f>
        <v>1.2808635079720669</v>
      </c>
      <c r="F152" s="28">
        <f>(D152-C152)/E152</f>
        <v>97.49999999999973</v>
      </c>
      <c r="G152" s="80"/>
      <c r="H152" s="80">
        <f>(D152-C139)*0.35</f>
        <v>448.13673749535513</v>
      </c>
      <c r="I152" s="19">
        <f>E152*50/C152</f>
        <v>1.5384615384615385E-2</v>
      </c>
      <c r="J152" s="85"/>
      <c r="K152" s="102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6"/>
    </row>
    <row r="154" spans="1:11">
      <c r="A154" s="104">
        <v>26</v>
      </c>
      <c r="B154" s="81">
        <f>B152+7</f>
        <v>43884</v>
      </c>
      <c r="C154" s="20">
        <f>D152+G152-H152</f>
        <v>3839.5538554411387</v>
      </c>
      <c r="D154" s="17">
        <f>C154+(C154*0.03)</f>
        <v>3954.7404711043728</v>
      </c>
      <c r="E154" s="17">
        <f>C154/3250</f>
        <v>1.1814011862895812</v>
      </c>
      <c r="F154" s="28">
        <f>(D154-C154)/E154</f>
        <v>97.499999999999929</v>
      </c>
      <c r="G154" s="18"/>
      <c r="H154" s="18"/>
      <c r="I154" s="19">
        <f>E154*50/C154</f>
        <v>1.5384615384615385E-2</v>
      </c>
      <c r="J154" s="85"/>
    </row>
    <row r="155" spans="1:11">
      <c r="A155" s="105"/>
      <c r="B155" s="81">
        <f>B154+7</f>
        <v>43891</v>
      </c>
      <c r="C155" s="20">
        <f>D154+G154-H154</f>
        <v>3954.7404711043728</v>
      </c>
      <c r="D155" s="17">
        <f>C155+(C155*0.03)</f>
        <v>4073.3826852375041</v>
      </c>
      <c r="E155" s="17">
        <f>C155/3250</f>
        <v>1.2168432218782685</v>
      </c>
      <c r="F155" s="28">
        <f>(D155-C155)/E155</f>
        <v>97.500000000000128</v>
      </c>
      <c r="G155" s="18"/>
      <c r="H155" s="18"/>
      <c r="I155" s="19">
        <f>E155*50/C155</f>
        <v>1.5384615384615384E-2</v>
      </c>
      <c r="J155" s="85"/>
    </row>
    <row r="156" spans="1:11">
      <c r="A156" s="105"/>
      <c r="B156" s="81">
        <f>B155+7</f>
        <v>43898</v>
      </c>
      <c r="C156" s="20">
        <f>D155+G155-H155</f>
        <v>4073.3826852375041</v>
      </c>
      <c r="D156" s="17">
        <f>C156+(C156*0.03)</f>
        <v>4195.5841657946294</v>
      </c>
      <c r="E156" s="17">
        <f>C156/3250</f>
        <v>1.2533485185346167</v>
      </c>
      <c r="F156" s="28">
        <f>(D156-C156)/E156</f>
        <v>97.500000000000099</v>
      </c>
      <c r="G156" s="18"/>
      <c r="H156" s="18"/>
      <c r="I156" s="19">
        <f>E156*50/C156</f>
        <v>1.5384615384615385E-2</v>
      </c>
      <c r="J156" s="85"/>
    </row>
    <row r="157" spans="1:11" ht="13" thickBot="1">
      <c r="A157" s="106"/>
      <c r="B157" s="81">
        <f>B156+7</f>
        <v>43905</v>
      </c>
      <c r="C157" s="20">
        <f>D156+G156-H156</f>
        <v>4195.5841657946294</v>
      </c>
      <c r="D157" s="17">
        <f>C157+(C157*0.03)</f>
        <v>4321.4516907684683</v>
      </c>
      <c r="E157" s="17">
        <f>C157/3250</f>
        <v>1.2909489740906552</v>
      </c>
      <c r="F157" s="28">
        <f>(D157-C157)/E157</f>
        <v>97.500000000000057</v>
      </c>
      <c r="G157" s="80"/>
      <c r="H157" s="80"/>
      <c r="I157" s="19">
        <f>E157*50/C157</f>
        <v>1.5384615384615384E-2</v>
      </c>
      <c r="J157" s="85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6"/>
    </row>
    <row r="159" spans="1:11">
      <c r="A159" s="104">
        <v>25</v>
      </c>
      <c r="B159" s="81">
        <f>B157+7</f>
        <v>43912</v>
      </c>
      <c r="C159" s="20">
        <f>D157+G157-H157</f>
        <v>4321.4516907684683</v>
      </c>
      <c r="D159" s="17">
        <f>C159+(C159*0.03)</f>
        <v>4451.0952414915228</v>
      </c>
      <c r="E159" s="17">
        <f>C159/3250</f>
        <v>1.3296774433133749</v>
      </c>
      <c r="F159" s="28">
        <f>(D159-C159)/E159</f>
        <v>97.500000000000284</v>
      </c>
      <c r="G159" s="17"/>
      <c r="H159" s="18"/>
      <c r="I159" s="19">
        <f>E159*50/C159</f>
        <v>1.5384615384615384E-2</v>
      </c>
      <c r="J159" s="85"/>
    </row>
    <row r="160" spans="1:11">
      <c r="A160" s="105"/>
      <c r="B160" s="81">
        <f>B159+7</f>
        <v>43919</v>
      </c>
      <c r="C160" s="20">
        <f>D159+G159-H159</f>
        <v>4451.0952414915228</v>
      </c>
      <c r="D160" s="17">
        <f>C160+(C160*0.03)</f>
        <v>4584.6280987362688</v>
      </c>
      <c r="E160" s="17">
        <f>C160/3250</f>
        <v>1.3695677666127761</v>
      </c>
      <c r="F160" s="28">
        <f>(D160-C160)/E160</f>
        <v>97.500000000000298</v>
      </c>
      <c r="G160" s="17"/>
      <c r="H160" s="18"/>
      <c r="I160" s="19">
        <f>E160*50/C160</f>
        <v>1.5384615384615384E-2</v>
      </c>
      <c r="J160" s="85"/>
    </row>
    <row r="161" spans="1:11">
      <c r="A161" s="105"/>
      <c r="B161" s="81">
        <f>B160+7</f>
        <v>43926</v>
      </c>
      <c r="C161" s="20">
        <f>D160+G160-H160</f>
        <v>4584.6280987362688</v>
      </c>
      <c r="D161" s="17">
        <f>C161+(C161*0.03)</f>
        <v>4722.1669416983568</v>
      </c>
      <c r="E161" s="17">
        <f>C161/3250</f>
        <v>1.4106547996111596</v>
      </c>
      <c r="F161" s="28">
        <f>(D161-C161)/E161</f>
        <v>97.499999999999943</v>
      </c>
      <c r="G161" s="17"/>
      <c r="H161" s="18"/>
      <c r="I161" s="19">
        <f>E161*50/C161</f>
        <v>1.5384615384615384E-2</v>
      </c>
      <c r="J161" s="85"/>
    </row>
    <row r="162" spans="1:11" ht="13" thickBot="1">
      <c r="A162" s="106"/>
      <c r="B162" s="81">
        <f>B161+7</f>
        <v>43933</v>
      </c>
      <c r="C162" s="20">
        <f>D161+G161-H161</f>
        <v>4722.1669416983568</v>
      </c>
      <c r="D162" s="17">
        <f>C162+(C162*0.03)</f>
        <v>4863.8319499493073</v>
      </c>
      <c r="E162" s="17">
        <f>C162/3250</f>
        <v>1.4529744435994945</v>
      </c>
      <c r="F162" s="28">
        <f>(D162-C162)/E162</f>
        <v>97.499999999999815</v>
      </c>
      <c r="G162" s="80"/>
      <c r="H162" s="80"/>
      <c r="I162" s="19">
        <f>E162*50/C162</f>
        <v>1.5384615384615385E-2</v>
      </c>
      <c r="J162" s="85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6"/>
    </row>
    <row r="164" spans="1:11">
      <c r="A164" s="104">
        <v>26</v>
      </c>
      <c r="B164" s="81">
        <f>B162+7</f>
        <v>43940</v>
      </c>
      <c r="C164" s="20">
        <f>D162+G162-H162</f>
        <v>4863.8319499493073</v>
      </c>
      <c r="D164" s="17">
        <f>C164+(C164*0.03)</f>
        <v>5009.7469084477862</v>
      </c>
      <c r="E164" s="17">
        <f>C164/3250</f>
        <v>1.4965636769074793</v>
      </c>
      <c r="F164" s="28">
        <f>(D164-C164)/E164</f>
        <v>97.499999999999773</v>
      </c>
      <c r="G164" s="18"/>
      <c r="H164" s="18"/>
      <c r="I164" s="19">
        <f>E164*50/C164</f>
        <v>1.5384615384615384E-2</v>
      </c>
      <c r="J164" s="85"/>
    </row>
    <row r="165" spans="1:11">
      <c r="A165" s="105"/>
      <c r="B165" s="81">
        <f>B164+7</f>
        <v>43947</v>
      </c>
      <c r="C165" s="20">
        <f>D164+G164-H164</f>
        <v>5009.7469084477862</v>
      </c>
      <c r="D165" s="17">
        <f>C165+(C165*0.03)</f>
        <v>5160.0393157012195</v>
      </c>
      <c r="E165" s="17">
        <f>C165/3250</f>
        <v>1.5414605872147034</v>
      </c>
      <c r="F165" s="28">
        <f>(D165-C165)/E165</f>
        <v>97.499999999999844</v>
      </c>
      <c r="G165" s="18"/>
      <c r="H165" s="18"/>
      <c r="I165" s="19">
        <f>E165*50/C165</f>
        <v>1.5384615384615382E-2</v>
      </c>
      <c r="J165" s="85"/>
    </row>
    <row r="166" spans="1:11">
      <c r="A166" s="105"/>
      <c r="B166" s="81">
        <f>B165+7</f>
        <v>43954</v>
      </c>
      <c r="C166" s="20">
        <f>D165+G165-H165</f>
        <v>5160.0393157012195</v>
      </c>
      <c r="D166" s="17">
        <f>C166+(C166*0.03)</f>
        <v>5314.8404951722559</v>
      </c>
      <c r="E166" s="17">
        <f>C166/3250</f>
        <v>1.5877044048311444</v>
      </c>
      <c r="F166" s="28">
        <f>(D166-C166)/E166</f>
        <v>97.499999999999915</v>
      </c>
      <c r="G166" s="18"/>
      <c r="H166" s="18"/>
      <c r="I166" s="19">
        <f>E166*50/C166</f>
        <v>1.5384615384615384E-2</v>
      </c>
      <c r="J166" s="85"/>
    </row>
    <row r="167" spans="1:11" ht="13.5" thickBot="1">
      <c r="A167" s="106"/>
      <c r="B167" s="81">
        <f>B166+7</f>
        <v>43961</v>
      </c>
      <c r="C167" s="20">
        <f>D166+G166-H166</f>
        <v>5314.8404951722559</v>
      </c>
      <c r="D167" s="17">
        <f>C167+(C167*0.03)</f>
        <v>5474.2857100274232</v>
      </c>
      <c r="E167" s="17">
        <f>C167/3250</f>
        <v>1.6353355369760787</v>
      </c>
      <c r="F167" s="28">
        <f>(D167-C167)/E167</f>
        <v>97.499999999999744</v>
      </c>
      <c r="G167" s="80"/>
      <c r="H167" s="80">
        <f>(D167-C154)*0.35</f>
        <v>572.15614910519957</v>
      </c>
      <c r="I167" s="19">
        <f>E167*50/C167</f>
        <v>1.5384615384615384E-2</v>
      </c>
      <c r="J167" s="85"/>
      <c r="K167" s="102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6"/>
    </row>
    <row r="169" spans="1:11">
      <c r="A169" s="104">
        <v>27</v>
      </c>
      <c r="B169" s="81">
        <f>B167+7</f>
        <v>43968</v>
      </c>
      <c r="C169" s="20">
        <f>D167+G167-H167</f>
        <v>4902.1295609222234</v>
      </c>
      <c r="D169" s="17">
        <f>C169+(C169*0.03)</f>
        <v>5049.1934477498899</v>
      </c>
      <c r="E169" s="17">
        <f>C169/3250</f>
        <v>1.5083475572068379</v>
      </c>
      <c r="F169" s="28">
        <f>(D169-C169)/E169</f>
        <v>97.499999999999844</v>
      </c>
      <c r="G169" s="18"/>
      <c r="H169" s="18"/>
      <c r="I169" s="19">
        <f>E169*50/C169</f>
        <v>1.5384615384615385E-2</v>
      </c>
      <c r="J169" s="85"/>
    </row>
    <row r="170" spans="1:11">
      <c r="A170" s="105"/>
      <c r="B170" s="81">
        <f>B169+7</f>
        <v>43975</v>
      </c>
      <c r="C170" s="20">
        <f>D169+G169-H169</f>
        <v>5049.1934477498899</v>
      </c>
      <c r="D170" s="17">
        <f>C170+(C170*0.03)</f>
        <v>5200.6692511823867</v>
      </c>
      <c r="E170" s="17">
        <f>C170/3250</f>
        <v>1.5535979839230429</v>
      </c>
      <c r="F170" s="28">
        <f>(D170-C170)/E170</f>
        <v>97.500000000000099</v>
      </c>
      <c r="G170" s="18"/>
      <c r="H170" s="18"/>
      <c r="I170" s="19">
        <f>E170*50/C170</f>
        <v>1.5384615384615384E-2</v>
      </c>
      <c r="J170" s="85"/>
    </row>
    <row r="171" spans="1:11">
      <c r="A171" s="105"/>
      <c r="B171" s="81">
        <f>B170+7</f>
        <v>43982</v>
      </c>
      <c r="C171" s="20">
        <f>D170+G170-H170</f>
        <v>5200.6692511823867</v>
      </c>
      <c r="D171" s="17">
        <f>C171+(C171*0.03)</f>
        <v>5356.6893287178582</v>
      </c>
      <c r="E171" s="17">
        <f>C171/3250</f>
        <v>1.6002059234407344</v>
      </c>
      <c r="F171" s="28">
        <f>(D171-C171)/E171</f>
        <v>97.499999999999929</v>
      </c>
      <c r="G171" s="18"/>
      <c r="H171" s="18"/>
      <c r="I171" s="19">
        <f>E171*50/C171</f>
        <v>1.5384615384615384E-2</v>
      </c>
      <c r="J171" s="85"/>
    </row>
    <row r="172" spans="1:11" ht="13" thickBot="1">
      <c r="A172" s="106"/>
      <c r="B172" s="81">
        <f>B171+7</f>
        <v>43989</v>
      </c>
      <c r="C172" s="20">
        <f>D171+G171-H171</f>
        <v>5356.6893287178582</v>
      </c>
      <c r="D172" s="17">
        <f>C172+(C172*0.03)</f>
        <v>5517.3900085793939</v>
      </c>
      <c r="E172" s="17">
        <f>C172/3250</f>
        <v>1.6482121011439563</v>
      </c>
      <c r="F172" s="28">
        <f>(D172-C172)/E172</f>
        <v>97.499999999999986</v>
      </c>
      <c r="G172" s="80"/>
      <c r="H172" s="80"/>
      <c r="I172" s="19">
        <f>E172*50/C172</f>
        <v>1.5384615384615384E-2</v>
      </c>
      <c r="J172" s="85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6"/>
    </row>
    <row r="174" spans="1:11">
      <c r="A174" s="104">
        <v>26</v>
      </c>
      <c r="B174" s="81">
        <f>B172+7</f>
        <v>43996</v>
      </c>
      <c r="C174" s="20">
        <f>D172+G172-H172</f>
        <v>5517.3900085793939</v>
      </c>
      <c r="D174" s="17">
        <f>C174+(C174*0.03)</f>
        <v>5682.9117088367757</v>
      </c>
      <c r="E174" s="17">
        <f>C174/3250</f>
        <v>1.697658464178275</v>
      </c>
      <c r="F174" s="28">
        <f>(D174-C174)/E174</f>
        <v>97.499999999999986</v>
      </c>
      <c r="G174" s="18"/>
      <c r="H174" s="18"/>
      <c r="I174" s="19">
        <f>E174*50/C174</f>
        <v>1.5384615384615384E-2</v>
      </c>
      <c r="J174" s="85"/>
    </row>
    <row r="175" spans="1:11">
      <c r="A175" s="105"/>
      <c r="B175" s="81">
        <f>B174+7</f>
        <v>44003</v>
      </c>
      <c r="C175" s="20">
        <f>D174+G174-H174</f>
        <v>5682.9117088367757</v>
      </c>
      <c r="D175" s="17">
        <f>C175+(C175*0.03)</f>
        <v>5853.3990601018786</v>
      </c>
      <c r="E175" s="17">
        <f>C175/3250</f>
        <v>1.7485882181036232</v>
      </c>
      <c r="F175" s="28">
        <f>(D175-C175)/E175</f>
        <v>97.499999999999801</v>
      </c>
      <c r="G175" s="18"/>
      <c r="H175" s="18"/>
      <c r="I175" s="19">
        <f>E175*50/C175</f>
        <v>1.5384615384615384E-2</v>
      </c>
      <c r="J175" s="85"/>
    </row>
    <row r="176" spans="1:11">
      <c r="A176" s="105"/>
      <c r="B176" s="81">
        <f>B175+7</f>
        <v>44010</v>
      </c>
      <c r="C176" s="20">
        <f>D175+G175-H175</f>
        <v>5853.3990601018786</v>
      </c>
      <c r="D176" s="17">
        <f>C176+(C176*0.03)</f>
        <v>6029.0010319049352</v>
      </c>
      <c r="E176" s="17">
        <f>C176/3250</f>
        <v>1.8010458646467318</v>
      </c>
      <c r="F176" s="28">
        <f>(D176-C176)/E176</f>
        <v>97.500000000000128</v>
      </c>
      <c r="G176" s="18"/>
      <c r="H176" s="18"/>
      <c r="I176" s="19">
        <f>E176*50/C176</f>
        <v>1.5384615384615385E-2</v>
      </c>
      <c r="J176" s="85"/>
    </row>
    <row r="177" spans="1:11" ht="13" thickBot="1">
      <c r="A177" s="106"/>
      <c r="B177" s="81">
        <f>B176+7</f>
        <v>44017</v>
      </c>
      <c r="C177" s="20">
        <f>D176+G176-H176</f>
        <v>6029.0010319049352</v>
      </c>
      <c r="D177" s="17">
        <f>C177+(C177*0.03)</f>
        <v>6209.8710628620829</v>
      </c>
      <c r="E177" s="17">
        <f>C177/3250</f>
        <v>1.855077240586134</v>
      </c>
      <c r="F177" s="28">
        <f>(D177-C177)/E177</f>
        <v>97.499999999999815</v>
      </c>
      <c r="G177" s="80"/>
      <c r="H177" s="80"/>
      <c r="I177" s="19">
        <f>E177*50/C177</f>
        <v>1.5384615384615385E-2</v>
      </c>
      <c r="J177" s="85"/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6"/>
    </row>
    <row r="179" spans="1:11">
      <c r="A179" s="104">
        <v>26</v>
      </c>
      <c r="B179" s="81">
        <f>B177+7</f>
        <v>44024</v>
      </c>
      <c r="C179" s="20">
        <f>D177+G177-H177</f>
        <v>6209.8710628620829</v>
      </c>
      <c r="D179" s="17">
        <f>C179+(C179*0.03)</f>
        <v>6396.1671947479454</v>
      </c>
      <c r="E179" s="17">
        <f>C179/3250</f>
        <v>1.9107295578037178</v>
      </c>
      <c r="F179" s="28">
        <f>(D179-C179)/E179</f>
        <v>97.499999999999986</v>
      </c>
      <c r="G179" s="18"/>
      <c r="H179" s="18"/>
      <c r="I179" s="19">
        <f>E179*50/C179</f>
        <v>1.5384615384615385E-2</v>
      </c>
      <c r="J179" s="85"/>
    </row>
    <row r="180" spans="1:11">
      <c r="A180" s="105"/>
      <c r="B180" s="81">
        <f>B179+7</f>
        <v>44031</v>
      </c>
      <c r="C180" s="20">
        <f>D179+G179-H179</f>
        <v>6396.1671947479454</v>
      </c>
      <c r="D180" s="17">
        <f>C180+(C180*0.03)</f>
        <v>6588.0522105903838</v>
      </c>
      <c r="E180" s="17">
        <f>C180/3250</f>
        <v>1.9680514445378294</v>
      </c>
      <c r="F180" s="28">
        <f>(D180-C180)/E180</f>
        <v>97.500000000000014</v>
      </c>
      <c r="G180" s="18"/>
      <c r="H180" s="18"/>
      <c r="I180" s="19">
        <f>E180*50/C180</f>
        <v>1.5384615384615384E-2</v>
      </c>
      <c r="J180" s="85"/>
    </row>
    <row r="181" spans="1:11">
      <c r="A181" s="105"/>
      <c r="B181" s="81">
        <f>B180+7</f>
        <v>44038</v>
      </c>
      <c r="C181" s="20">
        <f>D180+G180-H180</f>
        <v>6588.0522105903838</v>
      </c>
      <c r="D181" s="17">
        <f>C181+(C181*0.03)</f>
        <v>6785.6937769080951</v>
      </c>
      <c r="E181" s="17">
        <f>C181/3250</f>
        <v>2.0270929878739641</v>
      </c>
      <c r="F181" s="28">
        <f>(D181-C181)/E181</f>
        <v>97.499999999999901</v>
      </c>
      <c r="G181" s="18"/>
      <c r="H181" s="18"/>
      <c r="I181" s="19">
        <f>E181*50/C181</f>
        <v>1.5384615384615384E-2</v>
      </c>
      <c r="J181" s="85"/>
    </row>
    <row r="182" spans="1:11" ht="13.5" thickBot="1">
      <c r="A182" s="106"/>
      <c r="B182" s="81">
        <f>B181+7</f>
        <v>44045</v>
      </c>
      <c r="C182" s="20">
        <f>D181+G181-H181</f>
        <v>6785.6937769080951</v>
      </c>
      <c r="D182" s="17">
        <f>C182+(C182*0.03)</f>
        <v>6989.2645902153381</v>
      </c>
      <c r="E182" s="17">
        <f>C182/3250</f>
        <v>2.087905777510183</v>
      </c>
      <c r="F182" s="28">
        <f>(D182-C182)/E182</f>
        <v>97.500000000000099</v>
      </c>
      <c r="G182" s="80"/>
      <c r="H182" s="80">
        <f>(D182-C169)*0.35</f>
        <v>730.49726025259008</v>
      </c>
      <c r="I182" s="19">
        <f>E182*50/C182</f>
        <v>1.5384615384615384E-2</v>
      </c>
      <c r="J182" s="85"/>
      <c r="K182" s="102" t="s">
        <v>49</v>
      </c>
    </row>
    <row r="183" spans="1:11" ht="13" thickBot="1">
      <c r="A183" s="78"/>
      <c r="B183" s="13"/>
      <c r="C183" s="22"/>
      <c r="D183" s="23"/>
      <c r="E183" s="23"/>
      <c r="F183" s="27"/>
      <c r="G183" s="23"/>
      <c r="H183" s="10"/>
      <c r="I183" s="24"/>
      <c r="J183" s="86"/>
    </row>
    <row r="184" spans="1:11">
      <c r="A184" s="104">
        <v>26</v>
      </c>
      <c r="B184" s="81">
        <f>B182+7</f>
        <v>44052</v>
      </c>
      <c r="C184" s="20">
        <f>D182+G182-H182</f>
        <v>6258.7673299627477</v>
      </c>
      <c r="D184" s="17">
        <f>C184+(C184*0.03)</f>
        <v>6446.5303498616304</v>
      </c>
      <c r="E184" s="17">
        <f>C184/3250</f>
        <v>1.9257745630654608</v>
      </c>
      <c r="F184" s="28">
        <f>(D184-C184)/E184</f>
        <v>97.500000000000142</v>
      </c>
      <c r="G184" s="18"/>
      <c r="H184" s="18"/>
      <c r="I184" s="19">
        <f>E184*50/C184</f>
        <v>1.5384615384615385E-2</v>
      </c>
      <c r="J184" s="85"/>
    </row>
    <row r="185" spans="1:11">
      <c r="A185" s="105"/>
      <c r="B185" s="81">
        <f>B184+7</f>
        <v>44059</v>
      </c>
      <c r="C185" s="20">
        <f>D184+G184-H184</f>
        <v>6446.5303498616304</v>
      </c>
      <c r="D185" s="17">
        <f>C185+(C185*0.03)</f>
        <v>6639.9262603574789</v>
      </c>
      <c r="E185" s="17">
        <f>C185/3250</f>
        <v>1.9835477999574247</v>
      </c>
      <c r="F185" s="28">
        <f>(D185-C185)/E185</f>
        <v>97.499999999999801</v>
      </c>
      <c r="G185" s="18"/>
      <c r="H185" s="18"/>
      <c r="I185" s="19">
        <f>E185*50/C185</f>
        <v>1.5384615384615384E-2</v>
      </c>
      <c r="J185" s="85"/>
    </row>
    <row r="186" spans="1:11">
      <c r="A186" s="105"/>
      <c r="B186" s="81">
        <f>B185+7</f>
        <v>44066</v>
      </c>
      <c r="C186" s="20">
        <f>D185+G185-H185</f>
        <v>6639.9262603574789</v>
      </c>
      <c r="D186" s="17">
        <f>C186+(C186*0.03)</f>
        <v>6839.1240481682034</v>
      </c>
      <c r="E186" s="17">
        <f>C186/3250</f>
        <v>2.0430542339561475</v>
      </c>
      <c r="F186" s="28">
        <f>(D186-C186)/E186</f>
        <v>97.500000000000085</v>
      </c>
      <c r="G186" s="18"/>
      <c r="H186" s="18"/>
      <c r="I186" s="19">
        <f>E186*50/C186</f>
        <v>1.5384615384615385E-2</v>
      </c>
      <c r="J186" s="85"/>
    </row>
    <row r="187" spans="1:11" ht="13" thickBot="1">
      <c r="A187" s="106"/>
      <c r="B187" s="81">
        <f>B186+7</f>
        <v>44073</v>
      </c>
      <c r="C187" s="20">
        <f>D186+G186-H186</f>
        <v>6839.1240481682034</v>
      </c>
      <c r="D187" s="17">
        <f>C187+(C187*0.03)</f>
        <v>7044.2977696132493</v>
      </c>
      <c r="E187" s="17">
        <f>C187/3250</f>
        <v>2.1043458609748318</v>
      </c>
      <c r="F187" s="28">
        <f>(D187-C187)/E187</f>
        <v>97.499999999999901</v>
      </c>
      <c r="G187" s="80"/>
      <c r="H187" s="80"/>
      <c r="I187" s="19">
        <f>E187*50/C187</f>
        <v>1.5384615384615385E-2</v>
      </c>
      <c r="J187" s="85"/>
    </row>
    <row r="188" spans="1:11" ht="13" thickBot="1">
      <c r="A188" s="78"/>
      <c r="B188" s="13"/>
      <c r="C188" s="22"/>
      <c r="D188" s="23"/>
      <c r="E188" s="23"/>
      <c r="F188" s="27"/>
      <c r="G188" s="23"/>
      <c r="H188" s="10"/>
      <c r="I188" s="24"/>
      <c r="J188" s="86"/>
    </row>
    <row r="189" spans="1:11">
      <c r="A189" s="104">
        <v>26</v>
      </c>
      <c r="B189" s="81">
        <f>B187+7</f>
        <v>44080</v>
      </c>
      <c r="C189" s="20">
        <f>D187+G187-H187</f>
        <v>7044.2977696132493</v>
      </c>
      <c r="D189" s="17">
        <f>C189+(C189*0.03)</f>
        <v>7255.6267027016465</v>
      </c>
      <c r="E189" s="17">
        <f>C189/3250</f>
        <v>2.1674762368040765</v>
      </c>
      <c r="F189" s="28">
        <f>(D189-C189)/E189</f>
        <v>97.499999999999886</v>
      </c>
      <c r="G189" s="18"/>
      <c r="H189" s="18"/>
      <c r="I189" s="19">
        <f>E189*50/C189</f>
        <v>1.5384615384615384E-2</v>
      </c>
      <c r="J189" s="85"/>
    </row>
    <row r="190" spans="1:11">
      <c r="A190" s="105"/>
      <c r="B190" s="81">
        <f>B189+7</f>
        <v>44087</v>
      </c>
      <c r="C190" s="20">
        <f>D189+G189-H189</f>
        <v>7255.6267027016465</v>
      </c>
      <c r="D190" s="17">
        <f>C190+(C190*0.03)</f>
        <v>7473.295503782696</v>
      </c>
      <c r="E190" s="17">
        <f>C190/3250</f>
        <v>2.232500523908199</v>
      </c>
      <c r="F190" s="28">
        <f>(D190-C190)/E190</f>
        <v>97.500000000000014</v>
      </c>
      <c r="G190" s="18"/>
      <c r="H190" s="18"/>
      <c r="I190" s="19">
        <f>E190*50/C190</f>
        <v>1.5384615384615384E-2</v>
      </c>
      <c r="J190" s="85"/>
    </row>
    <row r="191" spans="1:11">
      <c r="A191" s="105"/>
      <c r="B191" s="81">
        <f>B190+7</f>
        <v>44094</v>
      </c>
      <c r="C191" s="20">
        <f>D190+G190-H190</f>
        <v>7473.295503782696</v>
      </c>
      <c r="D191" s="17">
        <f>C191+(C191*0.03)</f>
        <v>7697.4943688961766</v>
      </c>
      <c r="E191" s="17">
        <f>C191/3250</f>
        <v>2.2994755396254449</v>
      </c>
      <c r="F191" s="28">
        <f>(D191-C191)/E191</f>
        <v>97.499999999999915</v>
      </c>
      <c r="G191" s="18"/>
      <c r="H191" s="18"/>
      <c r="I191" s="19">
        <f>E191*50/C191</f>
        <v>1.5384615384615385E-2</v>
      </c>
      <c r="J191" s="85"/>
    </row>
    <row r="192" spans="1:11" ht="13.5" thickBot="1">
      <c r="A192" s="106"/>
      <c r="B192" s="81">
        <f>B191+7</f>
        <v>44101</v>
      </c>
      <c r="C192" s="20">
        <f>D191+G191-H191</f>
        <v>7697.4943688961766</v>
      </c>
      <c r="D192" s="17">
        <f>C192+(C192*0.03)</f>
        <v>7928.4191999630621</v>
      </c>
      <c r="E192" s="17">
        <f>C192/3250</f>
        <v>2.3684598058142083</v>
      </c>
      <c r="F192" s="28">
        <f>(D192-C192)/E192</f>
        <v>97.500000000000043</v>
      </c>
      <c r="G192" s="80"/>
      <c r="H192" s="80">
        <f>(D192-C184)*0.35</f>
        <v>584.37815450010999</v>
      </c>
      <c r="I192" s="19">
        <f>E192*50/C192</f>
        <v>1.5384615384615385E-2</v>
      </c>
      <c r="J192" s="85"/>
      <c r="K192" s="102" t="s">
        <v>49</v>
      </c>
    </row>
    <row r="193" spans="1:10" ht="13" thickBot="1">
      <c r="A193" s="78"/>
      <c r="B193" s="13"/>
      <c r="C193" s="22"/>
      <c r="D193" s="23"/>
      <c r="E193" s="23"/>
      <c r="F193" s="27"/>
      <c r="G193" s="23"/>
      <c r="H193" s="10"/>
      <c r="I193" s="24"/>
      <c r="J193" s="86"/>
    </row>
  </sheetData>
  <mergeCells count="39">
    <mergeCell ref="A184:A187"/>
    <mergeCell ref="A189:A192"/>
    <mergeCell ref="A169:A172"/>
    <mergeCell ref="A174:A177"/>
    <mergeCell ref="A149:A152"/>
    <mergeCell ref="A154:A157"/>
    <mergeCell ref="A159:A162"/>
    <mergeCell ref="A164:A167"/>
    <mergeCell ref="A179:A182"/>
    <mergeCell ref="A124:A127"/>
    <mergeCell ref="A129:A132"/>
    <mergeCell ref="A134:A137"/>
    <mergeCell ref="A139:A142"/>
    <mergeCell ref="A144:A147"/>
    <mergeCell ref="A99:A102"/>
    <mergeCell ref="A104:A107"/>
    <mergeCell ref="A109:A112"/>
    <mergeCell ref="A114:A117"/>
    <mergeCell ref="A119:A122"/>
    <mergeCell ref="A74:A77"/>
    <mergeCell ref="A79:A82"/>
    <mergeCell ref="A84:A87"/>
    <mergeCell ref="A89:A92"/>
    <mergeCell ref="A94:A97"/>
    <mergeCell ref="A49:A52"/>
    <mergeCell ref="A54:A57"/>
    <mergeCell ref="A59:A62"/>
    <mergeCell ref="A64:A67"/>
    <mergeCell ref="A69:A72"/>
    <mergeCell ref="A24:A27"/>
    <mergeCell ref="A29:A32"/>
    <mergeCell ref="A34:A37"/>
    <mergeCell ref="A39:A42"/>
    <mergeCell ref="A44:A47"/>
    <mergeCell ref="A14:A17"/>
    <mergeCell ref="B1:J1"/>
    <mergeCell ref="A4:A7"/>
    <mergeCell ref="A9:A12"/>
    <mergeCell ref="A19:A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78"/>
  <sheetViews>
    <sheetView topLeftCell="A21" workbookViewId="0">
      <selection activeCell="C32" sqref="C32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10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0">
        <f>(D4-C4)/C4</f>
        <v>-0.02</v>
      </c>
    </row>
    <row r="5" spans="1:10">
      <c r="A5" s="105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7">
        <f>(D5-C4)/C4</f>
        <v>3.8407999999999901E-2</v>
      </c>
    </row>
    <row r="6" spans="1:10">
      <c r="A6" s="105"/>
      <c r="B6" s="81">
        <f>B5+7</f>
        <v>42974</v>
      </c>
      <c r="C6" s="20">
        <f>D5+G5-H5</f>
        <v>1038.4079999999999</v>
      </c>
      <c r="D6" s="99">
        <f>C6+(C6*-0.0884)</f>
        <v>946.61273279999989</v>
      </c>
      <c r="E6" s="17">
        <f>C6/3250</f>
        <v>0.31951015384615383</v>
      </c>
      <c r="F6" s="95">
        <f>(D6-C6)/E6</f>
        <v>-287.30000000000007</v>
      </c>
      <c r="G6" s="18"/>
      <c r="H6" s="18"/>
      <c r="I6" s="19">
        <f>E6*50/C6</f>
        <v>1.5384615384615385E-2</v>
      </c>
      <c r="J6" s="90">
        <f>(D6-C4)/C4</f>
        <v>-5.3387267200000109E-2</v>
      </c>
    </row>
    <row r="7" spans="1:10" ht="13" thickBot="1">
      <c r="A7" s="106"/>
      <c r="B7" s="81">
        <f>B6+7</f>
        <v>42981</v>
      </c>
      <c r="C7" s="20">
        <f>D6+G6-H6</f>
        <v>946.61273279999989</v>
      </c>
      <c r="D7" s="99">
        <f>C7+(C7*-0.0583)</f>
        <v>891.42521047775995</v>
      </c>
      <c r="E7" s="17">
        <f>C7/5500</f>
        <v>0.17211140596363633</v>
      </c>
      <c r="F7" s="95">
        <f>(D7-C7)/E7</f>
        <v>-320.64999999999975</v>
      </c>
      <c r="G7" s="18"/>
      <c r="H7" s="18"/>
      <c r="I7" s="19">
        <f>E7*50/C7</f>
        <v>9.0909090909090905E-3</v>
      </c>
      <c r="J7" s="90">
        <f>(D7-C4)/C4</f>
        <v>-0.10857478952224005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1"/>
    </row>
    <row r="9" spans="1:10">
      <c r="A9" s="104">
        <v>2</v>
      </c>
      <c r="B9" s="81">
        <f>B7+7</f>
        <v>42988</v>
      </c>
      <c r="C9" s="20">
        <f>D7+G7-H7</f>
        <v>891.42521047775995</v>
      </c>
      <c r="D9" s="21">
        <f>C9+(C9*0.1119)</f>
        <v>991.17569153022123</v>
      </c>
      <c r="E9" s="17">
        <f>C9/5500</f>
        <v>0.16207731099595635</v>
      </c>
      <c r="F9" s="101">
        <f>(D9-C9)/E9</f>
        <v>615.4499999999997</v>
      </c>
      <c r="G9" s="18"/>
      <c r="H9" s="18"/>
      <c r="I9" s="19">
        <f>E9*50/C9</f>
        <v>9.0909090909090905E-3</v>
      </c>
      <c r="J9" s="90">
        <f>(D9-C4)/C4</f>
        <v>-8.8243084697787709E-3</v>
      </c>
    </row>
    <row r="10" spans="1:10">
      <c r="A10" s="105"/>
      <c r="B10" s="81">
        <f>B9+7</f>
        <v>42995</v>
      </c>
      <c r="C10" s="20">
        <f>D9+G9-H9</f>
        <v>991.17569153022123</v>
      </c>
      <c r="D10" s="99">
        <f>C10+(C10*-0.073)</f>
        <v>918.81986604851511</v>
      </c>
      <c r="E10" s="17">
        <f>C10/5500</f>
        <v>0.18021376209640386</v>
      </c>
      <c r="F10" s="95">
        <f>(D10-C10)/E10</f>
        <v>-401.49999999999983</v>
      </c>
      <c r="G10" s="18"/>
      <c r="H10" s="18"/>
      <c r="I10" s="19">
        <f>E10*50/C10</f>
        <v>9.0909090909090922E-3</v>
      </c>
      <c r="J10" s="90">
        <f>(D10-C4)/C4</f>
        <v>-8.1180133951484892E-2</v>
      </c>
    </row>
    <row r="11" spans="1:10">
      <c r="A11" s="105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90">
        <f>(D11-C4)/C4</f>
        <v>-9.0643978571784606E-2</v>
      </c>
    </row>
    <row r="12" spans="1:10" ht="13" thickBot="1">
      <c r="A12" s="106"/>
      <c r="B12" s="81">
        <f>B11+7</f>
        <v>43009</v>
      </c>
      <c r="C12" s="20">
        <f>D11+G11-H11</f>
        <v>909.3560214282154</v>
      </c>
      <c r="D12" s="99">
        <f>C12+(C12*-0.0544)</f>
        <v>859.88705386252047</v>
      </c>
      <c r="E12" s="17">
        <f>C12/5500</f>
        <v>0.1653374584414937</v>
      </c>
      <c r="F12" s="95">
        <f>(D12-C12)/E12</f>
        <v>-299.20000000000005</v>
      </c>
      <c r="G12" s="18"/>
      <c r="H12" s="18"/>
      <c r="I12" s="19">
        <f>E12*50/C12</f>
        <v>9.0909090909090905E-3</v>
      </c>
      <c r="J12" s="90">
        <f>(D12-C4)/C4</f>
        <v>-0.14011294613747952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86"/>
    </row>
    <row r="14" spans="1:10">
      <c r="A14" s="104">
        <v>3</v>
      </c>
      <c r="B14" s="81">
        <f>B12+7</f>
        <v>43016</v>
      </c>
      <c r="C14" s="20">
        <f>D12+G12-H12</f>
        <v>859.88705386252047</v>
      </c>
      <c r="D14" s="17">
        <f>C14+(C14*-0.0579)</f>
        <v>810.09959344388051</v>
      </c>
      <c r="E14" s="17">
        <f>C14/3000</f>
        <v>0.2866290179541735</v>
      </c>
      <c r="F14" s="37">
        <f>(D14-C14)/E14</f>
        <v>-173.7000000000001</v>
      </c>
      <c r="G14" s="18"/>
      <c r="H14" s="18"/>
      <c r="I14" s="19">
        <f>E14*50/C14</f>
        <v>1.6666666666666666E-2</v>
      </c>
      <c r="J14" s="90">
        <f>(D14-C4)/C4</f>
        <v>-0.18990040655611951</v>
      </c>
    </row>
    <row r="15" spans="1:10">
      <c r="A15" s="105"/>
      <c r="B15" s="81">
        <f>B14+7</f>
        <v>43023</v>
      </c>
      <c r="C15" s="20">
        <f>D14+G14-H14</f>
        <v>810.09959344388051</v>
      </c>
      <c r="D15" s="21">
        <f>C15+(C15*0.0774)</f>
        <v>872.80130197643689</v>
      </c>
      <c r="E15" s="17">
        <f>C15/3000</f>
        <v>0.27003319781462681</v>
      </c>
      <c r="F15" s="101">
        <f>(D15-C15)/E15</f>
        <v>232.20000000000013</v>
      </c>
      <c r="G15" s="18"/>
      <c r="H15" s="18"/>
      <c r="I15" s="19">
        <f>E15*50/C15</f>
        <v>1.6666666666666666E-2</v>
      </c>
      <c r="J15" s="90">
        <f>(D15-C4)/C4</f>
        <v>-0.12719869802356312</v>
      </c>
    </row>
    <row r="16" spans="1:10">
      <c r="A16" s="105"/>
      <c r="B16" s="81">
        <f>B15+7</f>
        <v>43030</v>
      </c>
      <c r="C16" s="20">
        <f>D15+G15-H15</f>
        <v>872.80130197643689</v>
      </c>
      <c r="D16" s="21">
        <f>C16+(C16*0.0717)</f>
        <v>935.38115532814743</v>
      </c>
      <c r="E16" s="17">
        <f>C16/3000</f>
        <v>0.29093376732547899</v>
      </c>
      <c r="F16" s="101">
        <f>(D16-C16)/E16</f>
        <v>215.10000000000002</v>
      </c>
      <c r="G16" s="18"/>
      <c r="H16" s="18"/>
      <c r="I16" s="19">
        <f>E16*50/C16</f>
        <v>1.6666666666666666E-2</v>
      </c>
      <c r="J16" s="90">
        <f>(D16-C4)/C4</f>
        <v>-6.4618844671852568E-2</v>
      </c>
    </row>
    <row r="17" spans="1:11" ht="13.5" thickBot="1">
      <c r="A17" s="106"/>
      <c r="B17" s="81">
        <f>B16+7</f>
        <v>43037</v>
      </c>
      <c r="C17" s="20">
        <f>D16+G16-H16</f>
        <v>935.38115532814743</v>
      </c>
      <c r="D17" s="21">
        <f>C17+(C17*0.09)</f>
        <v>1019.5654593076807</v>
      </c>
      <c r="E17" s="17">
        <f>C17/3000</f>
        <v>0.31179371844271581</v>
      </c>
      <c r="F17" s="101">
        <f>(D17-C17)/E17</f>
        <v>270.00000000000011</v>
      </c>
      <c r="G17" s="18"/>
      <c r="H17" s="80">
        <f>(D17-C4)*0.3</f>
        <v>5.8696377923042178</v>
      </c>
      <c r="I17" s="19">
        <f>E17*50/C17</f>
        <v>1.6666666666666666E-2</v>
      </c>
      <c r="J17" s="87">
        <f>(C19-C4)/C4</f>
        <v>1.3695821515376565E-2</v>
      </c>
      <c r="K17" s="102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86"/>
    </row>
    <row r="19" spans="1:11">
      <c r="A19" s="104">
        <v>4</v>
      </c>
      <c r="B19" s="81">
        <f>B17+7</f>
        <v>43044</v>
      </c>
      <c r="C19" s="20">
        <f>D17+G17-H17</f>
        <v>1013.6958215153766</v>
      </c>
      <c r="D19" s="17">
        <f>C19+(C19*-0.0353)</f>
        <v>977.91235901588379</v>
      </c>
      <c r="E19" s="17">
        <f>C19/3000</f>
        <v>0.33789860717179221</v>
      </c>
      <c r="F19" s="37">
        <f>(D19-C19)/E19</f>
        <v>-105.89999999999993</v>
      </c>
      <c r="G19" s="18"/>
      <c r="H19" s="18"/>
      <c r="I19" s="19">
        <f>E19*50/C19</f>
        <v>1.666666666666667E-2</v>
      </c>
      <c r="J19" s="90">
        <f>(D19-C4)/C4</f>
        <v>-2.2087640984116207E-2</v>
      </c>
    </row>
    <row r="20" spans="1:11">
      <c r="A20" s="105"/>
      <c r="B20" s="81">
        <f>B19+7</f>
        <v>43051</v>
      </c>
      <c r="C20" s="20">
        <f>D19+G19-H19</f>
        <v>977.91235901588379</v>
      </c>
      <c r="D20" s="99">
        <f>C20+(C20*-0.1562)</f>
        <v>825.1624485376027</v>
      </c>
      <c r="E20" s="17">
        <f>C20/3000</f>
        <v>0.32597078633862792</v>
      </c>
      <c r="F20" s="95">
        <f>(D20-C20)/E20</f>
        <v>-468.60000000000014</v>
      </c>
      <c r="G20" s="18"/>
      <c r="H20" s="18"/>
      <c r="I20" s="19">
        <f>E20*50/C20</f>
        <v>1.6666666666666666E-2</v>
      </c>
      <c r="J20" s="90">
        <f>(D20-C4)/C4</f>
        <v>-0.17483755146239729</v>
      </c>
    </row>
    <row r="21" spans="1:11">
      <c r="A21" s="105"/>
      <c r="B21" s="81">
        <f>B20+7</f>
        <v>43058</v>
      </c>
      <c r="C21" s="20">
        <f>D20+G20-H20</f>
        <v>825.1624485376027</v>
      </c>
      <c r="D21" s="21">
        <f>C21+(C21*0.081)</f>
        <v>892.00060686914856</v>
      </c>
      <c r="E21" s="17">
        <f>C21/2500</f>
        <v>0.33006497941504109</v>
      </c>
      <c r="F21" s="101">
        <f>(D21-C21)/E21</f>
        <v>202.50000000000011</v>
      </c>
      <c r="G21" s="18"/>
      <c r="H21" s="18"/>
      <c r="I21" s="19">
        <f>E21*50/C21</f>
        <v>0.02</v>
      </c>
      <c r="J21" s="90">
        <f>(D21-C4)/C4</f>
        <v>-0.10799939313085144</v>
      </c>
    </row>
    <row r="22" spans="1:11" ht="13" thickBot="1">
      <c r="A22" s="106"/>
      <c r="B22" s="81">
        <f>B21+7</f>
        <v>43065</v>
      </c>
      <c r="C22" s="20">
        <f>D21+G21-H21</f>
        <v>892.00060686914856</v>
      </c>
      <c r="D22" s="17">
        <f>C22+(C22*-0.0343)</f>
        <v>861.40498605353673</v>
      </c>
      <c r="E22" s="17">
        <f>C22/2500</f>
        <v>0.35680024274765942</v>
      </c>
      <c r="F22" s="37">
        <f>(D22-C22)/E22</f>
        <v>-85.750000000000085</v>
      </c>
      <c r="G22" s="18"/>
      <c r="H22" s="18"/>
      <c r="I22" s="19">
        <f>E22*50/C22</f>
        <v>0.02</v>
      </c>
      <c r="J22" s="90">
        <f>(D22-C4)/C4</f>
        <v>-0.13859501394646326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6"/>
    </row>
    <row r="24" spans="1:11">
      <c r="A24" s="104">
        <v>5</v>
      </c>
      <c r="B24" s="81">
        <f>B22+7</f>
        <v>43072</v>
      </c>
      <c r="C24" s="20">
        <f>D22+G22-H22</f>
        <v>861.40498605353673</v>
      </c>
      <c r="D24" s="21">
        <f>C24+(C24*0.10018)</f>
        <v>947.70053755638003</v>
      </c>
      <c r="E24" s="17">
        <f>C24/3250</f>
        <v>0.26504768801647283</v>
      </c>
      <c r="F24" s="101">
        <f>(D24-C24)/E24</f>
        <v>325.58499999999998</v>
      </c>
      <c r="G24" s="18"/>
      <c r="H24" s="18"/>
      <c r="I24" s="19">
        <f>E24*50/C24</f>
        <v>1.5384615384615384E-2</v>
      </c>
      <c r="J24" s="90">
        <f>(D24-C4)/C4</f>
        <v>-5.2299462443619972E-2</v>
      </c>
    </row>
    <row r="25" spans="1:11">
      <c r="A25" s="105"/>
      <c r="B25" s="81">
        <f>B24+7</f>
        <v>43079</v>
      </c>
      <c r="C25" s="20">
        <f>D24+G24-H24</f>
        <v>947.70053755638003</v>
      </c>
      <c r="D25" s="17">
        <f>C25+(C25*0.0214)</f>
        <v>967.98132906008652</v>
      </c>
      <c r="E25" s="17">
        <f>C25/3250</f>
        <v>0.2916001654019631</v>
      </c>
      <c r="F25" s="34">
        <f>(D25-C25)/E25</f>
        <v>69.549999999999869</v>
      </c>
      <c r="G25" s="18"/>
      <c r="H25" s="18"/>
      <c r="I25" s="19">
        <f>E25*50/C25</f>
        <v>1.5384615384615385E-2</v>
      </c>
      <c r="J25" s="90">
        <f>(D25-C4)/C4</f>
        <v>-3.2018670939913479E-2</v>
      </c>
    </row>
    <row r="26" spans="1:11">
      <c r="A26" s="105"/>
      <c r="B26" s="81">
        <f>B25+7</f>
        <v>43086</v>
      </c>
      <c r="C26" s="20">
        <f>D25+G25-H25</f>
        <v>967.98132906008652</v>
      </c>
      <c r="D26" s="17">
        <f>C26+(C26*0.0087)</f>
        <v>976.40276662290933</v>
      </c>
      <c r="E26" s="17">
        <f>C26/3250</f>
        <v>0.2978404089415651</v>
      </c>
      <c r="F26" s="34">
        <f>(D26-C26)/E26</f>
        <v>28.275000000000166</v>
      </c>
      <c r="G26" s="18"/>
      <c r="H26" s="18"/>
      <c r="I26" s="19">
        <f>E26*50/C26</f>
        <v>1.5384615384615385E-2</v>
      </c>
      <c r="J26" s="90">
        <f>(D26-C4)/C4</f>
        <v>-2.3597233377090673E-2</v>
      </c>
    </row>
    <row r="27" spans="1:11" ht="13" thickBot="1">
      <c r="A27" s="106"/>
      <c r="B27" s="81">
        <f>B26+7</f>
        <v>43093</v>
      </c>
      <c r="C27" s="20">
        <f>D26+G26-H26</f>
        <v>976.40276662290933</v>
      </c>
      <c r="D27" s="17">
        <f>C27+(C27*0)</f>
        <v>976.40276662290933</v>
      </c>
      <c r="E27" s="17">
        <f>C27/3250</f>
        <v>0.30043162049935673</v>
      </c>
      <c r="F27" s="37">
        <f>(D27-C27)/E27</f>
        <v>0</v>
      </c>
      <c r="G27" s="18"/>
      <c r="H27" s="18"/>
      <c r="I27" s="19">
        <f>E27*50/C27</f>
        <v>1.5384615384615385E-2</v>
      </c>
      <c r="J27" s="90">
        <f>(D27-C4)/C4</f>
        <v>-2.3597233377090673E-2</v>
      </c>
    </row>
    <row r="28" spans="1:11" ht="13" thickBot="1">
      <c r="A28" s="78"/>
      <c r="B28" s="13"/>
      <c r="C28" s="22"/>
      <c r="D28" s="23"/>
      <c r="E28" s="23"/>
      <c r="F28" s="97"/>
      <c r="G28" s="23"/>
      <c r="H28" s="10"/>
      <c r="I28" s="24"/>
      <c r="J28" s="86"/>
    </row>
    <row r="29" spans="1:11">
      <c r="A29" s="104">
        <v>6</v>
      </c>
      <c r="B29" s="81">
        <f>B27+7</f>
        <v>43100</v>
      </c>
      <c r="C29" s="20">
        <f>D27+G27-H27</f>
        <v>976.40276662290933</v>
      </c>
      <c r="D29" s="17">
        <f>C29+(C29*0)</f>
        <v>976.40276662290933</v>
      </c>
      <c r="E29" s="17">
        <f>C29/3250</f>
        <v>0.30043162049935673</v>
      </c>
      <c r="F29" s="37">
        <f>(D29-C29)/E29</f>
        <v>0</v>
      </c>
      <c r="G29" s="18"/>
      <c r="H29" s="18"/>
      <c r="I29" s="19">
        <f>E29*50/C29</f>
        <v>1.5384615384615385E-2</v>
      </c>
      <c r="J29" s="90">
        <f>(D29-C4)/C4</f>
        <v>-2.3597233377090673E-2</v>
      </c>
    </row>
    <row r="30" spans="1:11">
      <c r="A30" s="105"/>
      <c r="B30" s="81">
        <f>B29+7</f>
        <v>43107</v>
      </c>
      <c r="C30" s="20">
        <f>D29+G29-H29</f>
        <v>976.40276662290933</v>
      </c>
      <c r="D30" s="17">
        <f>C30+(C30*-0.0579)</f>
        <v>919.8690464354429</v>
      </c>
      <c r="E30" s="17">
        <f>C30/3250</f>
        <v>0.30043162049935673</v>
      </c>
      <c r="F30" s="37">
        <f>(D30-C30)/E30</f>
        <v>-188.17499999999993</v>
      </c>
      <c r="G30" s="18"/>
      <c r="H30" s="18"/>
      <c r="I30" s="19">
        <f>E30*50/C30</f>
        <v>1.5384615384615385E-2</v>
      </c>
      <c r="J30" s="90">
        <f>(D30-C5)/C5</f>
        <v>-6.1358115882201122E-2</v>
      </c>
    </row>
    <row r="31" spans="1:11">
      <c r="A31" s="105"/>
      <c r="B31" s="81">
        <f>B30+7</f>
        <v>43114</v>
      </c>
      <c r="C31" s="20">
        <f>D30+G30-H30</f>
        <v>919.8690464354429</v>
      </c>
      <c r="D31" s="99">
        <f>C31+(C31*-0.1565)</f>
        <v>775.90954066829613</v>
      </c>
      <c r="E31" s="17">
        <f>C31/3250</f>
        <v>0.28303662967244397</v>
      </c>
      <c r="F31" s="95">
        <f>(D31-C31)/E31</f>
        <v>-508.62499999999983</v>
      </c>
      <c r="G31" s="18"/>
      <c r="H31" s="18"/>
      <c r="I31" s="19">
        <f>E31*50/C31</f>
        <v>1.5384615384615384E-2</v>
      </c>
      <c r="J31" s="93">
        <f>(D31-C4)/C4</f>
        <v>-0.22409045933170388</v>
      </c>
    </row>
    <row r="32" spans="1:11" ht="15" thickBot="1">
      <c r="A32" s="106"/>
      <c r="B32" s="81">
        <f>B31+7</f>
        <v>43121</v>
      </c>
      <c r="C32" s="32">
        <f>D31+G31-H31</f>
        <v>775.90954066829613</v>
      </c>
      <c r="D32" s="17">
        <f>C32+(C32*0.03)</f>
        <v>799.18682688834497</v>
      </c>
      <c r="E32" s="17">
        <f>C32/3250</f>
        <v>0.23874139712870651</v>
      </c>
      <c r="F32" s="28">
        <f>(D32-C32)/E32</f>
        <v>97.499999999999801</v>
      </c>
      <c r="G32" s="18"/>
      <c r="H32" s="80">
        <f>(D32-C19)*0.35</f>
        <v>-75.078148119461048</v>
      </c>
      <c r="I32" s="19">
        <f>E32*50/C32</f>
        <v>1.5384615384615385E-2</v>
      </c>
      <c r="J32" s="85"/>
      <c r="K32" s="102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6"/>
    </row>
    <row r="34" spans="1:11">
      <c r="A34" s="104">
        <v>7</v>
      </c>
      <c r="B34" s="81">
        <f>B32+7</f>
        <v>43128</v>
      </c>
      <c r="C34" s="20">
        <f>D32+G32-H32</f>
        <v>874.26497500780602</v>
      </c>
      <c r="D34" s="17">
        <f>C34+(C34*0.03)</f>
        <v>900.49292425804015</v>
      </c>
      <c r="E34" s="17">
        <f>C34/3250</f>
        <v>0.26900460769470952</v>
      </c>
      <c r="F34" s="28">
        <f>(D34-C34)/E34</f>
        <v>97.499999999999829</v>
      </c>
      <c r="G34" s="18"/>
      <c r="H34" s="18"/>
      <c r="I34" s="19">
        <f>E34*50/C34</f>
        <v>1.5384615384615384E-2</v>
      </c>
      <c r="J34" s="85"/>
    </row>
    <row r="35" spans="1:11">
      <c r="A35" s="105"/>
      <c r="B35" s="81">
        <f>B34+7</f>
        <v>43135</v>
      </c>
      <c r="C35" s="20">
        <f>D34+G34-H34</f>
        <v>900.49292425804015</v>
      </c>
      <c r="D35" s="17">
        <f>C35+(C35*0.03)</f>
        <v>927.50771198578138</v>
      </c>
      <c r="E35" s="17">
        <f>C35/3250</f>
        <v>0.27707474592555081</v>
      </c>
      <c r="F35" s="28">
        <f>(D35-C35)/E35</f>
        <v>97.500000000000114</v>
      </c>
      <c r="G35" s="18"/>
      <c r="H35" s="18"/>
      <c r="I35" s="19">
        <f>E35*50/C35</f>
        <v>1.5384615384615384E-2</v>
      </c>
      <c r="J35" s="85"/>
    </row>
    <row r="36" spans="1:11">
      <c r="A36" s="105"/>
      <c r="B36" s="81">
        <f>B35+7</f>
        <v>43142</v>
      </c>
      <c r="C36" s="20">
        <f>D35+G35-H35</f>
        <v>927.50771198578138</v>
      </c>
      <c r="D36" s="17">
        <f>C36+(C36*0.03)</f>
        <v>955.33294334535481</v>
      </c>
      <c r="E36" s="17">
        <f>C36/3250</f>
        <v>0.28538698830331732</v>
      </c>
      <c r="F36" s="28">
        <f>(D36-C36)/E36</f>
        <v>97.499999999999943</v>
      </c>
      <c r="G36" s="18"/>
      <c r="H36" s="18"/>
      <c r="I36" s="19">
        <f>E36*50/C36</f>
        <v>1.5384615384615384E-2</v>
      </c>
      <c r="J36" s="85"/>
    </row>
    <row r="37" spans="1:11" ht="13" thickBot="1">
      <c r="A37" s="106"/>
      <c r="B37" s="81">
        <f>B36+7</f>
        <v>43149</v>
      </c>
      <c r="C37" s="20">
        <f>D36+G36-H36</f>
        <v>955.33294334535481</v>
      </c>
      <c r="D37" s="17">
        <f>C37+(C37*0.03)</f>
        <v>983.99293164571543</v>
      </c>
      <c r="E37" s="17">
        <f>C37/3250</f>
        <v>0.29394859795241685</v>
      </c>
      <c r="F37" s="28">
        <f>(D37-C37)/E37</f>
        <v>97.499999999999943</v>
      </c>
      <c r="G37" s="80"/>
      <c r="H37" s="80"/>
      <c r="I37" s="19">
        <f>E37*50/C37</f>
        <v>1.5384615384615384E-2</v>
      </c>
      <c r="J37" s="85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6"/>
    </row>
    <row r="39" spans="1:11">
      <c r="A39" s="104">
        <v>8</v>
      </c>
      <c r="B39" s="81">
        <f>B37+7</f>
        <v>43156</v>
      </c>
      <c r="C39" s="20">
        <f>D37+G37-H37</f>
        <v>983.99293164571543</v>
      </c>
      <c r="D39" s="17">
        <f>C39+(C39*0.03)</f>
        <v>1013.5127195950869</v>
      </c>
      <c r="E39" s="17">
        <f>C39/3250</f>
        <v>0.30276705589098935</v>
      </c>
      <c r="F39" s="28">
        <f>(D39-C39)/E39</f>
        <v>97.499999999999957</v>
      </c>
      <c r="G39" s="18"/>
      <c r="H39" s="18"/>
      <c r="I39" s="19">
        <f>E39*50/C39</f>
        <v>1.5384615384615384E-2</v>
      </c>
      <c r="J39" s="85"/>
    </row>
    <row r="40" spans="1:11">
      <c r="A40" s="105"/>
      <c r="B40" s="81">
        <f>B39+7</f>
        <v>43163</v>
      </c>
      <c r="C40" s="20">
        <f>D39+G39-H39</f>
        <v>1013.5127195950869</v>
      </c>
      <c r="D40" s="17">
        <f>C40+(C40*0.03)</f>
        <v>1043.9181011829394</v>
      </c>
      <c r="E40" s="17">
        <f>C40/3250</f>
        <v>0.31185006756771905</v>
      </c>
      <c r="F40" s="28">
        <f>(D40-C40)/E40</f>
        <v>97.499999999999659</v>
      </c>
      <c r="G40" s="18"/>
      <c r="H40" s="18"/>
      <c r="I40" s="19">
        <f>E40*50/C40</f>
        <v>1.5384615384615385E-2</v>
      </c>
      <c r="J40" s="85"/>
    </row>
    <row r="41" spans="1:11">
      <c r="A41" s="105"/>
      <c r="B41" s="81">
        <f>B40+7</f>
        <v>43170</v>
      </c>
      <c r="C41" s="20">
        <f>D40+G40-H40</f>
        <v>1043.9181011829394</v>
      </c>
      <c r="D41" s="17">
        <f>C41+(C41*0.03)</f>
        <v>1075.2356442184275</v>
      </c>
      <c r="E41" s="17">
        <f>C41/3250</f>
        <v>0.32120556959475061</v>
      </c>
      <c r="F41" s="28">
        <f>(D41-C41)/E41</f>
        <v>97.499999999999872</v>
      </c>
      <c r="G41" s="18"/>
      <c r="H41" s="18"/>
      <c r="I41" s="19">
        <f>E41*50/C41</f>
        <v>1.5384615384615385E-2</v>
      </c>
      <c r="J41" s="85"/>
    </row>
    <row r="42" spans="1:11" ht="13" thickBot="1">
      <c r="A42" s="106"/>
      <c r="B42" s="81">
        <f>B41+7</f>
        <v>43177</v>
      </c>
      <c r="C42" s="20">
        <f>D41+G41-H41</f>
        <v>1075.2356442184275</v>
      </c>
      <c r="D42" s="17">
        <f>C42+(C42*0.03)</f>
        <v>1107.4927135449802</v>
      </c>
      <c r="E42" s="17">
        <f>C42/3250</f>
        <v>0.33084173668259309</v>
      </c>
      <c r="F42" s="28">
        <f>(D42-C42)/E42</f>
        <v>97.499999999999645</v>
      </c>
      <c r="G42" s="80"/>
      <c r="H42" s="80"/>
      <c r="I42" s="19">
        <f>E42*50/C42</f>
        <v>1.5384615384615385E-2</v>
      </c>
      <c r="J42" s="85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6"/>
    </row>
    <row r="44" spans="1:11">
      <c r="A44" s="104">
        <v>9</v>
      </c>
      <c r="B44" s="81">
        <f>B42+7</f>
        <v>43184</v>
      </c>
      <c r="C44" s="20">
        <f>D42+G42-H42</f>
        <v>1107.4927135449802</v>
      </c>
      <c r="D44" s="17">
        <f>C44+(C44*0.03)</f>
        <v>1140.7174949513296</v>
      </c>
      <c r="E44" s="17">
        <f>C44/3250</f>
        <v>0.34076698878307082</v>
      </c>
      <c r="F44" s="28">
        <f>(D44-C44)/E44</f>
        <v>97.499999999999972</v>
      </c>
      <c r="G44" s="18"/>
      <c r="H44" s="18"/>
      <c r="I44" s="19">
        <f>E44*50/C44</f>
        <v>1.5384615384615385E-2</v>
      </c>
      <c r="J44" s="85"/>
    </row>
    <row r="45" spans="1:11">
      <c r="A45" s="105"/>
      <c r="B45" s="81">
        <f>B44+7</f>
        <v>43191</v>
      </c>
      <c r="C45" s="20">
        <f>D44+G44-H44</f>
        <v>1140.7174949513296</v>
      </c>
      <c r="D45" s="17">
        <f>C45+(C45*0.03)</f>
        <v>1174.9390197998696</v>
      </c>
      <c r="E45" s="17">
        <f>C45/3250</f>
        <v>0.35098999844656298</v>
      </c>
      <c r="F45" s="28">
        <f>(D45-C45)/E45</f>
        <v>97.500000000000185</v>
      </c>
      <c r="G45" s="18"/>
      <c r="H45" s="18"/>
      <c r="I45" s="19">
        <f>E45*50/C45</f>
        <v>1.5384615384615385E-2</v>
      </c>
      <c r="J45" s="85"/>
    </row>
    <row r="46" spans="1:11">
      <c r="A46" s="105"/>
      <c r="B46" s="81">
        <f>B45+7</f>
        <v>43198</v>
      </c>
      <c r="C46" s="20">
        <f>D45+G45-H45</f>
        <v>1174.9390197998696</v>
      </c>
      <c r="D46" s="17">
        <f>C46+(C46*0.03)</f>
        <v>1210.1871903938656</v>
      </c>
      <c r="E46" s="17">
        <f>C46/3250</f>
        <v>0.3615196983999599</v>
      </c>
      <c r="F46" s="28">
        <f>(D46-C46)/E46</f>
        <v>97.499999999999929</v>
      </c>
      <c r="G46" s="18"/>
      <c r="H46" s="18"/>
      <c r="I46" s="19">
        <f>E46*50/C46</f>
        <v>1.5384615384615387E-2</v>
      </c>
      <c r="J46" s="85"/>
    </row>
    <row r="47" spans="1:11" ht="13.5" thickBot="1">
      <c r="A47" s="106"/>
      <c r="B47" s="81">
        <f>B46+7</f>
        <v>43205</v>
      </c>
      <c r="C47" s="20">
        <f>D46+G46-H46</f>
        <v>1210.1871903938656</v>
      </c>
      <c r="D47" s="17">
        <f>C47+(C47*0.03)</f>
        <v>1246.4928061056817</v>
      </c>
      <c r="E47" s="17">
        <f>C47/3250</f>
        <v>0.37236528935195867</v>
      </c>
      <c r="F47" s="28">
        <f>(D47-C47)/E47</f>
        <v>97.500000000000128</v>
      </c>
      <c r="G47" s="80"/>
      <c r="H47" s="80">
        <f>(D47-C34)*0.35</f>
        <v>130.27974088425648</v>
      </c>
      <c r="I47" s="19">
        <f>E47*50/C47</f>
        <v>1.5384615384615384E-2</v>
      </c>
      <c r="J47" s="85"/>
      <c r="K47" s="102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6"/>
    </row>
    <row r="49" spans="1:11">
      <c r="A49" s="104">
        <v>10</v>
      </c>
      <c r="B49" s="81">
        <f>B47+7</f>
        <v>43212</v>
      </c>
      <c r="C49" s="20">
        <f>D47+G47-H47</f>
        <v>1116.2130652214253</v>
      </c>
      <c r="D49" s="17">
        <f>C49+(C49*0.03)</f>
        <v>1149.6994571780681</v>
      </c>
      <c r="E49" s="17">
        <f>C49/3250</f>
        <v>0.34345017391428467</v>
      </c>
      <c r="F49" s="28">
        <f>(D49-C49)/E49</f>
        <v>97.500000000000185</v>
      </c>
      <c r="G49" s="18"/>
      <c r="H49" s="18"/>
      <c r="I49" s="19">
        <f>E49*50/C49</f>
        <v>1.5384615384615385E-2</v>
      </c>
      <c r="J49" s="85"/>
    </row>
    <row r="50" spans="1:11">
      <c r="A50" s="105"/>
      <c r="B50" s="81">
        <f>B49+7</f>
        <v>43219</v>
      </c>
      <c r="C50" s="20">
        <f>D49+G49-H49</f>
        <v>1149.6994571780681</v>
      </c>
      <c r="D50" s="17">
        <f>C50+(C50*0.03)</f>
        <v>1184.1904408934101</v>
      </c>
      <c r="E50" s="17">
        <f>C50/3250</f>
        <v>0.35375367913171324</v>
      </c>
      <c r="F50" s="28">
        <f>(D50-C50)/E50</f>
        <v>97.500000000000043</v>
      </c>
      <c r="G50" s="18"/>
      <c r="H50" s="18"/>
      <c r="I50" s="19">
        <f>E50*50/C50</f>
        <v>1.5384615384615384E-2</v>
      </c>
      <c r="J50" s="85"/>
    </row>
    <row r="51" spans="1:11">
      <c r="A51" s="105"/>
      <c r="B51" s="81">
        <f>B50+7</f>
        <v>43226</v>
      </c>
      <c r="C51" s="20">
        <f>D50+G50-H50</f>
        <v>1184.1904408934101</v>
      </c>
      <c r="D51" s="17">
        <f>C51+(C51*0.03)</f>
        <v>1219.7161541202124</v>
      </c>
      <c r="E51" s="17">
        <f>C51/3250</f>
        <v>0.36436628950566463</v>
      </c>
      <c r="F51" s="28">
        <f>(D51-C51)/E51</f>
        <v>97.499999999999943</v>
      </c>
      <c r="G51" s="18"/>
      <c r="H51" s="18"/>
      <c r="I51" s="19">
        <f>E51*50/C51</f>
        <v>1.5384615384615384E-2</v>
      </c>
      <c r="J51" s="85"/>
    </row>
    <row r="52" spans="1:11" ht="13" thickBot="1">
      <c r="A52" s="106"/>
      <c r="B52" s="81">
        <f>B51+7</f>
        <v>43233</v>
      </c>
      <c r="C52" s="20">
        <f>D51+G51-H51</f>
        <v>1219.7161541202124</v>
      </c>
      <c r="D52" s="17">
        <f>C52+(C52*0.03)</f>
        <v>1256.3076387438189</v>
      </c>
      <c r="E52" s="17">
        <f>C52/3250</f>
        <v>0.37529727819083458</v>
      </c>
      <c r="F52" s="28">
        <f>(D52-C52)/E52</f>
        <v>97.500000000000199</v>
      </c>
      <c r="G52" s="80"/>
      <c r="H52" s="80"/>
      <c r="I52" s="19">
        <f>E52*50/C52</f>
        <v>1.5384615384615385E-2</v>
      </c>
      <c r="J52" s="85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6"/>
    </row>
    <row r="54" spans="1:11">
      <c r="A54" s="104">
        <v>11</v>
      </c>
      <c r="B54" s="81">
        <f>B52+7</f>
        <v>43240</v>
      </c>
      <c r="C54" s="20">
        <f>D52+G52-H52</f>
        <v>1256.3076387438189</v>
      </c>
      <c r="D54" s="17">
        <f>C54+(C54*0.03)</f>
        <v>1293.9968679061335</v>
      </c>
      <c r="E54" s="17">
        <f>C54/3250</f>
        <v>0.38655619653655965</v>
      </c>
      <c r="F54" s="28">
        <f>(D54-C54)/E54</f>
        <v>97.500000000000171</v>
      </c>
      <c r="G54" s="18"/>
      <c r="H54" s="18"/>
      <c r="I54" s="19">
        <f>E54*50/C54</f>
        <v>1.5384615384615385E-2</v>
      </c>
      <c r="J54" s="85"/>
    </row>
    <row r="55" spans="1:11">
      <c r="A55" s="105"/>
      <c r="B55" s="81">
        <f>B54+7</f>
        <v>43247</v>
      </c>
      <c r="C55" s="20">
        <f>D54+G54-H54</f>
        <v>1293.9968679061335</v>
      </c>
      <c r="D55" s="17">
        <f>C55+(C55*0.03)</f>
        <v>1332.8167739433175</v>
      </c>
      <c r="E55" s="17">
        <f>C55/3250</f>
        <v>0.39815288243265645</v>
      </c>
      <c r="F55" s="28">
        <f>(D55-C55)/E55</f>
        <v>97.499999999999872</v>
      </c>
      <c r="G55" s="18"/>
      <c r="H55" s="18"/>
      <c r="I55" s="19">
        <f>E55*50/C55</f>
        <v>1.5384615384615385E-2</v>
      </c>
      <c r="J55" s="85"/>
    </row>
    <row r="56" spans="1:11">
      <c r="A56" s="105"/>
      <c r="B56" s="81">
        <f>B55+7</f>
        <v>43254</v>
      </c>
      <c r="C56" s="20">
        <f>D55+G55-H55</f>
        <v>1332.8167739433175</v>
      </c>
      <c r="D56" s="17">
        <f>C56+(C56*0.03)</f>
        <v>1372.801277161617</v>
      </c>
      <c r="E56" s="17">
        <f>C56/3250</f>
        <v>0.41009746890563614</v>
      </c>
      <c r="F56" s="28">
        <f>(D56-C56)/E56</f>
        <v>97.500000000000071</v>
      </c>
      <c r="G56" s="18"/>
      <c r="H56" s="18"/>
      <c r="I56" s="19">
        <f>E56*50/C56</f>
        <v>1.5384615384615384E-2</v>
      </c>
      <c r="J56" s="85"/>
    </row>
    <row r="57" spans="1:11" ht="13" thickBot="1">
      <c r="A57" s="106"/>
      <c r="B57" s="81">
        <f>B56+7</f>
        <v>43261</v>
      </c>
      <c r="C57" s="20">
        <f>D56+G56-H56</f>
        <v>1372.801277161617</v>
      </c>
      <c r="D57" s="17">
        <f>C57+(C57*0.03)</f>
        <v>1413.9853154764655</v>
      </c>
      <c r="E57" s="17">
        <f>C57/3250</f>
        <v>0.42240039297280524</v>
      </c>
      <c r="F57" s="28">
        <f>(D57-C57)/E57</f>
        <v>97.500000000000028</v>
      </c>
      <c r="G57" s="80"/>
      <c r="H57" s="80"/>
      <c r="I57" s="19">
        <f>E57*50/C57</f>
        <v>1.5384615384615385E-2</v>
      </c>
      <c r="J57" s="85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6"/>
    </row>
    <row r="59" spans="1:11">
      <c r="A59" s="104">
        <v>12</v>
      </c>
      <c r="B59" s="81">
        <f>B57+7</f>
        <v>43268</v>
      </c>
      <c r="C59" s="20">
        <f>D57+G57-H57</f>
        <v>1413.9853154764655</v>
      </c>
      <c r="D59" s="17">
        <f>C59+(C59*0.03)</f>
        <v>1456.4048749407596</v>
      </c>
      <c r="E59" s="17">
        <f>C59/3250</f>
        <v>0.43507240476198938</v>
      </c>
      <c r="F59" s="28">
        <f>(D59-C59)/E59</f>
        <v>97.500000000000142</v>
      </c>
      <c r="G59" s="18"/>
      <c r="H59" s="18"/>
      <c r="I59" s="19">
        <f>E59*50/C59</f>
        <v>1.5384615384615384E-2</v>
      </c>
      <c r="J59" s="85"/>
    </row>
    <row r="60" spans="1:11">
      <c r="A60" s="105"/>
      <c r="B60" s="81">
        <f>B59+7</f>
        <v>43275</v>
      </c>
      <c r="C60" s="20">
        <f>D59+G59-H59</f>
        <v>1456.4048749407596</v>
      </c>
      <c r="D60" s="17">
        <f>C60+(C60*0.03)</f>
        <v>1500.0970211889824</v>
      </c>
      <c r="E60" s="17">
        <f>C60/3250</f>
        <v>0.44812457690484908</v>
      </c>
      <c r="F60" s="28">
        <f>(D60-C60)/E60</f>
        <v>97.500000000000028</v>
      </c>
      <c r="G60" s="18"/>
      <c r="H60" s="18"/>
      <c r="I60" s="19">
        <f>E60*50/C60</f>
        <v>1.5384615384615384E-2</v>
      </c>
      <c r="J60" s="85"/>
    </row>
    <row r="61" spans="1:11">
      <c r="A61" s="105"/>
      <c r="B61" s="81">
        <f>B60+7</f>
        <v>43282</v>
      </c>
      <c r="C61" s="20">
        <f>D60+G60-H60</f>
        <v>1500.0970211889824</v>
      </c>
      <c r="D61" s="17">
        <f>C61+(C61*0.03)</f>
        <v>1545.0999318246518</v>
      </c>
      <c r="E61" s="17">
        <f>C61/3250</f>
        <v>0.46156831421199457</v>
      </c>
      <c r="F61" s="28">
        <f>(D61-C61)/E61</f>
        <v>97.499999999999901</v>
      </c>
      <c r="G61" s="18"/>
      <c r="H61" s="18"/>
      <c r="I61" s="19">
        <f>E61*50/C61</f>
        <v>1.5384615384615384E-2</v>
      </c>
      <c r="J61" s="85"/>
    </row>
    <row r="62" spans="1:11" ht="13.5" thickBot="1">
      <c r="A62" s="106"/>
      <c r="B62" s="81">
        <f>B61+7</f>
        <v>43289</v>
      </c>
      <c r="C62" s="20">
        <f>D61+G61-H61</f>
        <v>1545.0999318246518</v>
      </c>
      <c r="D62" s="17">
        <f>C62+(C62*0.03)</f>
        <v>1591.4529297793913</v>
      </c>
      <c r="E62" s="17">
        <f>C62/3250</f>
        <v>0.4754153636383544</v>
      </c>
      <c r="F62" s="28">
        <f>(D62-C62)/E62</f>
        <v>97.499999999999929</v>
      </c>
      <c r="G62" s="80"/>
      <c r="H62" s="80">
        <f>(D62-C49)*0.35</f>
        <v>166.33395259528811</v>
      </c>
      <c r="I62" s="19">
        <f>E62*50/C62</f>
        <v>1.5384615384615385E-2</v>
      </c>
      <c r="J62" s="85"/>
      <c r="K62" s="102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6"/>
    </row>
    <row r="64" spans="1:11">
      <c r="A64" s="104">
        <v>13</v>
      </c>
      <c r="B64" s="81">
        <f>B62+7</f>
        <v>43296</v>
      </c>
      <c r="C64" s="20">
        <f>D62+G62-H62</f>
        <v>1425.1189771841032</v>
      </c>
      <c r="D64" s="17">
        <f>C64+(C64*0.03)</f>
        <v>1467.8725464996262</v>
      </c>
      <c r="E64" s="17">
        <f>C64/3250</f>
        <v>0.4384981468258779</v>
      </c>
      <c r="F64" s="28">
        <f>(D64-C64)/E64</f>
        <v>97.499999999999801</v>
      </c>
      <c r="G64" s="17"/>
      <c r="H64" s="79"/>
      <c r="I64" s="19">
        <f>E64*50/C64</f>
        <v>1.5384615384615385E-2</v>
      </c>
      <c r="J64" s="85"/>
    </row>
    <row r="65" spans="1:11">
      <c r="A65" s="105"/>
      <c r="B65" s="81">
        <f>B64+7</f>
        <v>43303</v>
      </c>
      <c r="C65" s="20">
        <f>D64+G64-H64</f>
        <v>1467.8725464996262</v>
      </c>
      <c r="D65" s="17">
        <f>C65+(C65*0.03)</f>
        <v>1511.908722894615</v>
      </c>
      <c r="E65" s="17">
        <f>C65/3250</f>
        <v>0.45165309123065422</v>
      </c>
      <c r="F65" s="28">
        <f>(D65-C65)/E65</f>
        <v>97.500000000000128</v>
      </c>
      <c r="G65" s="17"/>
      <c r="H65" s="79"/>
      <c r="I65" s="19">
        <f>E65*50/C65</f>
        <v>1.5384615384615384E-2</v>
      </c>
      <c r="J65" s="85"/>
    </row>
    <row r="66" spans="1:11">
      <c r="A66" s="105"/>
      <c r="B66" s="81">
        <f>B65+7</f>
        <v>43310</v>
      </c>
      <c r="C66" s="20">
        <f>D65+G65-H65</f>
        <v>1511.908722894615</v>
      </c>
      <c r="D66" s="17">
        <f>C66+(C66*0.03)</f>
        <v>1557.2659845814535</v>
      </c>
      <c r="E66" s="17">
        <f>C66/3250</f>
        <v>0.46520268396757386</v>
      </c>
      <c r="F66" s="28">
        <f>(D66-C66)/E66</f>
        <v>97.500000000000014</v>
      </c>
      <c r="G66" s="17"/>
      <c r="H66" s="79"/>
      <c r="I66" s="19">
        <f>E66*50/C66</f>
        <v>1.5384615384615385E-2</v>
      </c>
      <c r="J66" s="85"/>
    </row>
    <row r="67" spans="1:11" ht="13" thickBot="1">
      <c r="A67" s="106"/>
      <c r="B67" s="81">
        <f>B66+7</f>
        <v>43317</v>
      </c>
      <c r="C67" s="20">
        <f>D66+G66-H66</f>
        <v>1557.2659845814535</v>
      </c>
      <c r="D67" s="17">
        <f>C67+(C67*0.03)</f>
        <v>1603.9839641188971</v>
      </c>
      <c r="E67" s="17">
        <f>C67/3250</f>
        <v>0.47915876448660105</v>
      </c>
      <c r="F67" s="28">
        <f>(D67-C67)/E67</f>
        <v>97.500000000000043</v>
      </c>
      <c r="G67" s="80"/>
      <c r="H67" s="80"/>
      <c r="I67" s="19">
        <f>E67*50/C67</f>
        <v>1.5384615384615384E-2</v>
      </c>
      <c r="J67" s="85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6"/>
    </row>
    <row r="69" spans="1:11">
      <c r="A69" s="104">
        <v>14</v>
      </c>
      <c r="B69" s="81">
        <f>B67+7</f>
        <v>43324</v>
      </c>
      <c r="C69" s="20">
        <f>D67+G67-H67</f>
        <v>1603.9839641188971</v>
      </c>
      <c r="D69" s="17">
        <f>C69+(C69*0.03)</f>
        <v>1652.1034830424639</v>
      </c>
      <c r="E69" s="17">
        <f>C69/3250</f>
        <v>0.4935335274211991</v>
      </c>
      <c r="F69" s="28">
        <f>(D69-C69)/E69</f>
        <v>97.499999999999829</v>
      </c>
      <c r="G69" s="18"/>
      <c r="H69" s="18"/>
      <c r="I69" s="19">
        <f>E69*50/C69</f>
        <v>1.5384615384615384E-2</v>
      </c>
      <c r="J69" s="85"/>
    </row>
    <row r="70" spans="1:11">
      <c r="A70" s="105"/>
      <c r="B70" s="81">
        <f>B69+7</f>
        <v>43331</v>
      </c>
      <c r="C70" s="20">
        <f>D69+G69-H69</f>
        <v>1652.1034830424639</v>
      </c>
      <c r="D70" s="17">
        <f>C70+(C70*0.03)</f>
        <v>1701.6665875337378</v>
      </c>
      <c r="E70" s="17">
        <f>C70/3250</f>
        <v>0.50833953324383507</v>
      </c>
      <c r="F70" s="28">
        <f>(D70-C70)/E70</f>
        <v>97.499999999999886</v>
      </c>
      <c r="G70" s="18"/>
      <c r="H70" s="18"/>
      <c r="I70" s="19">
        <f>E70*50/C70</f>
        <v>1.5384615384615385E-2</v>
      </c>
      <c r="J70" s="85"/>
    </row>
    <row r="71" spans="1:11">
      <c r="A71" s="105"/>
      <c r="B71" s="81">
        <f>B70+7</f>
        <v>43338</v>
      </c>
      <c r="C71" s="20">
        <f>D70+G70-H70</f>
        <v>1701.6665875337378</v>
      </c>
      <c r="D71" s="17">
        <f>C71+(C71*0.03)</f>
        <v>1752.7165851597499</v>
      </c>
      <c r="E71" s="17">
        <f>C71/3250</f>
        <v>0.52358971924115005</v>
      </c>
      <c r="F71" s="28">
        <f>(D71-C71)/E71</f>
        <v>97.499999999999943</v>
      </c>
      <c r="G71" s="18"/>
      <c r="H71" s="18"/>
      <c r="I71" s="19">
        <f>E71*50/C71</f>
        <v>1.5384615384615382E-2</v>
      </c>
      <c r="J71" s="85"/>
    </row>
    <row r="72" spans="1:11" ht="13" thickBot="1">
      <c r="A72" s="106"/>
      <c r="B72" s="81">
        <f>B71+7</f>
        <v>43345</v>
      </c>
      <c r="C72" s="20">
        <f>D71+G71-H71</f>
        <v>1752.7165851597499</v>
      </c>
      <c r="D72" s="17">
        <f>C72+(C72*0.03)</f>
        <v>1805.2980827145425</v>
      </c>
      <c r="E72" s="17">
        <f>C72/3250</f>
        <v>0.53929741081838456</v>
      </c>
      <c r="F72" s="28">
        <f>(D72-C72)/E72</f>
        <v>97.500000000000156</v>
      </c>
      <c r="G72" s="80"/>
      <c r="H72" s="80"/>
      <c r="I72" s="19">
        <f>E72*50/C72</f>
        <v>1.5384615384615384E-2</v>
      </c>
      <c r="J72" s="85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6"/>
    </row>
    <row r="74" spans="1:11">
      <c r="A74" s="104">
        <v>15</v>
      </c>
      <c r="B74" s="81">
        <f>B72+7</f>
        <v>43352</v>
      </c>
      <c r="C74" s="20">
        <f>D72+G72-H72</f>
        <v>1805.2980827145425</v>
      </c>
      <c r="D74" s="17">
        <f>C74+(C74*0.03)</f>
        <v>1859.4570251959788</v>
      </c>
      <c r="E74" s="17">
        <f>C74/3250</f>
        <v>0.5554763331429361</v>
      </c>
      <c r="F74" s="28">
        <f>(D74-C74)/E74</f>
        <v>97.5</v>
      </c>
      <c r="G74" s="18"/>
      <c r="H74" s="18"/>
      <c r="I74" s="19">
        <f>E74*50/C74</f>
        <v>1.5384615384615384E-2</v>
      </c>
      <c r="J74" s="85"/>
    </row>
    <row r="75" spans="1:11">
      <c r="A75" s="105"/>
      <c r="B75" s="81">
        <f>B74+7</f>
        <v>43359</v>
      </c>
      <c r="C75" s="20">
        <f>D74+G74-H74</f>
        <v>1859.4570251959788</v>
      </c>
      <c r="D75" s="17">
        <f>C75+(C75*0.03)</f>
        <v>1915.2407359518581</v>
      </c>
      <c r="E75" s="17">
        <f>C75/3250</f>
        <v>0.57214062313722425</v>
      </c>
      <c r="F75" s="28">
        <f>(D75-C75)/E75</f>
        <v>97.500000000000028</v>
      </c>
      <c r="G75" s="18"/>
      <c r="H75" s="18"/>
      <c r="I75" s="19">
        <f>E75*50/C75</f>
        <v>1.5384615384615384E-2</v>
      </c>
      <c r="J75" s="85"/>
    </row>
    <row r="76" spans="1:11">
      <c r="A76" s="105"/>
      <c r="B76" s="81">
        <f>B75+7</f>
        <v>43366</v>
      </c>
      <c r="C76" s="20">
        <f>D75+G75-H75</f>
        <v>1915.2407359518581</v>
      </c>
      <c r="D76" s="17">
        <f>C76+(C76*0.03)</f>
        <v>1972.6979580304139</v>
      </c>
      <c r="E76" s="17">
        <f>C76/3250</f>
        <v>0.58930484183134102</v>
      </c>
      <c r="F76" s="28">
        <f>(D76-C76)/E76</f>
        <v>97.500000000000071</v>
      </c>
      <c r="G76" s="18"/>
      <c r="H76" s="18"/>
      <c r="I76" s="19">
        <f>E76*50/C76</f>
        <v>1.5384615384615387E-2</v>
      </c>
      <c r="J76" s="85"/>
    </row>
    <row r="77" spans="1:11" ht="13.5" thickBot="1">
      <c r="A77" s="106"/>
      <c r="B77" s="81">
        <f>B76+7</f>
        <v>43373</v>
      </c>
      <c r="C77" s="20">
        <f>D76+G76-H76</f>
        <v>1972.6979580304139</v>
      </c>
      <c r="D77" s="17">
        <f>C77+(C77*0.03)</f>
        <v>2031.8788967713263</v>
      </c>
      <c r="E77" s="17">
        <f>C77/3250</f>
        <v>0.60698398708628121</v>
      </c>
      <c r="F77" s="28">
        <f>(D77-C77)/E77</f>
        <v>97.499999999999844</v>
      </c>
      <c r="G77" s="80"/>
      <c r="H77" s="80">
        <f>(D77-C64)*0.35</f>
        <v>212.36597185552807</v>
      </c>
      <c r="I77" s="19">
        <f>E77*50/C77</f>
        <v>1.5384615384615384E-2</v>
      </c>
      <c r="J77" s="85"/>
      <c r="K77" s="102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6"/>
    </row>
    <row r="79" spans="1:11">
      <c r="A79" s="104">
        <v>16</v>
      </c>
      <c r="B79" s="81">
        <f>B77+7</f>
        <v>43380</v>
      </c>
      <c r="C79" s="20">
        <f>D77+G77-H77</f>
        <v>1819.5129249157981</v>
      </c>
      <c r="D79" s="17">
        <f>C79+(C79*0.03)</f>
        <v>1874.0983126632721</v>
      </c>
      <c r="E79" s="17">
        <f>C79/3250</f>
        <v>0.55985013074332246</v>
      </c>
      <c r="F79" s="28">
        <f>(D79-C79)/E79</f>
        <v>97.500000000000085</v>
      </c>
      <c r="G79" s="18"/>
      <c r="H79" s="18"/>
      <c r="I79" s="19">
        <f>E79*50/C79</f>
        <v>1.5384615384615384E-2</v>
      </c>
      <c r="J79" s="85"/>
    </row>
    <row r="80" spans="1:11">
      <c r="A80" s="105"/>
      <c r="B80" s="81">
        <f>B79+7</f>
        <v>43387</v>
      </c>
      <c r="C80" s="20">
        <f>D79+G79-H79</f>
        <v>1874.0983126632721</v>
      </c>
      <c r="D80" s="17">
        <f>C80+(C80*0.03)</f>
        <v>1930.3212620431702</v>
      </c>
      <c r="E80" s="17">
        <f>C80/3250</f>
        <v>0.57664563466562213</v>
      </c>
      <c r="F80" s="28">
        <f>(D80-C80)/E80</f>
        <v>97.500000000000043</v>
      </c>
      <c r="G80" s="18"/>
      <c r="H80" s="18"/>
      <c r="I80" s="19">
        <f>E80*50/C80</f>
        <v>1.5384615384615384E-2</v>
      </c>
      <c r="J80" s="85"/>
    </row>
    <row r="81" spans="1:11">
      <c r="A81" s="105"/>
      <c r="B81" s="81">
        <f>B80+7</f>
        <v>43394</v>
      </c>
      <c r="C81" s="20">
        <f>D80+G80-H80</f>
        <v>1930.3212620431702</v>
      </c>
      <c r="D81" s="17">
        <f>C81+(C81*0.03)</f>
        <v>1988.2308999044653</v>
      </c>
      <c r="E81" s="17">
        <f>C81/3250</f>
        <v>0.59394500370559089</v>
      </c>
      <c r="F81" s="28">
        <f>(D81-C81)/E81</f>
        <v>97.499999999999972</v>
      </c>
      <c r="G81" s="18"/>
      <c r="H81" s="18"/>
      <c r="I81" s="19">
        <f>E81*50/C81</f>
        <v>1.5384615384615385E-2</v>
      </c>
      <c r="J81" s="85"/>
    </row>
    <row r="82" spans="1:11" ht="13" thickBot="1">
      <c r="A82" s="106"/>
      <c r="B82" s="81">
        <f>B81+7</f>
        <v>43401</v>
      </c>
      <c r="C82" s="20">
        <f>D81+G81-H81</f>
        <v>1988.2308999044653</v>
      </c>
      <c r="D82" s="17">
        <f>C82+(C82*0.03)</f>
        <v>2047.8778269015993</v>
      </c>
      <c r="E82" s="17">
        <f>C82/3250</f>
        <v>0.61176335381675861</v>
      </c>
      <c r="F82" s="28">
        <f>(D82-C82)/E82</f>
        <v>97.499999999999986</v>
      </c>
      <c r="G82" s="80"/>
      <c r="H82" s="80"/>
      <c r="I82" s="19">
        <f>E82*50/C82</f>
        <v>1.5384615384615385E-2</v>
      </c>
      <c r="J82" s="85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6"/>
    </row>
    <row r="84" spans="1:11">
      <c r="A84" s="104">
        <v>17</v>
      </c>
      <c r="B84" s="81">
        <f>B82+7</f>
        <v>43408</v>
      </c>
      <c r="C84" s="20">
        <f>D82+G82-H82</f>
        <v>2047.8778269015993</v>
      </c>
      <c r="D84" s="17">
        <f>C84+(C84*0.03)</f>
        <v>2109.3141617086471</v>
      </c>
      <c r="E84" s="17">
        <f>C84/3250</f>
        <v>0.63011625443126129</v>
      </c>
      <c r="F84" s="28">
        <f>(D84-C84)/E84</f>
        <v>97.499999999999787</v>
      </c>
      <c r="G84" s="18"/>
      <c r="H84" s="18"/>
      <c r="I84" s="19">
        <f>E84*50/C84</f>
        <v>1.5384615384615384E-2</v>
      </c>
      <c r="J84" s="85"/>
    </row>
    <row r="85" spans="1:11">
      <c r="A85" s="105"/>
      <c r="B85" s="81">
        <f>B84+7</f>
        <v>43415</v>
      </c>
      <c r="C85" s="20">
        <f>D84+G84-H84</f>
        <v>2109.3141617086471</v>
      </c>
      <c r="D85" s="17">
        <f>C85+(C85*0.03)</f>
        <v>2172.5935865599067</v>
      </c>
      <c r="E85" s="17">
        <f>C85/3250</f>
        <v>0.6490197420641991</v>
      </c>
      <c r="F85" s="28">
        <f>(D85-C85)/E85</f>
        <v>97.50000000000027</v>
      </c>
      <c r="G85" s="18"/>
      <c r="H85" s="18"/>
      <c r="I85" s="19">
        <f>E85*50/C85</f>
        <v>1.5384615384615384E-2</v>
      </c>
      <c r="J85" s="85"/>
    </row>
    <row r="86" spans="1:11">
      <c r="A86" s="105"/>
      <c r="B86" s="81">
        <f>B85+7</f>
        <v>43422</v>
      </c>
      <c r="C86" s="20">
        <f>D85+G85-H85</f>
        <v>2172.5935865599067</v>
      </c>
      <c r="D86" s="17">
        <f>C86+(C86*0.03)</f>
        <v>2237.771394156704</v>
      </c>
      <c r="E86" s="17">
        <f>C86/3250</f>
        <v>0.66849033432612515</v>
      </c>
      <c r="F86" s="28">
        <f>(D86-C86)/E86</f>
        <v>97.500000000000099</v>
      </c>
      <c r="G86" s="18"/>
      <c r="H86" s="18"/>
      <c r="I86" s="19">
        <f>E86*50/C86</f>
        <v>1.5384615384615385E-2</v>
      </c>
      <c r="J86" s="85"/>
    </row>
    <row r="87" spans="1:11" ht="13" thickBot="1">
      <c r="A87" s="106"/>
      <c r="B87" s="81">
        <f>B86+7</f>
        <v>43429</v>
      </c>
      <c r="C87" s="20">
        <f>D86+G86-H86</f>
        <v>2237.771394156704</v>
      </c>
      <c r="D87" s="17">
        <f>C87+(C87*0.03)</f>
        <v>2304.9045359814049</v>
      </c>
      <c r="E87" s="17">
        <f>C87/3250</f>
        <v>0.68854504435590891</v>
      </c>
      <c r="F87" s="28">
        <f>(D87-C87)/E87</f>
        <v>97.499999999999744</v>
      </c>
      <c r="G87" s="80"/>
      <c r="H87" s="80"/>
      <c r="I87" s="19">
        <f>E87*50/C87</f>
        <v>1.5384615384615385E-2</v>
      </c>
      <c r="J87" s="85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6"/>
    </row>
    <row r="89" spans="1:11">
      <c r="A89" s="104">
        <v>18</v>
      </c>
      <c r="B89" s="81">
        <f>B87+7</f>
        <v>43436</v>
      </c>
      <c r="C89" s="20">
        <f>D87+G87-H87</f>
        <v>2304.9045359814049</v>
      </c>
      <c r="D89" s="17">
        <f>C89+(C89*0.03)</f>
        <v>2374.0516720608471</v>
      </c>
      <c r="E89" s="17">
        <f>C89/3250</f>
        <v>0.70920139568658613</v>
      </c>
      <c r="F89" s="28">
        <f>(D89-C89)/E89</f>
        <v>97.499999999999986</v>
      </c>
      <c r="G89" s="18"/>
      <c r="H89" s="18"/>
      <c r="I89" s="19">
        <f>E89*50/C89</f>
        <v>1.5384615384615384E-2</v>
      </c>
      <c r="J89" s="85"/>
    </row>
    <row r="90" spans="1:11">
      <c r="A90" s="105"/>
      <c r="B90" s="81">
        <f>B89+7</f>
        <v>43443</v>
      </c>
      <c r="C90" s="20">
        <f>D89+G89-H89</f>
        <v>2374.0516720608471</v>
      </c>
      <c r="D90" s="17">
        <f>C90+(C90*0.03)</f>
        <v>2445.2732222226723</v>
      </c>
      <c r="E90" s="17">
        <f>C90/3250</f>
        <v>0.73047743755718375</v>
      </c>
      <c r="F90" s="28">
        <f>(D90-C90)/E90</f>
        <v>97.499999999999758</v>
      </c>
      <c r="G90" s="18"/>
      <c r="H90" s="18"/>
      <c r="I90" s="19">
        <f>E90*50/C90</f>
        <v>1.5384615384615385E-2</v>
      </c>
      <c r="J90" s="85"/>
    </row>
    <row r="91" spans="1:11">
      <c r="A91" s="105"/>
      <c r="B91" s="81">
        <f>B90+7</f>
        <v>43450</v>
      </c>
      <c r="C91" s="20">
        <f>D90+G90-H90</f>
        <v>2445.2732222226723</v>
      </c>
      <c r="D91" s="17">
        <f>C91+(C91*0.03)</f>
        <v>2518.6314188893525</v>
      </c>
      <c r="E91" s="17">
        <f>C91/3250</f>
        <v>0.75239176068389912</v>
      </c>
      <c r="F91" s="28">
        <f>(D91-C91)/E91</f>
        <v>97.500000000000071</v>
      </c>
      <c r="G91" s="18"/>
      <c r="H91" s="18"/>
      <c r="I91" s="19">
        <f>E91*50/C91</f>
        <v>1.5384615384615384E-2</v>
      </c>
      <c r="J91" s="85"/>
    </row>
    <row r="92" spans="1:11" ht="13.5" thickBot="1">
      <c r="A92" s="106"/>
      <c r="B92" s="81">
        <f>B91+7</f>
        <v>43457</v>
      </c>
      <c r="C92" s="20">
        <f>D91+G91-H91</f>
        <v>2518.6314188893525</v>
      </c>
      <c r="D92" s="17">
        <f>C92+(C92*0.03)</f>
        <v>2594.1903614560333</v>
      </c>
      <c r="E92" s="17">
        <f>C92/3250</f>
        <v>0.77496351350441617</v>
      </c>
      <c r="F92" s="28">
        <f>(D92-C92)/E92</f>
        <v>97.500000000000284</v>
      </c>
      <c r="G92" s="80"/>
      <c r="H92" s="80">
        <f>(D92-C79)*0.35</f>
        <v>271.13710278908229</v>
      </c>
      <c r="I92" s="19">
        <f>E92*50/C92</f>
        <v>1.5384615384615384E-2</v>
      </c>
      <c r="J92" s="85"/>
      <c r="K92" s="102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6"/>
    </row>
    <row r="94" spans="1:11">
      <c r="A94" s="104">
        <v>19</v>
      </c>
      <c r="B94" s="81">
        <f>B92+7</f>
        <v>43464</v>
      </c>
      <c r="C94" s="20">
        <f>D92+G92-H92</f>
        <v>2323.053258666951</v>
      </c>
      <c r="D94" s="17">
        <f>C94+(C94*0.03)</f>
        <v>2392.7448564269594</v>
      </c>
      <c r="E94" s="17">
        <f>C94/3250</f>
        <v>0.71478561805136953</v>
      </c>
      <c r="F94" s="28">
        <f>(D94-C94)/E94</f>
        <v>97.49999999999973</v>
      </c>
      <c r="G94" s="17"/>
      <c r="H94" s="18"/>
      <c r="I94" s="19">
        <f>E94*50/C94</f>
        <v>1.5384615384615384E-2</v>
      </c>
      <c r="J94" s="85"/>
    </row>
    <row r="95" spans="1:11">
      <c r="A95" s="105"/>
      <c r="B95" s="81">
        <f>B94+7</f>
        <v>43471</v>
      </c>
      <c r="C95" s="20">
        <f>D94+G94-H94</f>
        <v>2392.7448564269594</v>
      </c>
      <c r="D95" s="17">
        <f>C95+(C95*0.03)</f>
        <v>2464.5272021197679</v>
      </c>
      <c r="E95" s="17">
        <f>C95/3250</f>
        <v>0.73622918659291059</v>
      </c>
      <c r="F95" s="28">
        <f>(D95-C95)/E95</f>
        <v>97.499999999999716</v>
      </c>
      <c r="G95" s="17"/>
      <c r="H95" s="18"/>
      <c r="I95" s="19">
        <f>E95*50/C95</f>
        <v>1.5384615384615385E-2</v>
      </c>
      <c r="J95" s="85"/>
    </row>
    <row r="96" spans="1:11">
      <c r="A96" s="105"/>
      <c r="B96" s="81">
        <f>B95+7</f>
        <v>43478</v>
      </c>
      <c r="C96" s="20">
        <f>D95+G95-H95</f>
        <v>2464.5272021197679</v>
      </c>
      <c r="D96" s="17">
        <f>C96+(C96*0.03)</f>
        <v>2538.4630181833609</v>
      </c>
      <c r="E96" s="17">
        <f>C96/3250</f>
        <v>0.7583160621906978</v>
      </c>
      <c r="F96" s="28">
        <f>(D96-C96)/E96</f>
        <v>97.499999999999872</v>
      </c>
      <c r="G96" s="17"/>
      <c r="H96" s="18"/>
      <c r="I96" s="19">
        <f>E96*50/C96</f>
        <v>1.5384615384615385E-2</v>
      </c>
      <c r="J96" s="85"/>
    </row>
    <row r="97" spans="1:11" ht="13" thickBot="1">
      <c r="A97" s="106"/>
      <c r="B97" s="81">
        <f>B96+7</f>
        <v>43485</v>
      </c>
      <c r="C97" s="20">
        <f>D96+G96-H96</f>
        <v>2538.4630181833609</v>
      </c>
      <c r="D97" s="17">
        <f>C97+(C97*0.03)</f>
        <v>2614.6169087288617</v>
      </c>
      <c r="E97" s="17">
        <f>C97/3250</f>
        <v>0.7810655440564187</v>
      </c>
      <c r="F97" s="28">
        <f>(D97-C97)/E97</f>
        <v>97.500000000000057</v>
      </c>
      <c r="G97" s="80"/>
      <c r="H97" s="80"/>
      <c r="I97" s="19">
        <f>E97*50/C97</f>
        <v>1.5384615384615385E-2</v>
      </c>
      <c r="J97" s="85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6"/>
    </row>
    <row r="99" spans="1:11">
      <c r="A99" s="104">
        <v>20</v>
      </c>
      <c r="B99" s="81">
        <f>B97+7</f>
        <v>43492</v>
      </c>
      <c r="C99" s="20">
        <f>D97+G97-H97</f>
        <v>2614.6169087288617</v>
      </c>
      <c r="D99" s="17">
        <f>C99+(C99*0.03)</f>
        <v>2693.0554159907274</v>
      </c>
      <c r="E99" s="17">
        <f>C99/3250</f>
        <v>0.80449751037811135</v>
      </c>
      <c r="F99" s="28">
        <f>(D99-C99)/E99</f>
        <v>97.499999999999744</v>
      </c>
      <c r="G99" s="18"/>
      <c r="H99" s="18"/>
      <c r="I99" s="19">
        <f>E99*50/C99</f>
        <v>1.5384615384615387E-2</v>
      </c>
      <c r="J99" s="85"/>
    </row>
    <row r="100" spans="1:11">
      <c r="A100" s="105"/>
      <c r="B100" s="81">
        <f>B99+7</f>
        <v>43499</v>
      </c>
      <c r="C100" s="20">
        <f>D99+G99-H99</f>
        <v>2693.0554159907274</v>
      </c>
      <c r="D100" s="17">
        <f>C100+(C100*0.03)</f>
        <v>2773.8470784704491</v>
      </c>
      <c r="E100" s="17">
        <f>C100/3250</f>
        <v>0.82863243568945455</v>
      </c>
      <c r="F100" s="28">
        <f>(D100-C100)/E100</f>
        <v>97.499999999999872</v>
      </c>
      <c r="G100" s="18"/>
      <c r="H100" s="18"/>
      <c r="I100" s="19">
        <f>E100*50/C100</f>
        <v>1.5384615384615384E-2</v>
      </c>
      <c r="J100" s="85"/>
    </row>
    <row r="101" spans="1:11">
      <c r="A101" s="105"/>
      <c r="B101" s="81">
        <f>B100+7</f>
        <v>43506</v>
      </c>
      <c r="C101" s="20">
        <f>D100+G100-H100</f>
        <v>2773.8470784704491</v>
      </c>
      <c r="D101" s="17">
        <f>C101+(C101*0.03)</f>
        <v>2857.0624908245627</v>
      </c>
      <c r="E101" s="17">
        <f>C101/3250</f>
        <v>0.85349140876013818</v>
      </c>
      <c r="F101" s="28">
        <f>(D101-C101)/E101</f>
        <v>97.500000000000142</v>
      </c>
      <c r="G101" s="18"/>
      <c r="H101" s="18"/>
      <c r="I101" s="19">
        <f>E101*50/C101</f>
        <v>1.5384615384615385E-2</v>
      </c>
      <c r="J101" s="85"/>
    </row>
    <row r="102" spans="1:11" ht="13" thickBot="1">
      <c r="A102" s="106"/>
      <c r="B102" s="81">
        <f>B101+7</f>
        <v>43513</v>
      </c>
      <c r="C102" s="20">
        <f>D101+G101-H101</f>
        <v>2857.0624908245627</v>
      </c>
      <c r="D102" s="17">
        <f>C102+(C102*0.03)</f>
        <v>2942.7743655492995</v>
      </c>
      <c r="E102" s="17">
        <f>C102/3250</f>
        <v>0.87909615102294236</v>
      </c>
      <c r="F102" s="28">
        <f>(D102-C102)/E102</f>
        <v>97.499999999999957</v>
      </c>
      <c r="G102" s="80"/>
      <c r="H102" s="80"/>
      <c r="I102" s="19">
        <f>E102*50/C102</f>
        <v>1.5384615384615385E-2</v>
      </c>
      <c r="J102" s="85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6"/>
    </row>
    <row r="104" spans="1:11">
      <c r="A104" s="104">
        <v>21</v>
      </c>
      <c r="B104" s="81">
        <f>B102+7</f>
        <v>43520</v>
      </c>
      <c r="C104" s="20">
        <f>D102+G102-H102</f>
        <v>2942.7743655492995</v>
      </c>
      <c r="D104" s="17">
        <f>C104+(C104*0.03)</f>
        <v>3031.0575965157786</v>
      </c>
      <c r="E104" s="17">
        <f>C104/3250</f>
        <v>0.90546903555363067</v>
      </c>
      <c r="F104" s="28">
        <f>(D104-C104)/E104</f>
        <v>97.500000000000114</v>
      </c>
      <c r="G104" s="18"/>
      <c r="H104" s="18"/>
      <c r="I104" s="19">
        <f>E104*50/C104</f>
        <v>1.5384615384615387E-2</v>
      </c>
      <c r="J104" s="85"/>
    </row>
    <row r="105" spans="1:11">
      <c r="A105" s="105"/>
      <c r="B105" s="81">
        <f>B104+7</f>
        <v>43527</v>
      </c>
      <c r="C105" s="20">
        <f>D104+G104-H104</f>
        <v>3031.0575965157786</v>
      </c>
      <c r="D105" s="17">
        <f>C105+(C105*0.03)</f>
        <v>3121.9893244112518</v>
      </c>
      <c r="E105" s="17">
        <f>C105/3250</f>
        <v>0.93263310662023957</v>
      </c>
      <c r="F105" s="28">
        <f>(D105-C105)/E105</f>
        <v>97.499999999999787</v>
      </c>
      <c r="G105" s="18"/>
      <c r="H105" s="18"/>
      <c r="I105" s="19">
        <f>E105*50/C105</f>
        <v>1.5384615384615384E-2</v>
      </c>
      <c r="J105" s="85"/>
    </row>
    <row r="106" spans="1:11">
      <c r="A106" s="105"/>
      <c r="B106" s="81">
        <f>B105+7</f>
        <v>43534</v>
      </c>
      <c r="C106" s="20">
        <f>D105+G105-H105</f>
        <v>3121.9893244112518</v>
      </c>
      <c r="D106" s="17">
        <f>C106+(C106*0.03)</f>
        <v>3215.6490041435895</v>
      </c>
      <c r="E106" s="17">
        <f>C106/3250</f>
        <v>0.96061209981884665</v>
      </c>
      <c r="F106" s="28">
        <f>(D106-C106)/E106</f>
        <v>97.500000000000199</v>
      </c>
      <c r="G106" s="18"/>
      <c r="H106" s="18"/>
      <c r="I106" s="19">
        <f>E106*50/C106</f>
        <v>1.5384615384615382E-2</v>
      </c>
      <c r="J106" s="85"/>
    </row>
    <row r="107" spans="1:11" ht="13.5" thickBot="1">
      <c r="A107" s="106"/>
      <c r="B107" s="81">
        <f>B106+7</f>
        <v>43541</v>
      </c>
      <c r="C107" s="20">
        <f>D106+G106-H106</f>
        <v>3215.6490041435895</v>
      </c>
      <c r="D107" s="17">
        <f>C107+(C107*0.03)</f>
        <v>3312.118474267897</v>
      </c>
      <c r="E107" s="17">
        <f>C107/3250</f>
        <v>0.98943046281341218</v>
      </c>
      <c r="F107" s="28">
        <f>(D107-C107)/E107</f>
        <v>97.499999999999773</v>
      </c>
      <c r="G107" s="80"/>
      <c r="H107" s="80">
        <f>(D107-C94)*0.35</f>
        <v>346.17282546033107</v>
      </c>
      <c r="I107" s="19">
        <f>E107*50/C107</f>
        <v>1.5384615384615385E-2</v>
      </c>
      <c r="J107" s="85"/>
      <c r="K107" s="102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6"/>
    </row>
    <row r="109" spans="1:11">
      <c r="A109" s="104">
        <v>22</v>
      </c>
      <c r="B109" s="81">
        <f>B107+7</f>
        <v>43548</v>
      </c>
      <c r="C109" s="20">
        <f>D107+G107-H107</f>
        <v>2965.9456488075657</v>
      </c>
      <c r="D109" s="17">
        <f>C109+(C109*0.03)</f>
        <v>3054.9240182717926</v>
      </c>
      <c r="E109" s="17">
        <f>C109/3250</f>
        <v>0.91259866117155863</v>
      </c>
      <c r="F109" s="28">
        <f>(D109-C109)/E109</f>
        <v>97.499999999999972</v>
      </c>
      <c r="G109" s="18"/>
      <c r="H109" s="18"/>
      <c r="I109" s="19">
        <f>E109*50/C109</f>
        <v>1.5384615384615384E-2</v>
      </c>
      <c r="J109" s="85"/>
    </row>
    <row r="110" spans="1:11">
      <c r="A110" s="105"/>
      <c r="B110" s="81">
        <f>B109+7</f>
        <v>43555</v>
      </c>
      <c r="C110" s="20">
        <f>D109+G109-H109</f>
        <v>3054.9240182717926</v>
      </c>
      <c r="D110" s="17">
        <f>C110+(C110*0.03)</f>
        <v>3146.5717388199464</v>
      </c>
      <c r="E110" s="17">
        <f>C110/3250</f>
        <v>0.93997662100670543</v>
      </c>
      <c r="F110" s="28">
        <f>(D110-C110)/E110</f>
        <v>97.499999999999972</v>
      </c>
      <c r="G110" s="18"/>
      <c r="H110" s="18"/>
      <c r="I110" s="19">
        <f>E110*50/C110</f>
        <v>1.5384615384615384E-2</v>
      </c>
      <c r="J110" s="85"/>
    </row>
    <row r="111" spans="1:11">
      <c r="A111" s="105"/>
      <c r="B111" s="81">
        <f>B110+7</f>
        <v>43562</v>
      </c>
      <c r="C111" s="20">
        <f>D110+G110-H110</f>
        <v>3146.5717388199464</v>
      </c>
      <c r="D111" s="17">
        <f>C111+(C111*0.03)</f>
        <v>3240.9688909845449</v>
      </c>
      <c r="E111" s="17">
        <f>C111/3250</f>
        <v>0.96817591963690663</v>
      </c>
      <c r="F111" s="28">
        <f>(D111-C111)/E111</f>
        <v>97.500000000000142</v>
      </c>
      <c r="G111" s="18"/>
      <c r="H111" s="18"/>
      <c r="I111" s="19">
        <f>E111*50/C111</f>
        <v>1.5384615384615385E-2</v>
      </c>
      <c r="J111" s="85"/>
    </row>
    <row r="112" spans="1:11" ht="13" thickBot="1">
      <c r="A112" s="106"/>
      <c r="B112" s="81">
        <f>B111+7</f>
        <v>43569</v>
      </c>
      <c r="C112" s="20">
        <f>D111+G111-H111</f>
        <v>3240.9688909845449</v>
      </c>
      <c r="D112" s="17">
        <f>C112+(C112*0.03)</f>
        <v>3338.1979577140814</v>
      </c>
      <c r="E112" s="17">
        <f>C112/3250</f>
        <v>0.99722119722601388</v>
      </c>
      <c r="F112" s="28">
        <f>(D112-C112)/E112</f>
        <v>97.500000000000142</v>
      </c>
      <c r="G112" s="80"/>
      <c r="H112" s="80"/>
      <c r="I112" s="19">
        <f>E112*50/C112</f>
        <v>1.5384615384615385E-2</v>
      </c>
      <c r="J112" s="85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6"/>
    </row>
    <row r="114" spans="1:11">
      <c r="A114" s="104">
        <v>23</v>
      </c>
      <c r="B114" s="81">
        <f>B112+7</f>
        <v>43576</v>
      </c>
      <c r="C114" s="20">
        <f>D112+G112-H112</f>
        <v>3338.1979577140814</v>
      </c>
      <c r="D114" s="17">
        <f>C114+(C114*0.03)</f>
        <v>3438.343896445504</v>
      </c>
      <c r="E114" s="17">
        <f>C114/3250</f>
        <v>1.0271378331427943</v>
      </c>
      <c r="F114" s="28">
        <f>(D114-C114)/E114</f>
        <v>97.500000000000128</v>
      </c>
      <c r="G114" s="18"/>
      <c r="H114" s="18"/>
      <c r="I114" s="19">
        <f>E114*50/C114</f>
        <v>1.5384615384615384E-2</v>
      </c>
      <c r="J114" s="85"/>
    </row>
    <row r="115" spans="1:11">
      <c r="A115" s="105"/>
      <c r="B115" s="81">
        <f>B114+7</f>
        <v>43583</v>
      </c>
      <c r="C115" s="20">
        <f>D114+G114-H114</f>
        <v>3438.343896445504</v>
      </c>
      <c r="D115" s="17">
        <f>C115+(C115*0.03)</f>
        <v>3541.494213338869</v>
      </c>
      <c r="E115" s="17">
        <f>C115/3250</f>
        <v>1.0579519681370781</v>
      </c>
      <c r="F115" s="28">
        <f>(D115-C115)/E115</f>
        <v>97.499999999999901</v>
      </c>
      <c r="G115" s="18"/>
      <c r="H115" s="18"/>
      <c r="I115" s="19">
        <f>E115*50/C115</f>
        <v>1.5384615384615385E-2</v>
      </c>
      <c r="J115" s="85"/>
    </row>
    <row r="116" spans="1:11">
      <c r="A116" s="105"/>
      <c r="B116" s="81">
        <f>B115+7</f>
        <v>43590</v>
      </c>
      <c r="C116" s="20">
        <f>D115+G115-H115</f>
        <v>3541.494213338869</v>
      </c>
      <c r="D116" s="17">
        <f>C116+(C116*0.03)</f>
        <v>3647.739039739035</v>
      </c>
      <c r="E116" s="17">
        <f>C116/3250</f>
        <v>1.0896905271811905</v>
      </c>
      <c r="F116" s="28">
        <f>(D116-C116)/E116</f>
        <v>97.499999999999886</v>
      </c>
      <c r="G116" s="18"/>
      <c r="H116" s="18"/>
      <c r="I116" s="19">
        <f>E116*50/C116</f>
        <v>1.5384615384615385E-2</v>
      </c>
      <c r="J116" s="85"/>
    </row>
    <row r="117" spans="1:11" ht="13" thickBot="1">
      <c r="A117" s="106"/>
      <c r="B117" s="81">
        <f>B116+7</f>
        <v>43597</v>
      </c>
      <c r="C117" s="20">
        <f>D116+G116-H116</f>
        <v>3647.739039739035</v>
      </c>
      <c r="D117" s="17">
        <f>C117+(C117*0.03)</f>
        <v>3757.1712109312061</v>
      </c>
      <c r="E117" s="17">
        <f>C117/3250</f>
        <v>1.1223812429966262</v>
      </c>
      <c r="F117" s="28">
        <f>(D117-C117)/E117</f>
        <v>97.500000000000085</v>
      </c>
      <c r="G117" s="80"/>
      <c r="H117" s="80"/>
      <c r="I117" s="19">
        <f>E117*50/C117</f>
        <v>1.5384615384615385E-2</v>
      </c>
      <c r="J117" s="85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6"/>
    </row>
    <row r="119" spans="1:11">
      <c r="A119" s="104">
        <v>24</v>
      </c>
      <c r="B119" s="81">
        <f>B117+7</f>
        <v>43604</v>
      </c>
      <c r="C119" s="20">
        <f>D117+G117-H117</f>
        <v>3757.1712109312061</v>
      </c>
      <c r="D119" s="17">
        <f>C119+(C119*0.03)</f>
        <v>3869.8863472591424</v>
      </c>
      <c r="E119" s="17">
        <f>C119/3250</f>
        <v>1.156052680286525</v>
      </c>
      <c r="F119" s="28">
        <f>(D119-C119)/E119</f>
        <v>97.500000000000099</v>
      </c>
      <c r="G119" s="18"/>
      <c r="H119" s="18"/>
      <c r="I119" s="19">
        <f>E119*50/C119</f>
        <v>1.5384615384615385E-2</v>
      </c>
      <c r="J119" s="85"/>
    </row>
    <row r="120" spans="1:11">
      <c r="A120" s="105"/>
      <c r="B120" s="81">
        <f>B119+7</f>
        <v>43611</v>
      </c>
      <c r="C120" s="20">
        <f>D119+G119-H119</f>
        <v>3869.8863472591424</v>
      </c>
      <c r="D120" s="17">
        <f>C120+(C120*0.03)</f>
        <v>3985.9829376769167</v>
      </c>
      <c r="E120" s="17">
        <f>C120/3250</f>
        <v>1.1907342606951208</v>
      </c>
      <c r="F120" s="28">
        <f>(D120-C120)/E120</f>
        <v>97.499999999999957</v>
      </c>
      <c r="G120" s="18"/>
      <c r="H120" s="18"/>
      <c r="I120" s="19">
        <f>E120*50/C120</f>
        <v>1.5384615384615385E-2</v>
      </c>
      <c r="J120" s="85"/>
    </row>
    <row r="121" spans="1:11">
      <c r="A121" s="105"/>
      <c r="B121" s="81">
        <f>B120+7</f>
        <v>43618</v>
      </c>
      <c r="C121" s="20">
        <f>D120+G120-H120</f>
        <v>3985.9829376769167</v>
      </c>
      <c r="D121" s="17">
        <f>C121+(C121*0.03)</f>
        <v>4105.5624258072239</v>
      </c>
      <c r="E121" s="17">
        <f>C121/3250</f>
        <v>1.2264562885159744</v>
      </c>
      <c r="F121" s="28">
        <f>(D121-C121)/E121</f>
        <v>97.499999999999787</v>
      </c>
      <c r="G121" s="18"/>
      <c r="H121" s="18"/>
      <c r="I121" s="19">
        <f>E121*50/C121</f>
        <v>1.5384615384615387E-2</v>
      </c>
      <c r="J121" s="85"/>
    </row>
    <row r="122" spans="1:11" ht="13.5" thickBot="1">
      <c r="A122" s="106"/>
      <c r="B122" s="81">
        <f>B121+7</f>
        <v>43625</v>
      </c>
      <c r="C122" s="20">
        <f>D121+G121-H121</f>
        <v>4105.5624258072239</v>
      </c>
      <c r="D122" s="17">
        <f>C122+(C122*0.03)</f>
        <v>4228.7292985814411</v>
      </c>
      <c r="E122" s="17">
        <f>C122/3250</f>
        <v>1.2632499771714536</v>
      </c>
      <c r="F122" s="28">
        <f>(D122-C122)/E122</f>
        <v>97.500000000000341</v>
      </c>
      <c r="G122" s="80"/>
      <c r="H122" s="80">
        <f>(D122-C109)*0.35</f>
        <v>441.97427742085637</v>
      </c>
      <c r="I122" s="19">
        <f>E122*50/C122</f>
        <v>1.5384615384615385E-2</v>
      </c>
      <c r="J122" s="85"/>
      <c r="K122" s="102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6"/>
    </row>
    <row r="124" spans="1:11">
      <c r="A124" s="104">
        <v>25</v>
      </c>
      <c r="B124" s="81">
        <f>B122+7</f>
        <v>43632</v>
      </c>
      <c r="C124" s="20">
        <f>D122+G122-H122</f>
        <v>3786.7550211605849</v>
      </c>
      <c r="D124" s="17">
        <f>C124+(C124*0.03)</f>
        <v>3900.3576717954024</v>
      </c>
      <c r="E124" s="17">
        <f>C124/3250</f>
        <v>1.1651553911263337</v>
      </c>
      <c r="F124" s="28">
        <f>(D124-C124)/E124</f>
        <v>97.500000000000028</v>
      </c>
      <c r="G124" s="17"/>
      <c r="H124" s="18"/>
      <c r="I124" s="19">
        <f>E124*50/C124</f>
        <v>1.5384615384615384E-2</v>
      </c>
      <c r="J124" s="85"/>
    </row>
    <row r="125" spans="1:11">
      <c r="A125" s="105"/>
      <c r="B125" s="81">
        <f>B124+7</f>
        <v>43639</v>
      </c>
      <c r="C125" s="20">
        <f>D124+G124-H124</f>
        <v>3900.3576717954024</v>
      </c>
      <c r="D125" s="17">
        <f>C125+(C125*0.03)</f>
        <v>4017.3684019492644</v>
      </c>
      <c r="E125" s="17">
        <f>C125/3250</f>
        <v>1.2001100528601238</v>
      </c>
      <c r="F125" s="28">
        <f>(D125-C125)/E125</f>
        <v>97.499999999999872</v>
      </c>
      <c r="G125" s="17"/>
      <c r="H125" s="18"/>
      <c r="I125" s="19">
        <f>E125*50/C125</f>
        <v>1.5384615384615385E-2</v>
      </c>
      <c r="J125" s="85"/>
    </row>
    <row r="126" spans="1:11">
      <c r="A126" s="105"/>
      <c r="B126" s="81">
        <f>B125+7</f>
        <v>43646</v>
      </c>
      <c r="C126" s="20">
        <f>D125+G125-H125</f>
        <v>4017.3684019492644</v>
      </c>
      <c r="D126" s="17">
        <f>C126+(C126*0.03)</f>
        <v>4137.8894540077426</v>
      </c>
      <c r="E126" s="17">
        <f>C126/3250</f>
        <v>1.2361133544459275</v>
      </c>
      <c r="F126" s="28">
        <f>(D126-C126)/E126</f>
        <v>97.500000000000284</v>
      </c>
      <c r="G126" s="17"/>
      <c r="H126" s="18"/>
      <c r="I126" s="19">
        <f>E126*50/C126</f>
        <v>1.5384615384615385E-2</v>
      </c>
      <c r="J126" s="85"/>
    </row>
    <row r="127" spans="1:11" ht="13" thickBot="1">
      <c r="A127" s="106"/>
      <c r="B127" s="81">
        <f>B126+7</f>
        <v>43653</v>
      </c>
      <c r="C127" s="20">
        <f>D126+G126-H126</f>
        <v>4137.8894540077426</v>
      </c>
      <c r="D127" s="17">
        <f>C127+(C127*0.03)</f>
        <v>4262.026137627975</v>
      </c>
      <c r="E127" s="17">
        <f>C127/3250</f>
        <v>1.2731967550793055</v>
      </c>
      <c r="F127" s="28">
        <f>(D127-C127)/E127</f>
        <v>97.500000000000057</v>
      </c>
      <c r="G127" s="80"/>
      <c r="H127" s="80"/>
      <c r="I127" s="19">
        <f>E127*50/C127</f>
        <v>1.5384615384615385E-2</v>
      </c>
      <c r="J127" s="85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6"/>
    </row>
    <row r="129" spans="1:11">
      <c r="A129" s="104">
        <v>26</v>
      </c>
      <c r="B129" s="81">
        <f>B127+7</f>
        <v>43660</v>
      </c>
      <c r="C129" s="20">
        <f>D127+G127-H127</f>
        <v>4262.026137627975</v>
      </c>
      <c r="D129" s="17">
        <f>C129+(C129*0.03)</f>
        <v>4389.8869217568144</v>
      </c>
      <c r="E129" s="17">
        <f>C129/3250</f>
        <v>1.3113926577316846</v>
      </c>
      <c r="F129" s="28">
        <f>(D129-C129)/E129</f>
        <v>97.500000000000156</v>
      </c>
      <c r="G129" s="18"/>
      <c r="H129" s="18"/>
      <c r="I129" s="19">
        <f>E129*50/C129</f>
        <v>1.5384615384615384E-2</v>
      </c>
      <c r="J129" s="85"/>
    </row>
    <row r="130" spans="1:11">
      <c r="A130" s="105"/>
      <c r="B130" s="81">
        <f>B129+7</f>
        <v>43667</v>
      </c>
      <c r="C130" s="20">
        <f>D129+G129-H129</f>
        <v>4389.8869217568144</v>
      </c>
      <c r="D130" s="17">
        <f>C130+(C130*0.03)</f>
        <v>4521.5835294095186</v>
      </c>
      <c r="E130" s="17">
        <f>C130/3250</f>
        <v>1.3507344374636352</v>
      </c>
      <c r="F130" s="28">
        <f>(D130-C130)/E130</f>
        <v>97.499999999999815</v>
      </c>
      <c r="G130" s="18"/>
      <c r="H130" s="18"/>
      <c r="I130" s="19">
        <f>E130*50/C130</f>
        <v>1.5384615384615385E-2</v>
      </c>
      <c r="J130" s="85"/>
    </row>
    <row r="131" spans="1:11">
      <c r="A131" s="105"/>
      <c r="B131" s="81">
        <f>B130+7</f>
        <v>43674</v>
      </c>
      <c r="C131" s="20">
        <f>D130+G130-H130</f>
        <v>4521.5835294095186</v>
      </c>
      <c r="D131" s="17">
        <f>C131+(C131*0.03)</f>
        <v>4657.2310352918039</v>
      </c>
      <c r="E131" s="17">
        <f>C131/3250</f>
        <v>1.3912564705875441</v>
      </c>
      <c r="F131" s="28">
        <f>(D131-C131)/E131</f>
        <v>97.499999999999787</v>
      </c>
      <c r="G131" s="18"/>
      <c r="H131" s="18"/>
      <c r="I131" s="19">
        <f>E131*50/C131</f>
        <v>1.5384615384615382E-2</v>
      </c>
      <c r="J131" s="85"/>
    </row>
    <row r="132" spans="1:11" ht="13" thickBot="1">
      <c r="A132" s="106"/>
      <c r="B132" s="81">
        <f>B131+7</f>
        <v>43681</v>
      </c>
      <c r="C132" s="20">
        <f>D131+G131-H131</f>
        <v>4657.2310352918039</v>
      </c>
      <c r="D132" s="17">
        <f>C132+(C132*0.03)</f>
        <v>4796.9479663505581</v>
      </c>
      <c r="E132" s="17">
        <f>C132/3250</f>
        <v>1.4329941647051705</v>
      </c>
      <c r="F132" s="28">
        <f>(D132-C132)/E132</f>
        <v>97.500000000000057</v>
      </c>
      <c r="G132" s="80"/>
      <c r="H132" s="80"/>
      <c r="I132" s="19">
        <f>E132*50/C132</f>
        <v>1.5384615384615387E-2</v>
      </c>
      <c r="J132" s="85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6"/>
    </row>
    <row r="134" spans="1:11">
      <c r="A134" s="104">
        <v>27</v>
      </c>
      <c r="B134" s="81">
        <f>B132+7</f>
        <v>43688</v>
      </c>
      <c r="C134" s="20">
        <f>D132+G132-H132</f>
        <v>4796.9479663505581</v>
      </c>
      <c r="D134" s="17">
        <f>C134+(C134*0.03)</f>
        <v>4940.8564053410746</v>
      </c>
      <c r="E134" s="17">
        <f>C134/3250</f>
        <v>1.4759839896463256</v>
      </c>
      <c r="F134" s="28">
        <f>(D134-C134)/E134</f>
        <v>97.499999999999844</v>
      </c>
      <c r="G134" s="18"/>
      <c r="H134" s="18"/>
      <c r="I134" s="19">
        <f>E134*50/C134</f>
        <v>1.5384615384615385E-2</v>
      </c>
      <c r="J134" s="85"/>
    </row>
    <row r="135" spans="1:11">
      <c r="A135" s="105"/>
      <c r="B135" s="81">
        <f>B134+7</f>
        <v>43695</v>
      </c>
      <c r="C135" s="20">
        <f>D134+G134-H134</f>
        <v>4940.8564053410746</v>
      </c>
      <c r="D135" s="17">
        <f>C135+(C135*0.03)</f>
        <v>5089.0820975013066</v>
      </c>
      <c r="E135" s="17">
        <f>C135/3250</f>
        <v>1.5202635093357153</v>
      </c>
      <c r="F135" s="28">
        <f>(D135-C135)/E135</f>
        <v>97.499999999999858</v>
      </c>
      <c r="G135" s="18"/>
      <c r="H135" s="18"/>
      <c r="I135" s="19">
        <f>E135*50/C135</f>
        <v>1.5384615384615385E-2</v>
      </c>
      <c r="J135" s="85"/>
    </row>
    <row r="136" spans="1:11">
      <c r="A136" s="105"/>
      <c r="B136" s="81">
        <f>B135+7</f>
        <v>43702</v>
      </c>
      <c r="C136" s="20">
        <f>D135+G135-H135</f>
        <v>5089.0820975013066</v>
      </c>
      <c r="D136" s="17">
        <f>C136+(C136*0.03)</f>
        <v>5241.754560426346</v>
      </c>
      <c r="E136" s="17">
        <f>C136/3250</f>
        <v>1.5658714146157866</v>
      </c>
      <c r="F136" s="28">
        <f>(D136-C136)/E136</f>
        <v>97.500000000000085</v>
      </c>
      <c r="G136" s="18"/>
      <c r="H136" s="18"/>
      <c r="I136" s="19">
        <f>E136*50/C136</f>
        <v>1.5384615384615384E-2</v>
      </c>
      <c r="J136" s="85"/>
    </row>
    <row r="137" spans="1:11" ht="13.5" thickBot="1">
      <c r="A137" s="106"/>
      <c r="B137" s="81">
        <f>B136+7</f>
        <v>43709</v>
      </c>
      <c r="C137" s="20">
        <f>D136+G136-H136</f>
        <v>5241.754560426346</v>
      </c>
      <c r="D137" s="17">
        <f>C137+(C137*0.03)</f>
        <v>5399.0071972391361</v>
      </c>
      <c r="E137" s="17">
        <f>C137/3250</f>
        <v>1.6128475570542602</v>
      </c>
      <c r="F137" s="28">
        <f>(D137-C137)/E137</f>
        <v>97.499999999999844</v>
      </c>
      <c r="G137" s="80"/>
      <c r="H137" s="80">
        <f>(D137-C124)*0.35</f>
        <v>564.28826162749283</v>
      </c>
      <c r="I137" s="19">
        <f>E137*50/C137</f>
        <v>1.5384615384615384E-2</v>
      </c>
      <c r="J137" s="85"/>
      <c r="K137" s="102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9"/>
    </row>
    <row r="139" spans="1:11">
      <c r="A139" s="104">
        <v>28</v>
      </c>
      <c r="B139" s="81">
        <f>B137+7</f>
        <v>43716</v>
      </c>
      <c r="C139" s="20">
        <f>D137+G137-H137</f>
        <v>4834.7189356116432</v>
      </c>
      <c r="D139" s="17">
        <f>C139+(C139*0.03)</f>
        <v>4979.7605036799923</v>
      </c>
      <c r="E139" s="17">
        <f>C139/3250</f>
        <v>1.487605826342044</v>
      </c>
      <c r="F139" s="28">
        <f>(D139-C139)/E139</f>
        <v>97.499999999999858</v>
      </c>
      <c r="G139" s="18"/>
      <c r="H139" s="18"/>
      <c r="I139" s="19">
        <f>E139*50/C139</f>
        <v>1.5384615384615385E-2</v>
      </c>
      <c r="J139" s="85"/>
    </row>
    <row r="140" spans="1:11">
      <c r="A140" s="105"/>
      <c r="B140" s="81">
        <f>B139+7</f>
        <v>43723</v>
      </c>
      <c r="C140" s="20">
        <f>D139+G139-H139</f>
        <v>4979.7605036799923</v>
      </c>
      <c r="D140" s="17">
        <f>C140+(C140*0.03)</f>
        <v>5129.1533187903924</v>
      </c>
      <c r="E140" s="17">
        <f>C140/3250</f>
        <v>1.5322340011323052</v>
      </c>
      <c r="F140" s="28">
        <f>(D140-C140)/E140</f>
        <v>97.500000000000213</v>
      </c>
      <c r="G140" s="18"/>
      <c r="H140" s="18"/>
      <c r="I140" s="19">
        <f>E140*50/C140</f>
        <v>1.5384615384615384E-2</v>
      </c>
      <c r="J140" s="85"/>
    </row>
    <row r="141" spans="1:11">
      <c r="A141" s="105"/>
      <c r="B141" s="81">
        <f>B140+7</f>
        <v>43730</v>
      </c>
      <c r="C141" s="20">
        <f>D140+G140-H140</f>
        <v>5129.1533187903924</v>
      </c>
      <c r="D141" s="17">
        <f>C141+(C141*0.03)</f>
        <v>5283.0279183541043</v>
      </c>
      <c r="E141" s="17">
        <f>C141/3250</f>
        <v>1.5782010211662745</v>
      </c>
      <c r="F141" s="28">
        <f>(D141-C141)/E141</f>
        <v>97.500000000000057</v>
      </c>
      <c r="G141" s="18"/>
      <c r="H141" s="18"/>
      <c r="I141" s="19">
        <f>E141*50/C141</f>
        <v>1.5384615384615384E-2</v>
      </c>
      <c r="J141" s="85"/>
    </row>
    <row r="142" spans="1:11" ht="13" thickBot="1">
      <c r="A142" s="106"/>
      <c r="B142" s="81">
        <f>B141+7</f>
        <v>43737</v>
      </c>
      <c r="C142" s="20">
        <f>D141+G141-H141</f>
        <v>5283.0279183541043</v>
      </c>
      <c r="D142" s="17">
        <f>C142+(C142*0.03)</f>
        <v>5441.5187559047272</v>
      </c>
      <c r="E142" s="17">
        <f>C142/3250</f>
        <v>1.6255470518012629</v>
      </c>
      <c r="F142" s="28">
        <f>(D142-C142)/E142</f>
        <v>97.499999999999872</v>
      </c>
      <c r="G142" s="80"/>
      <c r="H142" s="80"/>
      <c r="I142" s="19">
        <f>E142*50/C142</f>
        <v>1.5384615384615385E-2</v>
      </c>
      <c r="J142" s="85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6"/>
    </row>
    <row r="144" spans="1:11">
      <c r="A144" s="104">
        <v>29</v>
      </c>
      <c r="B144" s="81">
        <f>B142+7</f>
        <v>43744</v>
      </c>
      <c r="C144" s="20">
        <f>D142+G142-H142</f>
        <v>5441.5187559047272</v>
      </c>
      <c r="D144" s="17">
        <f>C144+(C144*0.03)</f>
        <v>5604.7643185818688</v>
      </c>
      <c r="E144" s="17">
        <f>C144/3250</f>
        <v>1.6743134633553007</v>
      </c>
      <c r="F144" s="28">
        <f>(D144-C144)/E144</f>
        <v>97.499999999999872</v>
      </c>
      <c r="G144" s="18"/>
      <c r="H144" s="18"/>
      <c r="I144" s="19">
        <f>E144*50/C144</f>
        <v>1.5384615384615384E-2</v>
      </c>
      <c r="J144" s="85"/>
    </row>
    <row r="145" spans="1:11">
      <c r="A145" s="105"/>
      <c r="B145" s="81">
        <f>B144+7</f>
        <v>43751</v>
      </c>
      <c r="C145" s="20">
        <f>D144+G144-H144</f>
        <v>5604.7643185818688</v>
      </c>
      <c r="D145" s="17">
        <f>C145+(C145*0.03)</f>
        <v>5772.907248139325</v>
      </c>
      <c r="E145" s="17">
        <f>C145/3250</f>
        <v>1.7245428672559597</v>
      </c>
      <c r="F145" s="28">
        <f>(D145-C145)/E145</f>
        <v>97.500000000000085</v>
      </c>
      <c r="G145" s="18"/>
      <c r="H145" s="18"/>
      <c r="I145" s="19">
        <f>E145*50/C145</f>
        <v>1.5384615384615385E-2</v>
      </c>
      <c r="J145" s="85"/>
    </row>
    <row r="146" spans="1:11">
      <c r="A146" s="105"/>
      <c r="B146" s="81">
        <f>B145+7</f>
        <v>43758</v>
      </c>
      <c r="C146" s="20">
        <f>D145+G145-H145</f>
        <v>5772.907248139325</v>
      </c>
      <c r="D146" s="17">
        <f>C146+(C146*0.03)</f>
        <v>5946.0944655835046</v>
      </c>
      <c r="E146" s="17">
        <f>C146/3250</f>
        <v>1.7762791532736384</v>
      </c>
      <c r="F146" s="28">
        <f>(D146-C146)/E146</f>
        <v>97.499999999999929</v>
      </c>
      <c r="G146" s="18"/>
      <c r="H146" s="18"/>
      <c r="I146" s="19">
        <f>E146*50/C146</f>
        <v>1.5384615384615384E-2</v>
      </c>
      <c r="J146" s="85"/>
    </row>
    <row r="147" spans="1:11" ht="13" thickBot="1">
      <c r="A147" s="106"/>
      <c r="B147" s="81">
        <f>B146+7</f>
        <v>43765</v>
      </c>
      <c r="C147" s="20">
        <f>D146+G146-H146</f>
        <v>5946.0944655835046</v>
      </c>
      <c r="D147" s="17">
        <f>C147+(C147*0.03)</f>
        <v>6124.4772995510102</v>
      </c>
      <c r="E147" s="17">
        <f>C147/3250</f>
        <v>1.8295675278718475</v>
      </c>
      <c r="F147" s="28">
        <f>(D147-C147)/E147</f>
        <v>97.500000000000242</v>
      </c>
      <c r="G147" s="80"/>
      <c r="H147" s="80"/>
      <c r="I147" s="19">
        <f>E147*50/C147</f>
        <v>1.5384615384615384E-2</v>
      </c>
      <c r="J147" s="85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6"/>
    </row>
    <row r="149" spans="1:11">
      <c r="A149" s="104">
        <v>30</v>
      </c>
      <c r="B149" s="81">
        <f>B147+7</f>
        <v>43772</v>
      </c>
      <c r="C149" s="20">
        <f>D147+G147-H147</f>
        <v>6124.4772995510102</v>
      </c>
      <c r="D149" s="17">
        <f>C149+(C149*0.03)</f>
        <v>6308.2116185375407</v>
      </c>
      <c r="E149" s="17">
        <f>C149/3250</f>
        <v>1.8844545537080031</v>
      </c>
      <c r="F149" s="28">
        <f>(D149-C149)/E149</f>
        <v>97.500000000000114</v>
      </c>
      <c r="G149" s="18"/>
      <c r="H149" s="18"/>
      <c r="I149" s="19">
        <f>E149*50/C149</f>
        <v>1.5384615384615385E-2</v>
      </c>
      <c r="J149" s="85"/>
    </row>
    <row r="150" spans="1:11">
      <c r="A150" s="105"/>
      <c r="B150" s="81">
        <f>B149+7</f>
        <v>43779</v>
      </c>
      <c r="C150" s="20">
        <f>D149+G149-H149</f>
        <v>6308.2116185375407</v>
      </c>
      <c r="D150" s="17">
        <f>C150+(C150*0.03)</f>
        <v>6497.4579670936673</v>
      </c>
      <c r="E150" s="17">
        <f>C150/3250</f>
        <v>1.9409881903192434</v>
      </c>
      <c r="F150" s="28">
        <f>(D150-C150)/E150</f>
        <v>97.500000000000171</v>
      </c>
      <c r="G150" s="18"/>
      <c r="H150" s="18"/>
      <c r="I150" s="19">
        <f>E150*50/C150</f>
        <v>1.5384615384615385E-2</v>
      </c>
      <c r="J150" s="85"/>
    </row>
    <row r="151" spans="1:11">
      <c r="A151" s="105"/>
      <c r="B151" s="81">
        <f>B150+7</f>
        <v>43786</v>
      </c>
      <c r="C151" s="20">
        <f>D150+G150-H150</f>
        <v>6497.4579670936673</v>
      </c>
      <c r="D151" s="17">
        <f>C151+(C151*0.03)</f>
        <v>6692.3817061064774</v>
      </c>
      <c r="E151" s="17">
        <f>C151/3250</f>
        <v>1.9992178360288206</v>
      </c>
      <c r="F151" s="28">
        <f>(D151-C151)/E151</f>
        <v>97.500000000000028</v>
      </c>
      <c r="G151" s="18"/>
      <c r="H151" s="18"/>
      <c r="I151" s="19">
        <f>E151*50/C151</f>
        <v>1.5384615384615385E-2</v>
      </c>
      <c r="J151" s="85"/>
    </row>
    <row r="152" spans="1:11" ht="13.5" thickBot="1">
      <c r="A152" s="106"/>
      <c r="B152" s="81">
        <f>B151+7</f>
        <v>43793</v>
      </c>
      <c r="C152" s="20">
        <f>D151+G151-H151</f>
        <v>6692.3817061064774</v>
      </c>
      <c r="D152" s="17">
        <f>C152+(C152*0.03)</f>
        <v>6893.153157289672</v>
      </c>
      <c r="E152" s="17">
        <f>C152/3250</f>
        <v>2.0591943711096854</v>
      </c>
      <c r="F152" s="28">
        <f>(D152-C152)/E152</f>
        <v>97.500000000000128</v>
      </c>
      <c r="G152" s="80"/>
      <c r="H152" s="80">
        <f>(D152-C139)*0.35</f>
        <v>720.45197758731001</v>
      </c>
      <c r="I152" s="19">
        <f>E152*50/C152</f>
        <v>1.5384615384615385E-2</v>
      </c>
      <c r="J152" s="85"/>
      <c r="K152" s="102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6"/>
    </row>
    <row r="154" spans="1:11">
      <c r="A154" s="104">
        <v>31</v>
      </c>
      <c r="B154" s="81">
        <f>B152+7</f>
        <v>43800</v>
      </c>
      <c r="C154" s="20">
        <f>D152+G152-H152</f>
        <v>6172.7011797023624</v>
      </c>
      <c r="D154" s="17">
        <f>C154+(C154*0.03)</f>
        <v>6357.8822150934329</v>
      </c>
      <c r="E154" s="17">
        <f>C154/3250</f>
        <v>1.8992926706776501</v>
      </c>
      <c r="F154" s="28">
        <f>(D154-C154)/E154</f>
        <v>97.499999999999801</v>
      </c>
      <c r="G154" s="17"/>
      <c r="H154" s="79"/>
      <c r="I154" s="19">
        <f>E154*50/C154</f>
        <v>1.5384615384615385E-2</v>
      </c>
      <c r="J154" s="85"/>
    </row>
    <row r="155" spans="1:11">
      <c r="A155" s="105"/>
      <c r="B155" s="81">
        <f>B154+7</f>
        <v>43807</v>
      </c>
      <c r="C155" s="20">
        <f>D154+G154-H154</f>
        <v>6357.8822150934329</v>
      </c>
      <c r="D155" s="17">
        <f>C155+(C155*0.03)</f>
        <v>6548.6186815462361</v>
      </c>
      <c r="E155" s="17">
        <f>C155/3250</f>
        <v>1.9562714507979793</v>
      </c>
      <c r="F155" s="28">
        <f>(D155-C155)/E155</f>
        <v>97.500000000000085</v>
      </c>
      <c r="G155" s="17"/>
      <c r="H155" s="79"/>
      <c r="I155" s="19">
        <f>E155*50/C155</f>
        <v>1.5384615384615382E-2</v>
      </c>
      <c r="J155" s="85"/>
    </row>
    <row r="156" spans="1:11">
      <c r="A156" s="105"/>
      <c r="B156" s="81">
        <f>B155+7</f>
        <v>43814</v>
      </c>
      <c r="C156" s="20">
        <f>D155+G155-H155</f>
        <v>6548.6186815462361</v>
      </c>
      <c r="D156" s="17">
        <f>C156+(C156*0.03)</f>
        <v>6745.0772419926234</v>
      </c>
      <c r="E156" s="17">
        <f>C156/3250</f>
        <v>2.014959594321919</v>
      </c>
      <c r="F156" s="28">
        <f>(D156-C156)/E156</f>
        <v>97.500000000000099</v>
      </c>
      <c r="G156" s="17"/>
      <c r="H156" s="79"/>
      <c r="I156" s="19">
        <f>E156*50/C156</f>
        <v>1.5384615384615387E-2</v>
      </c>
      <c r="J156" s="85"/>
    </row>
    <row r="157" spans="1:11" ht="13" thickBot="1">
      <c r="A157" s="106"/>
      <c r="B157" s="81">
        <f>B156+7</f>
        <v>43821</v>
      </c>
      <c r="C157" s="20">
        <f>D156+G156-H156</f>
        <v>6745.0772419926234</v>
      </c>
      <c r="D157" s="17">
        <f>C157+(C157*0.03)</f>
        <v>6947.4295592524022</v>
      </c>
      <c r="E157" s="17">
        <f>C157/3250</f>
        <v>2.0754083821515765</v>
      </c>
      <c r="F157" s="28">
        <f>(D157-C157)/E157</f>
        <v>97.500000000000057</v>
      </c>
      <c r="G157" s="80"/>
      <c r="H157" s="80"/>
      <c r="I157" s="19">
        <f>E157*50/C157</f>
        <v>1.5384615384615385E-2</v>
      </c>
      <c r="J157" s="85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6"/>
    </row>
    <row r="159" spans="1:11">
      <c r="A159" s="104">
        <v>32</v>
      </c>
      <c r="B159" s="81">
        <f>B157+7</f>
        <v>43828</v>
      </c>
      <c r="C159" s="20">
        <f>D157+G157-H157</f>
        <v>6947.4295592524022</v>
      </c>
      <c r="D159" s="17">
        <f>C159+(C159*0.03)</f>
        <v>7155.8524460299741</v>
      </c>
      <c r="E159" s="17">
        <f>C159/3250</f>
        <v>2.137670633616124</v>
      </c>
      <c r="F159" s="28">
        <f>(D159-C159)/E159</f>
        <v>97.499999999999901</v>
      </c>
      <c r="G159" s="18"/>
      <c r="H159" s="18"/>
      <c r="I159" s="19">
        <f>E159*50/C159</f>
        <v>1.5384615384615387E-2</v>
      </c>
      <c r="J159" s="85"/>
    </row>
    <row r="160" spans="1:11">
      <c r="A160" s="105"/>
      <c r="B160" s="81">
        <f>B159+7</f>
        <v>43835</v>
      </c>
      <c r="C160" s="20">
        <f>D159+G159-H159</f>
        <v>7155.8524460299741</v>
      </c>
      <c r="D160" s="17">
        <f>C160+(C160*0.03)</f>
        <v>7370.5280194108736</v>
      </c>
      <c r="E160" s="17">
        <f>C160/3250</f>
        <v>2.2018007526246075</v>
      </c>
      <c r="F160" s="28">
        <f>(D160-C160)/E160</f>
        <v>97.500000000000142</v>
      </c>
      <c r="G160" s="18"/>
      <c r="H160" s="18"/>
      <c r="I160" s="19">
        <f>E160*50/C160</f>
        <v>1.5384615384615385E-2</v>
      </c>
      <c r="J160" s="85"/>
    </row>
    <row r="161" spans="1:11">
      <c r="A161" s="105"/>
      <c r="B161" s="81">
        <f>B160+7</f>
        <v>43842</v>
      </c>
      <c r="C161" s="20">
        <f>D160+G160-H160</f>
        <v>7370.5280194108736</v>
      </c>
      <c r="D161" s="17">
        <f>C161+(C161*0.03)</f>
        <v>7591.6438599931998</v>
      </c>
      <c r="E161" s="17">
        <f>C161/3250</f>
        <v>2.2678547752033458</v>
      </c>
      <c r="F161" s="28">
        <f>(D161-C161)/E161</f>
        <v>97.5</v>
      </c>
      <c r="G161" s="18"/>
      <c r="H161" s="18"/>
      <c r="I161" s="19">
        <f>E161*50/C161</f>
        <v>1.5384615384615385E-2</v>
      </c>
      <c r="J161" s="85"/>
    </row>
    <row r="162" spans="1:11" ht="13" thickBot="1">
      <c r="A162" s="106"/>
      <c r="B162" s="81">
        <f>B161+7</f>
        <v>43849</v>
      </c>
      <c r="C162" s="20">
        <f>D161+G161-H161</f>
        <v>7591.6438599931998</v>
      </c>
      <c r="D162" s="17">
        <f>C162+(C162*0.03)</f>
        <v>7819.3931757929959</v>
      </c>
      <c r="E162" s="17">
        <f>C162/3250</f>
        <v>2.3358904184594462</v>
      </c>
      <c r="F162" s="28">
        <f>(D162-C162)/E162</f>
        <v>97.5</v>
      </c>
      <c r="G162" s="80"/>
      <c r="H162" s="80"/>
      <c r="I162" s="19">
        <f>E162*50/C162</f>
        <v>1.5384615384615385E-2</v>
      </c>
      <c r="J162" s="85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6"/>
    </row>
    <row r="164" spans="1:11">
      <c r="A164" s="104">
        <v>33</v>
      </c>
      <c r="B164" s="81">
        <f>B162+7</f>
        <v>43856</v>
      </c>
      <c r="C164" s="20">
        <f>D162+G162-H162</f>
        <v>7819.3931757929959</v>
      </c>
      <c r="D164" s="17">
        <f>C164+(C164*0.03)</f>
        <v>8053.9749710667857</v>
      </c>
      <c r="E164" s="17">
        <f>C164/3250</f>
        <v>2.4059671310132296</v>
      </c>
      <c r="F164" s="28">
        <f>(D164-C164)/E164</f>
        <v>97.499999999999957</v>
      </c>
      <c r="G164" s="18"/>
      <c r="H164" s="18"/>
      <c r="I164" s="19">
        <f>E164*50/C164</f>
        <v>1.5384615384615385E-2</v>
      </c>
      <c r="J164" s="85"/>
    </row>
    <row r="165" spans="1:11">
      <c r="A165" s="105"/>
      <c r="B165" s="81">
        <f>B164+7</f>
        <v>43863</v>
      </c>
      <c r="C165" s="20">
        <f>D164+G164-H164</f>
        <v>8053.9749710667857</v>
      </c>
      <c r="D165" s="17">
        <f>C165+(C165*0.03)</f>
        <v>8295.5942201987891</v>
      </c>
      <c r="E165" s="17">
        <f>C165/3250</f>
        <v>2.4781461449436262</v>
      </c>
      <c r="F165" s="28">
        <f>(D165-C165)/E165</f>
        <v>97.499999999999957</v>
      </c>
      <c r="G165" s="18"/>
      <c r="H165" s="18"/>
      <c r="I165" s="19">
        <f>E165*50/C165</f>
        <v>1.5384615384615384E-2</v>
      </c>
      <c r="J165" s="85"/>
    </row>
    <row r="166" spans="1:11">
      <c r="A166" s="105"/>
      <c r="B166" s="81">
        <f>B165+7</f>
        <v>43870</v>
      </c>
      <c r="C166" s="20">
        <f>D165+G165-H165</f>
        <v>8295.5942201987891</v>
      </c>
      <c r="D166" s="17">
        <f>C166+(C166*0.03)</f>
        <v>8544.4620468047524</v>
      </c>
      <c r="E166" s="17">
        <f>C166/3250</f>
        <v>2.5524905292919353</v>
      </c>
      <c r="F166" s="28">
        <f>(D166-C166)/E166</f>
        <v>97.499999999999829</v>
      </c>
      <c r="G166" s="18"/>
      <c r="H166" s="18"/>
      <c r="I166" s="19">
        <f>E166*50/C166</f>
        <v>1.5384615384615385E-2</v>
      </c>
      <c r="J166" s="85"/>
    </row>
    <row r="167" spans="1:11" ht="13.5" thickBot="1">
      <c r="A167" s="106"/>
      <c r="B167" s="81">
        <f>B166+7</f>
        <v>43877</v>
      </c>
      <c r="C167" s="20">
        <f>D166+G166-H166</f>
        <v>8544.4620468047524</v>
      </c>
      <c r="D167" s="17">
        <f>C167+(C167*0.03)</f>
        <v>8800.7959082088946</v>
      </c>
      <c r="E167" s="17">
        <f>C167/3250</f>
        <v>2.6290652451706928</v>
      </c>
      <c r="F167" s="28">
        <f>(D167-C167)/E167</f>
        <v>97.499999999999872</v>
      </c>
      <c r="G167" s="80"/>
      <c r="H167" s="80">
        <f>(D167-C154)*0.35</f>
        <v>919.8331549772862</v>
      </c>
      <c r="I167" s="19">
        <f>E167*50/C167</f>
        <v>1.5384615384615382E-2</v>
      </c>
      <c r="J167" s="85"/>
      <c r="K167" s="102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6"/>
    </row>
    <row r="169" spans="1:11">
      <c r="A169" s="104">
        <v>34</v>
      </c>
      <c r="B169" s="81">
        <f>B167+7</f>
        <v>43884</v>
      </c>
      <c r="C169" s="20">
        <f>D167+G167-H167</f>
        <v>7880.9627532316081</v>
      </c>
      <c r="D169" s="17">
        <f>C169+(C169*0.03)</f>
        <v>8117.391635828556</v>
      </c>
      <c r="E169" s="17">
        <f>C169/3250</f>
        <v>2.4249116163789561</v>
      </c>
      <c r="F169" s="28">
        <f>(D169-C169)/E169</f>
        <v>97.499999999999872</v>
      </c>
      <c r="G169" s="18"/>
      <c r="H169" s="18"/>
      <c r="I169" s="19">
        <f>E169*50/C169</f>
        <v>1.5384615384615382E-2</v>
      </c>
      <c r="J169" s="85"/>
    </row>
    <row r="170" spans="1:11">
      <c r="A170" s="105"/>
      <c r="B170" s="81">
        <f>B169+7</f>
        <v>43891</v>
      </c>
      <c r="C170" s="20">
        <f>D169+G169-H169</f>
        <v>8117.391635828556</v>
      </c>
      <c r="D170" s="17">
        <f>C170+(C170*0.03)</f>
        <v>8360.9133849034133</v>
      </c>
      <c r="E170" s="17">
        <f>C170/3250</f>
        <v>2.4976589648703249</v>
      </c>
      <c r="F170" s="28">
        <f>(D170-C170)/E170</f>
        <v>97.500000000000256</v>
      </c>
      <c r="G170" s="18"/>
      <c r="H170" s="18"/>
      <c r="I170" s="19">
        <f>E170*50/C170</f>
        <v>1.5384615384615384E-2</v>
      </c>
      <c r="J170" s="85"/>
    </row>
    <row r="171" spans="1:11">
      <c r="A171" s="105"/>
      <c r="B171" s="81">
        <f>B170+7</f>
        <v>43898</v>
      </c>
      <c r="C171" s="20">
        <f>D170+G170-H170</f>
        <v>8360.9133849034133</v>
      </c>
      <c r="D171" s="17">
        <f>C171+(C171*0.03)</f>
        <v>8611.7407864505149</v>
      </c>
      <c r="E171" s="17">
        <f>C171/3250</f>
        <v>2.5725887338164348</v>
      </c>
      <c r="F171" s="28">
        <f>(D171-C171)/E171</f>
        <v>97.499999999999673</v>
      </c>
      <c r="G171" s="18"/>
      <c r="H171" s="18"/>
      <c r="I171" s="19">
        <f>E171*50/C171</f>
        <v>1.5384615384615384E-2</v>
      </c>
      <c r="J171" s="85"/>
    </row>
    <row r="172" spans="1:11" ht="13" thickBot="1">
      <c r="A172" s="106"/>
      <c r="B172" s="81">
        <f>B171+7</f>
        <v>43905</v>
      </c>
      <c r="C172" s="20">
        <f>D171+G171-H171</f>
        <v>8611.7407864505149</v>
      </c>
      <c r="D172" s="17">
        <f>C172+(C172*0.03)</f>
        <v>8870.093010044031</v>
      </c>
      <c r="E172" s="17">
        <f>C172/3250</f>
        <v>2.6497663958309277</v>
      </c>
      <c r="F172" s="28">
        <f>(D172-C172)/E172</f>
        <v>97.500000000000242</v>
      </c>
      <c r="G172" s="80"/>
      <c r="H172" s="80"/>
      <c r="I172" s="19">
        <f>E172*50/C172</f>
        <v>1.5384615384615385E-2</v>
      </c>
      <c r="J172" s="85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6"/>
    </row>
    <row r="174" spans="1:11">
      <c r="A174" s="104">
        <v>35</v>
      </c>
      <c r="B174" s="81">
        <f>B172+7</f>
        <v>43912</v>
      </c>
      <c r="C174" s="20">
        <f>D172+G172-H172</f>
        <v>8870.093010044031</v>
      </c>
      <c r="D174" s="17">
        <f>C174+(C174*0.03)</f>
        <v>9136.195800345351</v>
      </c>
      <c r="E174" s="17">
        <f>C174/3250</f>
        <v>2.7292593877058557</v>
      </c>
      <c r="F174" s="28">
        <f>(D174-C174)/E174</f>
        <v>97.499999999999673</v>
      </c>
      <c r="G174" s="18"/>
      <c r="H174" s="18"/>
      <c r="I174" s="19">
        <f>E174*50/C174</f>
        <v>1.5384615384615384E-2</v>
      </c>
      <c r="J174" s="85"/>
    </row>
    <row r="175" spans="1:11">
      <c r="A175" s="105"/>
      <c r="B175" s="81">
        <f>B174+7</f>
        <v>43919</v>
      </c>
      <c r="C175" s="20">
        <f>D174+G174-H174</f>
        <v>9136.195800345351</v>
      </c>
      <c r="D175" s="17">
        <f>C175+(C175*0.03)</f>
        <v>9410.2816743557123</v>
      </c>
      <c r="E175" s="17">
        <f>C175/3250</f>
        <v>2.8111371693370311</v>
      </c>
      <c r="F175" s="28">
        <f>(D175-C175)/E175</f>
        <v>97.50000000000027</v>
      </c>
      <c r="G175" s="18"/>
      <c r="H175" s="18"/>
      <c r="I175" s="19">
        <f>E175*50/C175</f>
        <v>1.5384615384615385E-2</v>
      </c>
      <c r="J175" s="85"/>
    </row>
    <row r="176" spans="1:11">
      <c r="A176" s="105"/>
      <c r="B176" s="81">
        <f>B175+7</f>
        <v>43926</v>
      </c>
      <c r="C176" s="20">
        <f>D175+G175-H175</f>
        <v>9410.2816743557123</v>
      </c>
      <c r="D176" s="17">
        <f>C176+(C176*0.03)</f>
        <v>9692.5901245863843</v>
      </c>
      <c r="E176" s="17">
        <f>C176/3250</f>
        <v>2.8954712844171424</v>
      </c>
      <c r="F176" s="28">
        <f>(D176-C176)/E176</f>
        <v>97.500000000000199</v>
      </c>
      <c r="G176" s="18"/>
      <c r="H176" s="18"/>
      <c r="I176" s="19">
        <f>E176*50/C176</f>
        <v>1.5384615384615384E-2</v>
      </c>
      <c r="J176" s="85"/>
    </row>
    <row r="177" spans="1:11" ht="13.5" thickBot="1">
      <c r="A177" s="106"/>
      <c r="B177" s="81">
        <f>B176+7</f>
        <v>43933</v>
      </c>
      <c r="C177" s="20">
        <f>D176+G176-H176</f>
        <v>9692.5901245863843</v>
      </c>
      <c r="D177" s="17">
        <f>C177+(C177*0.03)</f>
        <v>9983.3678283239751</v>
      </c>
      <c r="E177" s="17">
        <f>C177/3250</f>
        <v>2.9823354229496566</v>
      </c>
      <c r="F177" s="28">
        <f>(D177-C177)/E177</f>
        <v>97.499999999999773</v>
      </c>
      <c r="G177" s="80"/>
      <c r="H177" s="80">
        <f>(D177-C169)*0.35</f>
        <v>735.8417762823284</v>
      </c>
      <c r="I177" s="19">
        <f>E177*50/C177</f>
        <v>1.5384615384615385E-2</v>
      </c>
      <c r="J177" s="85"/>
      <c r="K177" s="102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6"/>
    </row>
  </sheetData>
  <mergeCells count="36">
    <mergeCell ref="A19:A22"/>
    <mergeCell ref="A24:A27"/>
    <mergeCell ref="A29:A32"/>
    <mergeCell ref="A14:A17"/>
    <mergeCell ref="B1:J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09:A112"/>
    <mergeCell ref="A114:A117"/>
    <mergeCell ref="A119:A122"/>
    <mergeCell ref="A94:A97"/>
    <mergeCell ref="A99:A102"/>
    <mergeCell ref="A104:A107"/>
    <mergeCell ref="A139:A142"/>
    <mergeCell ref="A144:A147"/>
    <mergeCell ref="A149:A152"/>
    <mergeCell ref="A124:A127"/>
    <mergeCell ref="A129:A132"/>
    <mergeCell ref="A134:A137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78"/>
  <sheetViews>
    <sheetView topLeftCell="A18" workbookViewId="0">
      <selection activeCell="C35" sqref="C35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10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0">
        <f>(D4-C4)/C4</f>
        <v>-4.4999999999999606E-3</v>
      </c>
    </row>
    <row r="5" spans="1:10">
      <c r="A5" s="105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0">
        <f>(D5-C4)/C4</f>
        <v>-3.6953300000000008E-2</v>
      </c>
    </row>
    <row r="6" spans="1:10">
      <c r="A6" s="105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0">
        <f>(D6-C4)/C4</f>
        <v>-5.6214233999999981E-2</v>
      </c>
    </row>
    <row r="7" spans="1:10" ht="13" thickBot="1">
      <c r="A7" s="106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0">
        <f>(D7-C4)/C4</f>
        <v>3.5397653600032319E-5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1"/>
    </row>
    <row r="9" spans="1:10">
      <c r="A9" s="104">
        <v>2</v>
      </c>
      <c r="B9" s="81">
        <f>B7+7</f>
        <v>42974</v>
      </c>
      <c r="C9" s="20">
        <f>D7+G7-H7</f>
        <v>1492.0528132991712</v>
      </c>
      <c r="D9" s="99">
        <f>C9+(C9*-0.0884)</f>
        <v>1360.1553446035246</v>
      </c>
      <c r="E9" s="17">
        <f>C9/3250</f>
        <v>0.4590931733228219</v>
      </c>
      <c r="F9" s="95">
        <f>(D9-C9)/E9</f>
        <v>-287.2999999999999</v>
      </c>
      <c r="G9" s="18"/>
      <c r="H9" s="18"/>
      <c r="I9" s="19">
        <f>E9*50/C9</f>
        <v>1.5384615384615385E-2</v>
      </c>
      <c r="J9" s="90">
        <f>(D9-C4)/C4</f>
        <v>-8.8367731498978183E-2</v>
      </c>
    </row>
    <row r="10" spans="1:10">
      <c r="A10" s="105"/>
      <c r="B10" s="81">
        <f>B9+7</f>
        <v>42981</v>
      </c>
      <c r="C10" s="20">
        <f>D9+G9-H9</f>
        <v>1360.1553446035246</v>
      </c>
      <c r="D10" s="99">
        <f>C10+(C10*-0.0583)</f>
        <v>1280.8582880131391</v>
      </c>
      <c r="E10" s="17">
        <f>C10/5500</f>
        <v>0.24730097174609536</v>
      </c>
      <c r="F10" s="95">
        <f>(D10-C10)/E10</f>
        <v>-320.64999999999975</v>
      </c>
      <c r="G10" s="18"/>
      <c r="H10" s="18"/>
      <c r="I10" s="19">
        <f>E10*50/C10</f>
        <v>9.0909090909090905E-3</v>
      </c>
      <c r="J10" s="90">
        <f>(D10-C4)/C4</f>
        <v>-0.14151589275258769</v>
      </c>
    </row>
    <row r="11" spans="1:10">
      <c r="A11" s="105"/>
      <c r="B11" s="81">
        <f>B10+7</f>
        <v>42988</v>
      </c>
      <c r="C11" s="20">
        <f>D10+G10-H10</f>
        <v>1280.8582880131391</v>
      </c>
      <c r="D11" s="21">
        <f>C11+(C11*0.1119)</f>
        <v>1424.1863304418093</v>
      </c>
      <c r="E11" s="17">
        <f>C11/5500</f>
        <v>0.23288332509329804</v>
      </c>
      <c r="F11" s="101">
        <f>(D11-C11)/E11</f>
        <v>615.44999999999959</v>
      </c>
      <c r="G11" s="18"/>
      <c r="H11" s="18"/>
      <c r="I11" s="19">
        <f>E11*50/C11</f>
        <v>9.0909090909090922E-3</v>
      </c>
      <c r="J11" s="90">
        <f>(D11-C4)/C4</f>
        <v>-4.5451521151602323E-2</v>
      </c>
    </row>
    <row r="12" spans="1:10" ht="13" thickBot="1">
      <c r="A12" s="106"/>
      <c r="B12" s="81">
        <f>B11+7</f>
        <v>42995</v>
      </c>
      <c r="C12" s="20">
        <f>D11+G11-H11</f>
        <v>1424.1863304418093</v>
      </c>
      <c r="D12" s="99">
        <f>C12+(C12*-0.073)</f>
        <v>1320.2207283195573</v>
      </c>
      <c r="E12" s="17">
        <f>C12/5500</f>
        <v>0.25894296917123805</v>
      </c>
      <c r="F12" s="95">
        <f>(D12-C12)/E12</f>
        <v>-401.49999999999966</v>
      </c>
      <c r="G12" s="18"/>
      <c r="H12" s="18"/>
      <c r="I12" s="19">
        <f>E12*50/C12</f>
        <v>9.0909090909090905E-3</v>
      </c>
      <c r="J12" s="90">
        <f>(D12-C4)/C4</f>
        <v>-0.1151335601075353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86"/>
    </row>
    <row r="14" spans="1:10">
      <c r="A14" s="104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90">
        <f>(D14-C4)/C4</f>
        <v>-0.12424768443842768</v>
      </c>
    </row>
    <row r="15" spans="1:10">
      <c r="A15" s="105"/>
      <c r="B15" s="81">
        <f>B14+7</f>
        <v>43009</v>
      </c>
      <c r="C15" s="20">
        <f>D14+G14-H14</f>
        <v>1306.6224548178659</v>
      </c>
      <c r="D15" s="99">
        <f>C15+(C15*-0.0544)</f>
        <v>1235.542193275774</v>
      </c>
      <c r="E15" s="17">
        <f>C15/5500</f>
        <v>0.23756771905779381</v>
      </c>
      <c r="F15" s="95">
        <f>(D15-C15)/E15</f>
        <v>-299.19999999999987</v>
      </c>
      <c r="G15" s="18"/>
      <c r="H15" s="18"/>
      <c r="I15" s="19">
        <f>E15*50/C15</f>
        <v>9.0909090909090905E-3</v>
      </c>
      <c r="J15" s="90">
        <f>(D15-C4)/C4</f>
        <v>-0.17188861040497719</v>
      </c>
    </row>
    <row r="16" spans="1:10">
      <c r="A16" s="105"/>
      <c r="B16" s="81">
        <f>B15+7</f>
        <v>43016</v>
      </c>
      <c r="C16" s="20">
        <f>D15+G15-H15</f>
        <v>1235.542193275774</v>
      </c>
      <c r="D16" s="17">
        <f>C16+(C16*-0.0579)</f>
        <v>1164.0043002851066</v>
      </c>
      <c r="E16" s="17">
        <f>C16/3000</f>
        <v>0.41184739775859136</v>
      </c>
      <c r="F16" s="37">
        <f>(D16-C16)/E16</f>
        <v>-173.70000000000016</v>
      </c>
      <c r="G16" s="18"/>
      <c r="H16" s="18"/>
      <c r="I16" s="19">
        <f>E16*50/C16</f>
        <v>1.6666666666666666E-2</v>
      </c>
      <c r="J16" s="90">
        <f>(D16-C4)/C4</f>
        <v>-0.21983625986252905</v>
      </c>
    </row>
    <row r="17" spans="1:11" ht="13.5" thickBot="1">
      <c r="A17" s="106"/>
      <c r="B17" s="81">
        <f>B16+7</f>
        <v>43023</v>
      </c>
      <c r="C17" s="20">
        <f>D16+G16-H16</f>
        <v>1164.0043002851066</v>
      </c>
      <c r="D17" s="21">
        <f>C17+(C17*0.0774)</f>
        <v>1254.0982331271739</v>
      </c>
      <c r="E17" s="17">
        <f>C17/3000</f>
        <v>0.3880014334283689</v>
      </c>
      <c r="F17" s="101">
        <f>(D17-C17)/E17</f>
        <v>232.20000000000002</v>
      </c>
      <c r="G17" s="18"/>
      <c r="H17" s="80">
        <f>(D17-C4)*0.3</f>
        <v>-71.37053006184783</v>
      </c>
      <c r="I17" s="19">
        <f>E17*50/C17</f>
        <v>1.6666666666666666E-2</v>
      </c>
      <c r="J17" s="90">
        <f>(C19-C4)/C4</f>
        <v>-0.11161611046312217</v>
      </c>
      <c r="K17" s="102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86"/>
    </row>
    <row r="19" spans="1:11">
      <c r="A19" s="104">
        <v>4</v>
      </c>
      <c r="B19" s="81">
        <f>B17+7</f>
        <v>43030</v>
      </c>
      <c r="C19" s="20">
        <f>D17+G17-H17</f>
        <v>1325.4687631890217</v>
      </c>
      <c r="D19" s="21">
        <f>C19+(C19*0.0717)</f>
        <v>1420.5048735096746</v>
      </c>
      <c r="E19" s="17">
        <f>C19/3000</f>
        <v>0.44182292106300725</v>
      </c>
      <c r="F19" s="101">
        <f>(D19-C19)/E19</f>
        <v>215.09999999999991</v>
      </c>
      <c r="G19" s="18"/>
      <c r="H19" s="18"/>
      <c r="I19" s="19">
        <f>E19*50/C19</f>
        <v>1.6666666666666666E-2</v>
      </c>
      <c r="J19" s="90">
        <f>(D19-C4)/C4</f>
        <v>-4.791898558332805E-2</v>
      </c>
    </row>
    <row r="20" spans="1:11">
      <c r="A20" s="105"/>
      <c r="B20" s="81">
        <f>B19+7</f>
        <v>43037</v>
      </c>
      <c r="C20" s="20">
        <f>D19+G19-H19</f>
        <v>1420.5048735096746</v>
      </c>
      <c r="D20" s="21">
        <f>C20+(C20*0.09)</f>
        <v>1548.3503121255453</v>
      </c>
      <c r="E20" s="17">
        <f>C20/3000</f>
        <v>0.47350162450322486</v>
      </c>
      <c r="F20" s="101">
        <f>(D20-C20)/E20</f>
        <v>270.00000000000011</v>
      </c>
      <c r="G20" s="18"/>
      <c r="H20" s="18"/>
      <c r="I20" s="19">
        <f>E20*50/C20</f>
        <v>1.6666666666666666E-2</v>
      </c>
      <c r="J20" s="87">
        <f>(D20-C4)/C4</f>
        <v>3.7768305714172466E-2</v>
      </c>
    </row>
    <row r="21" spans="1:11">
      <c r="A21" s="105"/>
      <c r="B21" s="81">
        <f>B20+7</f>
        <v>43044</v>
      </c>
      <c r="C21" s="20">
        <f>D20+G20-H20</f>
        <v>1548.3503121255453</v>
      </c>
      <c r="D21" s="17">
        <f>C21+(C21*-0.0353)</f>
        <v>1493.6935461075136</v>
      </c>
      <c r="E21" s="17">
        <f>C21/3000</f>
        <v>0.51611677070851514</v>
      </c>
      <c r="F21" s="37">
        <f>(D21-C21)/E21</f>
        <v>-105.89999999999991</v>
      </c>
      <c r="G21" s="18"/>
      <c r="H21" s="18"/>
      <c r="I21" s="19">
        <f>E21*50/C21</f>
        <v>1.6666666666666666E-2</v>
      </c>
      <c r="J21" s="87">
        <f>(D21-C4)/C4</f>
        <v>1.1350845224622063E-3</v>
      </c>
    </row>
    <row r="22" spans="1:11" ht="13" thickBot="1">
      <c r="A22" s="106"/>
      <c r="B22" s="81">
        <f>B21+7</f>
        <v>43051</v>
      </c>
      <c r="C22" s="20">
        <f>D21+G21-H21</f>
        <v>1493.6935461075136</v>
      </c>
      <c r="D22" s="99">
        <f>C22+(C22*-0.1562)</f>
        <v>1260.3786142055201</v>
      </c>
      <c r="E22" s="17">
        <f>C22/3000</f>
        <v>0.49789784870250453</v>
      </c>
      <c r="F22" s="95">
        <f>(D22-C22)/E22</f>
        <v>-468.5999999999998</v>
      </c>
      <c r="G22" s="18"/>
      <c r="H22" s="18"/>
      <c r="I22" s="19">
        <f>E22*50/C22</f>
        <v>1.6666666666666666E-2</v>
      </c>
      <c r="J22" s="90">
        <f>(D22-C4)/C4</f>
        <v>-0.15524221567994634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6"/>
    </row>
    <row r="24" spans="1:11">
      <c r="A24" s="104">
        <v>5</v>
      </c>
      <c r="B24" s="81">
        <f>B22+7</f>
        <v>43058</v>
      </c>
      <c r="C24" s="20">
        <f>D22+G22-H22</f>
        <v>1260.3786142055201</v>
      </c>
      <c r="D24" s="21">
        <f>C24+(C24*0.081)</f>
        <v>1362.4692819561672</v>
      </c>
      <c r="E24" s="17">
        <f>C24/2500</f>
        <v>0.50415144568220804</v>
      </c>
      <c r="F24" s="101">
        <f>(D24-C24)/E24</f>
        <v>202.49999999999989</v>
      </c>
      <c r="G24" s="18"/>
      <c r="H24" s="18"/>
      <c r="I24" s="19">
        <f>E24*50/C24</f>
        <v>0.02</v>
      </c>
      <c r="J24" s="90">
        <f>(D24-C4)/C4</f>
        <v>-8.6816835150022018E-2</v>
      </c>
    </row>
    <row r="25" spans="1:11">
      <c r="A25" s="105"/>
      <c r="B25" s="81">
        <f>B24+7</f>
        <v>43065</v>
      </c>
      <c r="C25" s="20">
        <f>D24+G24-H24</f>
        <v>1362.4692819561672</v>
      </c>
      <c r="D25" s="17">
        <f>C25+(C25*-0.0343)</f>
        <v>1315.7365855850705</v>
      </c>
      <c r="E25" s="17">
        <f>C25/2500</f>
        <v>0.54498771278246683</v>
      </c>
      <c r="F25" s="37">
        <f>(D25-C25)/E25</f>
        <v>-85.750000000000142</v>
      </c>
      <c r="G25" s="18"/>
      <c r="H25" s="18"/>
      <c r="I25" s="19">
        <f>E25*50/C25</f>
        <v>0.02</v>
      </c>
      <c r="J25" s="90">
        <f>(D25-C4)/C4</f>
        <v>-0.11813901770437631</v>
      </c>
    </row>
    <row r="26" spans="1:11">
      <c r="A26" s="105"/>
      <c r="B26" s="81">
        <f>B25+7</f>
        <v>43072</v>
      </c>
      <c r="C26" s="20">
        <f>D25+G25-H25</f>
        <v>1315.7365855850705</v>
      </c>
      <c r="D26" s="21">
        <f>C26+(C26*0.10018)</f>
        <v>1447.547076728983</v>
      </c>
      <c r="E26" s="17">
        <f>C26/3250</f>
        <v>0.40484202633386784</v>
      </c>
      <c r="F26" s="101">
        <f>(D26-C26)/E26</f>
        <v>325.58500000000032</v>
      </c>
      <c r="G26" s="18"/>
      <c r="H26" s="18"/>
      <c r="I26" s="19">
        <f>E26*50/C26</f>
        <v>1.5384615384615385E-2</v>
      </c>
      <c r="J26" s="90">
        <f>(D26-C4)/C4</f>
        <v>-2.9794184498000649E-2</v>
      </c>
    </row>
    <row r="27" spans="1:11" ht="13" thickBot="1">
      <c r="A27" s="106"/>
      <c r="B27" s="81">
        <f>B26+7</f>
        <v>43079</v>
      </c>
      <c r="C27" s="20">
        <f>D26+G26-H26</f>
        <v>1447.547076728983</v>
      </c>
      <c r="D27" s="17">
        <f>C27+(C27*0.0214)</f>
        <v>1478.5245841709832</v>
      </c>
      <c r="E27" s="17">
        <f>C27/3250</f>
        <v>0.44539910053199477</v>
      </c>
      <c r="F27" s="34">
        <f>(D27-C27)/E27</f>
        <v>69.549999999999827</v>
      </c>
      <c r="G27" s="18"/>
      <c r="H27" s="18"/>
      <c r="I27" s="19">
        <f>E27*50/C27</f>
        <v>1.5384615384615384E-2</v>
      </c>
      <c r="J27" s="90">
        <f>(D27-C4)/C4</f>
        <v>-9.0317800462579156E-3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6"/>
    </row>
    <row r="29" spans="1:11">
      <c r="A29" s="104">
        <v>6</v>
      </c>
      <c r="B29" s="81">
        <f>B27+7</f>
        <v>43086</v>
      </c>
      <c r="C29" s="20">
        <f>D27+G27-H27</f>
        <v>1478.5245841709832</v>
      </c>
      <c r="D29" s="17">
        <f>C29+(C29*0.0087)</f>
        <v>1491.3877480532708</v>
      </c>
      <c r="E29" s="17">
        <f>C29/3250</f>
        <v>0.45493064128337946</v>
      </c>
      <c r="F29" s="34">
        <f>(D29-C29)/E29</f>
        <v>28.275000000000119</v>
      </c>
      <c r="G29" s="18"/>
      <c r="H29" s="18"/>
      <c r="I29" s="19">
        <f>E29*50/C29</f>
        <v>1.5384615384615385E-2</v>
      </c>
      <c r="J29" s="87">
        <f>(D29-C4)/C4</f>
        <v>-4.103565326603232E-4</v>
      </c>
    </row>
    <row r="30" spans="1:11">
      <c r="A30" s="105"/>
      <c r="B30" s="81">
        <f>B29+7</f>
        <v>43093</v>
      </c>
      <c r="C30" s="20">
        <f>D29+G29-H29</f>
        <v>1491.3877480532708</v>
      </c>
      <c r="D30" s="17">
        <f>C30+(C30*0)</f>
        <v>1491.3877480532708</v>
      </c>
      <c r="E30" s="17">
        <f>C30/3250</f>
        <v>0.45888853786254485</v>
      </c>
      <c r="F30" s="37">
        <f>(D30-C30)/E30</f>
        <v>0</v>
      </c>
      <c r="G30" s="18"/>
      <c r="H30" s="18"/>
      <c r="I30" s="19">
        <f>E30*50/C30</f>
        <v>1.5384615384615385E-2</v>
      </c>
      <c r="J30" s="87">
        <f>(D30-C4)/C4</f>
        <v>-4.103565326603232E-4</v>
      </c>
    </row>
    <row r="31" spans="1:11">
      <c r="A31" s="105"/>
      <c r="B31" s="81">
        <f>B30+7</f>
        <v>43100</v>
      </c>
      <c r="C31" s="20">
        <f>D30+G30-H30</f>
        <v>1491.3877480532708</v>
      </c>
      <c r="D31" s="17">
        <f>C31+(C31*0)</f>
        <v>1491.3877480532708</v>
      </c>
      <c r="E31" s="17">
        <f>C31/3250</f>
        <v>0.45888853786254485</v>
      </c>
      <c r="F31" s="37">
        <f>(D31-C31)/E31</f>
        <v>0</v>
      </c>
      <c r="G31" s="18"/>
      <c r="H31" s="18"/>
      <c r="I31" s="19">
        <f>E31*50/C31</f>
        <v>1.5384615384615385E-2</v>
      </c>
      <c r="J31" s="87">
        <f>(D31-C4)/C4</f>
        <v>-4.103565326603232E-4</v>
      </c>
    </row>
    <row r="32" spans="1:11" ht="13.5" thickBot="1">
      <c r="A32" s="106"/>
      <c r="B32" s="81">
        <f>B31+7</f>
        <v>43107</v>
      </c>
      <c r="C32" s="20">
        <f>D31+G31-H31</f>
        <v>1491.3877480532708</v>
      </c>
      <c r="D32" s="17">
        <f>C32+(C32*-0.0579)</f>
        <v>1405.0363974409863</v>
      </c>
      <c r="E32" s="17">
        <f>C32/3250</f>
        <v>0.45888853786254485</v>
      </c>
      <c r="F32" s="37">
        <f>(D32-C32)/E32</f>
        <v>-188.17500000000021</v>
      </c>
      <c r="G32" s="18"/>
      <c r="H32" s="80">
        <f>(D32-C19)*0.35</f>
        <v>27.848671988187604</v>
      </c>
      <c r="I32" s="19">
        <f>E32*50/C32</f>
        <v>1.5384615384615385E-2</v>
      </c>
      <c r="J32" s="90">
        <f>(D32-C4)/C4</f>
        <v>-5.8286596889419354E-2</v>
      </c>
      <c r="K32" s="102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6"/>
    </row>
    <row r="34" spans="1:11">
      <c r="A34" s="104">
        <v>7</v>
      </c>
      <c r="B34" s="81">
        <f>B32+7</f>
        <v>43114</v>
      </c>
      <c r="C34" s="20">
        <f>D32+G32-H32</f>
        <v>1377.1877254527988</v>
      </c>
      <c r="D34" s="99">
        <f>C34+(C34*-0.1565)</f>
        <v>1161.6578464194358</v>
      </c>
      <c r="E34" s="17">
        <f>C34/3250</f>
        <v>0.42375006937009191</v>
      </c>
      <c r="F34" s="95">
        <f>(D34-C34)/E34</f>
        <v>-508.62499999999983</v>
      </c>
      <c r="G34" s="18"/>
      <c r="H34" s="18"/>
      <c r="I34" s="19">
        <f>E34*50/C34</f>
        <v>1.5384615384615384E-2</v>
      </c>
      <c r="J34" s="93">
        <f>(D34-C4)/C4</f>
        <v>-0.22140895012102157</v>
      </c>
    </row>
    <row r="35" spans="1:11" ht="14.5">
      <c r="A35" s="105"/>
      <c r="B35" s="81">
        <f>B34+7</f>
        <v>43121</v>
      </c>
      <c r="C35" s="32">
        <f>D34+G34-H34</f>
        <v>1161.6578464194358</v>
      </c>
      <c r="D35" s="17">
        <f>C35+(C35*0.03)</f>
        <v>1196.507581812019</v>
      </c>
      <c r="E35" s="17">
        <f>C35/3250</f>
        <v>0.35743318351367254</v>
      </c>
      <c r="F35" s="28">
        <f>(D35-C35)/E35</f>
        <v>97.50000000000027</v>
      </c>
      <c r="G35" s="18"/>
      <c r="H35" s="18"/>
      <c r="I35" s="19">
        <f>E35*50/C35</f>
        <v>1.5384615384615382E-2</v>
      </c>
      <c r="J35" s="85"/>
    </row>
    <row r="36" spans="1:11">
      <c r="A36" s="105"/>
      <c r="B36" s="81">
        <f>B35+7</f>
        <v>43128</v>
      </c>
      <c r="C36" s="20">
        <f>D35+G35-H35</f>
        <v>1196.507581812019</v>
      </c>
      <c r="D36" s="17">
        <f>C36+(C36*0.03)</f>
        <v>1232.4028092663796</v>
      </c>
      <c r="E36" s="17">
        <f>C36/3250</f>
        <v>0.36815617901908276</v>
      </c>
      <c r="F36" s="28">
        <f>(D36-C36)/E36</f>
        <v>97.499999999999986</v>
      </c>
      <c r="G36" s="18"/>
      <c r="H36" s="18"/>
      <c r="I36" s="19">
        <f>E36*50/C36</f>
        <v>1.5384615384615384E-2</v>
      </c>
      <c r="J36" s="85"/>
    </row>
    <row r="37" spans="1:11" ht="13" thickBot="1">
      <c r="A37" s="106"/>
      <c r="B37" s="81">
        <f>B36+7</f>
        <v>43135</v>
      </c>
      <c r="C37" s="20">
        <f>D36+G36-H36</f>
        <v>1232.4028092663796</v>
      </c>
      <c r="D37" s="17">
        <f>C37+(C37*0.03)</f>
        <v>1269.3748935443709</v>
      </c>
      <c r="E37" s="17">
        <f>C37/3250</f>
        <v>0.37920086438965522</v>
      </c>
      <c r="F37" s="28">
        <f>(D37-C37)/E37</f>
        <v>97.499999999999972</v>
      </c>
      <c r="G37" s="18"/>
      <c r="H37" s="18"/>
      <c r="I37" s="19">
        <f>E37*50/C37</f>
        <v>1.5384615384615382E-2</v>
      </c>
      <c r="J37" s="85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6"/>
    </row>
    <row r="39" spans="1:11">
      <c r="A39" s="104">
        <v>8</v>
      </c>
      <c r="B39" s="81">
        <f>B37+7</f>
        <v>43142</v>
      </c>
      <c r="C39" s="20">
        <f>D37+G37-H37</f>
        <v>1269.3748935443709</v>
      </c>
      <c r="D39" s="17">
        <f>C39+(C39*0.03)</f>
        <v>1307.4561403507021</v>
      </c>
      <c r="E39" s="17">
        <f>C39/3250</f>
        <v>0.39057689032134491</v>
      </c>
      <c r="F39" s="28">
        <f>(D39-C39)/E39</f>
        <v>97.500000000000028</v>
      </c>
      <c r="G39" s="18"/>
      <c r="H39" s="18"/>
      <c r="I39" s="19">
        <f>E39*50/C39</f>
        <v>1.5384615384615385E-2</v>
      </c>
      <c r="J39" s="85"/>
    </row>
    <row r="40" spans="1:11">
      <c r="A40" s="105"/>
      <c r="B40" s="81">
        <f>B39+7</f>
        <v>43149</v>
      </c>
      <c r="C40" s="20">
        <f>D39+G39-H39</f>
        <v>1307.4561403507021</v>
      </c>
      <c r="D40" s="17">
        <f>C40+(C40*0.03)</f>
        <v>1346.6798245612231</v>
      </c>
      <c r="E40" s="17">
        <f>C40/3250</f>
        <v>0.40229419703098523</v>
      </c>
      <c r="F40" s="28">
        <f>(D40-C40)/E40</f>
        <v>97.499999999999886</v>
      </c>
      <c r="G40" s="18"/>
      <c r="H40" s="18"/>
      <c r="I40" s="19">
        <f>E40*50/C40</f>
        <v>1.5384615384615384E-2</v>
      </c>
      <c r="J40" s="85"/>
    </row>
    <row r="41" spans="1:11">
      <c r="A41" s="105"/>
      <c r="B41" s="81">
        <f>B40+7</f>
        <v>43156</v>
      </c>
      <c r="C41" s="20">
        <f>D40+G40-H40</f>
        <v>1346.6798245612231</v>
      </c>
      <c r="D41" s="17">
        <f>C41+(C41*0.03)</f>
        <v>1387.0802192980598</v>
      </c>
      <c r="E41" s="17">
        <f>C41/3250</f>
        <v>0.41436302294191479</v>
      </c>
      <c r="F41" s="28">
        <f>(D41-C41)/E41</f>
        <v>97.499999999999986</v>
      </c>
      <c r="G41" s="18"/>
      <c r="H41" s="18"/>
      <c r="I41" s="19">
        <f>E41*50/C41</f>
        <v>1.5384615384615384E-2</v>
      </c>
      <c r="J41" s="85"/>
    </row>
    <row r="42" spans="1:11" ht="13" thickBot="1">
      <c r="A42" s="106"/>
      <c r="B42" s="81">
        <f>B41+7</f>
        <v>43163</v>
      </c>
      <c r="C42" s="20">
        <f>D41+G41-H41</f>
        <v>1387.0802192980598</v>
      </c>
      <c r="D42" s="17">
        <f>C42+(C42*0.03)</f>
        <v>1428.6926258770015</v>
      </c>
      <c r="E42" s="17">
        <f>C42/3250</f>
        <v>0.42679391363017222</v>
      </c>
      <c r="F42" s="28">
        <f>(D42-C42)/E42</f>
        <v>97.499999999999957</v>
      </c>
      <c r="G42" s="18"/>
      <c r="H42" s="18"/>
      <c r="I42" s="19">
        <f>E42*50/C42</f>
        <v>1.5384615384615385E-2</v>
      </c>
      <c r="J42" s="85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6"/>
    </row>
    <row r="44" spans="1:11">
      <c r="A44" s="104">
        <v>9</v>
      </c>
      <c r="B44" s="81">
        <f>B42+7</f>
        <v>43170</v>
      </c>
      <c r="C44" s="20">
        <f>D42+G42-H42</f>
        <v>1428.6926258770015</v>
      </c>
      <c r="D44" s="17">
        <f>C44+(C44*0.03)</f>
        <v>1471.5534046533116</v>
      </c>
      <c r="E44" s="17">
        <f>C44/3250</f>
        <v>0.4395977310390774</v>
      </c>
      <c r="F44" s="28">
        <f>(D44-C44)/E44</f>
        <v>97.500000000000114</v>
      </c>
      <c r="G44" s="18"/>
      <c r="H44" s="18"/>
      <c r="I44" s="19">
        <f>E44*50/C44</f>
        <v>1.5384615384615385E-2</v>
      </c>
      <c r="J44" s="85"/>
    </row>
    <row r="45" spans="1:11">
      <c r="A45" s="105"/>
      <c r="B45" s="81">
        <f>B44+7</f>
        <v>43177</v>
      </c>
      <c r="C45" s="20">
        <f>D44+G44-H44</f>
        <v>1471.5534046533116</v>
      </c>
      <c r="D45" s="17">
        <f>C45+(C45*0.03)</f>
        <v>1515.7000067929109</v>
      </c>
      <c r="E45" s="17">
        <f>C45/3250</f>
        <v>0.45278566297024975</v>
      </c>
      <c r="F45" s="28">
        <f>(D45-C45)/E45</f>
        <v>97.499999999999844</v>
      </c>
      <c r="G45" s="18"/>
      <c r="H45" s="18"/>
      <c r="I45" s="19">
        <f>E45*50/C45</f>
        <v>1.5384615384615384E-2</v>
      </c>
      <c r="J45" s="85"/>
    </row>
    <row r="46" spans="1:11">
      <c r="A46" s="105"/>
      <c r="B46" s="81">
        <f>B45+7</f>
        <v>43184</v>
      </c>
      <c r="C46" s="20">
        <f>D45+G45-H45</f>
        <v>1515.7000067929109</v>
      </c>
      <c r="D46" s="17">
        <f>C46+(C46*0.03)</f>
        <v>1561.1710069966982</v>
      </c>
      <c r="E46" s="17">
        <f>C46/3250</f>
        <v>0.46636923285935722</v>
      </c>
      <c r="F46" s="28">
        <f>(D46-C46)/E46</f>
        <v>97.499999999999929</v>
      </c>
      <c r="G46" s="18"/>
      <c r="H46" s="18"/>
      <c r="I46" s="19">
        <f>E46*50/C46</f>
        <v>1.5384615384615385E-2</v>
      </c>
      <c r="J46" s="85"/>
    </row>
    <row r="47" spans="1:11" ht="13.5" thickBot="1">
      <c r="A47" s="106"/>
      <c r="B47" s="81">
        <f>B46+7</f>
        <v>43191</v>
      </c>
      <c r="C47" s="20">
        <f>D46+G46-H46</f>
        <v>1561.1710069966982</v>
      </c>
      <c r="D47" s="17">
        <f>C47+(C47*0.03)</f>
        <v>1608.0061372065991</v>
      </c>
      <c r="E47" s="17">
        <f>C47/3250</f>
        <v>0.48036030984513789</v>
      </c>
      <c r="F47" s="28">
        <f>(D47-C47)/E47</f>
        <v>97.499999999999815</v>
      </c>
      <c r="G47" s="80"/>
      <c r="H47" s="80">
        <f>(D47-C34)*0.35</f>
        <v>80.7864441138301</v>
      </c>
      <c r="I47" s="19">
        <f>E47*50/C47</f>
        <v>1.5384615384615384E-2</v>
      </c>
      <c r="J47" s="85"/>
      <c r="K47" s="102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6"/>
    </row>
    <row r="49" spans="1:11">
      <c r="A49" s="104">
        <v>10</v>
      </c>
      <c r="B49" s="81">
        <f>B47+7</f>
        <v>43198</v>
      </c>
      <c r="C49" s="20">
        <f>D47+G47-H47</f>
        <v>1527.2196930927689</v>
      </c>
      <c r="D49" s="17">
        <f>C49+(C49*0.03)</f>
        <v>1573.0362838855519</v>
      </c>
      <c r="E49" s="17">
        <f>C49/3250</f>
        <v>0.46991375172085198</v>
      </c>
      <c r="F49" s="28">
        <f>(D49-C49)/E49</f>
        <v>97.499999999999886</v>
      </c>
      <c r="G49" s="18"/>
      <c r="H49" s="18"/>
      <c r="I49" s="19">
        <f>E49*50/C49</f>
        <v>1.5384615384615385E-2</v>
      </c>
      <c r="J49" s="85"/>
    </row>
    <row r="50" spans="1:11">
      <c r="A50" s="105"/>
      <c r="B50" s="81">
        <f>B49+7</f>
        <v>43205</v>
      </c>
      <c r="C50" s="20">
        <f>D49+G49-H49</f>
        <v>1573.0362838855519</v>
      </c>
      <c r="D50" s="17">
        <f>C50+(C50*0.03)</f>
        <v>1620.2273724021186</v>
      </c>
      <c r="E50" s="17">
        <f>C50/3250</f>
        <v>0.48401116427247753</v>
      </c>
      <c r="F50" s="28">
        <f>(D50-C50)/E50</f>
        <v>97.500000000000185</v>
      </c>
      <c r="G50" s="18"/>
      <c r="H50" s="18"/>
      <c r="I50" s="19">
        <f>E50*50/C50</f>
        <v>1.5384615384615384E-2</v>
      </c>
      <c r="J50" s="85"/>
    </row>
    <row r="51" spans="1:11">
      <c r="A51" s="105"/>
      <c r="B51" s="81">
        <f>B50+7</f>
        <v>43212</v>
      </c>
      <c r="C51" s="20">
        <f>D50+G50-H50</f>
        <v>1620.2273724021186</v>
      </c>
      <c r="D51" s="17">
        <f>C51+(C51*0.03)</f>
        <v>1668.8341935741821</v>
      </c>
      <c r="E51" s="17">
        <f>C51/3250</f>
        <v>0.49853149920065187</v>
      </c>
      <c r="F51" s="28">
        <f>(D51-C51)/E51</f>
        <v>97.499999999999929</v>
      </c>
      <c r="G51" s="18"/>
      <c r="H51" s="18"/>
      <c r="I51" s="19">
        <f>E51*50/C51</f>
        <v>1.5384615384615384E-2</v>
      </c>
      <c r="J51" s="85"/>
    </row>
    <row r="52" spans="1:11" ht="13" thickBot="1">
      <c r="A52" s="106"/>
      <c r="B52" s="81">
        <f>B51+7</f>
        <v>43219</v>
      </c>
      <c r="C52" s="20">
        <f>D51+G51-H51</f>
        <v>1668.8341935741821</v>
      </c>
      <c r="D52" s="17">
        <f>C52+(C52*0.03)</f>
        <v>1718.8992193814076</v>
      </c>
      <c r="E52" s="17">
        <f>C52/3250</f>
        <v>0.51348744417667147</v>
      </c>
      <c r="F52" s="28">
        <f>(D52-C52)/E52</f>
        <v>97.500000000000142</v>
      </c>
      <c r="G52" s="80"/>
      <c r="H52" s="80"/>
      <c r="I52" s="19">
        <f>E52*50/C52</f>
        <v>1.5384615384615387E-2</v>
      </c>
      <c r="J52" s="85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6"/>
    </row>
    <row r="54" spans="1:11">
      <c r="A54" s="104">
        <v>11</v>
      </c>
      <c r="B54" s="81">
        <f>B52+7</f>
        <v>43226</v>
      </c>
      <c r="C54" s="20">
        <f>D52+G52-H52</f>
        <v>1718.8992193814076</v>
      </c>
      <c r="D54" s="17">
        <f>C54+(C54*0.03)</f>
        <v>1770.46619596285</v>
      </c>
      <c r="E54" s="17">
        <f>C54/3250</f>
        <v>0.5288920675019716</v>
      </c>
      <c r="F54" s="28">
        <f>(D54-C54)/E54</f>
        <v>97.500000000000142</v>
      </c>
      <c r="G54" s="18"/>
      <c r="H54" s="18"/>
      <c r="I54" s="19">
        <f>E54*50/C54</f>
        <v>1.5384615384615385E-2</v>
      </c>
      <c r="J54" s="85"/>
    </row>
    <row r="55" spans="1:11">
      <c r="A55" s="105"/>
      <c r="B55" s="81">
        <f>B54+7</f>
        <v>43233</v>
      </c>
      <c r="C55" s="20">
        <f>D54+G54-H54</f>
        <v>1770.46619596285</v>
      </c>
      <c r="D55" s="17">
        <f>C55+(C55*0.03)</f>
        <v>1823.5801818417353</v>
      </c>
      <c r="E55" s="17">
        <f>C55/3250</f>
        <v>0.54475882952703081</v>
      </c>
      <c r="F55" s="28">
        <f>(D55-C55)/E55</f>
        <v>97.499999999999787</v>
      </c>
      <c r="G55" s="18"/>
      <c r="H55" s="18"/>
      <c r="I55" s="19">
        <f>E55*50/C55</f>
        <v>1.5384615384615385E-2</v>
      </c>
      <c r="J55" s="85"/>
    </row>
    <row r="56" spans="1:11">
      <c r="A56" s="105"/>
      <c r="B56" s="81">
        <f>B55+7</f>
        <v>43240</v>
      </c>
      <c r="C56" s="20">
        <f>D55+G55-H55</f>
        <v>1823.5801818417353</v>
      </c>
      <c r="D56" s="17">
        <f>C56+(C56*0.03)</f>
        <v>1878.2875872969873</v>
      </c>
      <c r="E56" s="17">
        <f>C56/3250</f>
        <v>0.56110159441284169</v>
      </c>
      <c r="F56" s="28">
        <f>(D56-C56)/E56</f>
        <v>97.499999999999886</v>
      </c>
      <c r="G56" s="18"/>
      <c r="H56" s="18"/>
      <c r="I56" s="19">
        <f>E56*50/C56</f>
        <v>1.5384615384615385E-2</v>
      </c>
      <c r="J56" s="85"/>
    </row>
    <row r="57" spans="1:11" ht="13" thickBot="1">
      <c r="A57" s="106"/>
      <c r="B57" s="81">
        <f>B56+7</f>
        <v>43247</v>
      </c>
      <c r="C57" s="20">
        <f>D56+G56-H56</f>
        <v>1878.2875872969873</v>
      </c>
      <c r="D57" s="17">
        <f>C57+(C57*0.03)</f>
        <v>1934.636214915897</v>
      </c>
      <c r="E57" s="17">
        <f>C57/3250</f>
        <v>0.57793464224522684</v>
      </c>
      <c r="F57" s="28">
        <f>(D57-C57)/E57</f>
        <v>97.500000000000028</v>
      </c>
      <c r="G57" s="80"/>
      <c r="H57" s="80"/>
      <c r="I57" s="19">
        <f>E57*50/C57</f>
        <v>1.5384615384615384E-2</v>
      </c>
      <c r="J57" s="85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6"/>
    </row>
    <row r="59" spans="1:11">
      <c r="A59" s="104">
        <v>12</v>
      </c>
      <c r="B59" s="81">
        <f>B57+7</f>
        <v>43254</v>
      </c>
      <c r="C59" s="20">
        <f>D57+G57-H57</f>
        <v>1934.636214915897</v>
      </c>
      <c r="D59" s="17">
        <f>C59+(C59*0.03)</f>
        <v>1992.6753013633738</v>
      </c>
      <c r="E59" s="17">
        <f>C59/3250</f>
        <v>0.59527268151258372</v>
      </c>
      <c r="F59" s="28">
        <f>(D59-C59)/E59</f>
        <v>97.499999999999886</v>
      </c>
      <c r="G59" s="18"/>
      <c r="H59" s="18"/>
      <c r="I59" s="19">
        <f>E59*50/C59</f>
        <v>1.5384615384615385E-2</v>
      </c>
      <c r="J59" s="85"/>
    </row>
    <row r="60" spans="1:11">
      <c r="A60" s="105"/>
      <c r="B60" s="81">
        <f>B59+7</f>
        <v>43261</v>
      </c>
      <c r="C60" s="20">
        <f>D59+G59-H59</f>
        <v>1992.6753013633738</v>
      </c>
      <c r="D60" s="17">
        <f>C60+(C60*0.03)</f>
        <v>2052.4555604042748</v>
      </c>
      <c r="E60" s="17">
        <f>C60/3250</f>
        <v>0.61313086195796118</v>
      </c>
      <c r="F60" s="28">
        <f>(D60-C60)/E60</f>
        <v>97.499999999999645</v>
      </c>
      <c r="G60" s="18"/>
      <c r="H60" s="18"/>
      <c r="I60" s="19">
        <f>E60*50/C60</f>
        <v>1.5384615384615384E-2</v>
      </c>
      <c r="J60" s="85"/>
    </row>
    <row r="61" spans="1:11">
      <c r="A61" s="105"/>
      <c r="B61" s="81">
        <f>B60+7</f>
        <v>43268</v>
      </c>
      <c r="C61" s="20">
        <f>D60+G60-H60</f>
        <v>2052.4555604042748</v>
      </c>
      <c r="D61" s="17">
        <f>C61+(C61*0.03)</f>
        <v>2114.0292272164029</v>
      </c>
      <c r="E61" s="17">
        <f>C61/3250</f>
        <v>0.63152478781669996</v>
      </c>
      <c r="F61" s="28">
        <f>(D61-C61)/E61</f>
        <v>97.499999999999716</v>
      </c>
      <c r="G61" s="18"/>
      <c r="H61" s="18"/>
      <c r="I61" s="19">
        <f>E61*50/C61</f>
        <v>1.5384615384615385E-2</v>
      </c>
      <c r="J61" s="85"/>
    </row>
    <row r="62" spans="1:11" ht="13.5" thickBot="1">
      <c r="A62" s="106"/>
      <c r="B62" s="81">
        <f>B61+7</f>
        <v>43275</v>
      </c>
      <c r="C62" s="20">
        <f>D61+G61-H61</f>
        <v>2114.0292272164029</v>
      </c>
      <c r="D62" s="17">
        <f>C62+(C62*0.03)</f>
        <v>2177.4501040328951</v>
      </c>
      <c r="E62" s="17">
        <f>C62/3250</f>
        <v>0.65047053145120093</v>
      </c>
      <c r="F62" s="28">
        <f>(D62-C62)/E62</f>
        <v>97.500000000000142</v>
      </c>
      <c r="G62" s="80"/>
      <c r="H62" s="80">
        <f>(D62-C49)*0.35</f>
        <v>227.58064382904413</v>
      </c>
      <c r="I62" s="19">
        <f>E62*50/C62</f>
        <v>1.5384615384615384E-2</v>
      </c>
      <c r="J62" s="85"/>
      <c r="K62" s="102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6"/>
    </row>
    <row r="64" spans="1:11">
      <c r="A64" s="104">
        <v>13</v>
      </c>
      <c r="B64" s="81">
        <f>B62+7</f>
        <v>43282</v>
      </c>
      <c r="C64" s="20">
        <f>D62+G62-H62</f>
        <v>1949.8694602038508</v>
      </c>
      <c r="D64" s="17">
        <f>C64+(C64*0.03)</f>
        <v>2008.3655440099665</v>
      </c>
      <c r="E64" s="17">
        <f>C64/3250</f>
        <v>0.59995983390887719</v>
      </c>
      <c r="F64" s="28">
        <f>(D64-C64)/E64</f>
        <v>97.500000000000156</v>
      </c>
      <c r="G64" s="17"/>
      <c r="H64" s="79"/>
      <c r="I64" s="19">
        <f>E64*50/C64</f>
        <v>1.5384615384615384E-2</v>
      </c>
      <c r="J64" s="85"/>
    </row>
    <row r="65" spans="1:11">
      <c r="A65" s="105"/>
      <c r="B65" s="81">
        <f>B64+7</f>
        <v>43289</v>
      </c>
      <c r="C65" s="20">
        <f>D64+G64-H64</f>
        <v>2008.3655440099665</v>
      </c>
      <c r="D65" s="17">
        <f>C65+(C65*0.03)</f>
        <v>2068.6165103302656</v>
      </c>
      <c r="E65" s="17">
        <f>C65/3250</f>
        <v>0.61795862892614351</v>
      </c>
      <c r="F65" s="28">
        <f>(D65-C65)/E65</f>
        <v>97.500000000000156</v>
      </c>
      <c r="G65" s="17"/>
      <c r="H65" s="79"/>
      <c r="I65" s="19">
        <f>E65*50/C65</f>
        <v>1.5384615384615384E-2</v>
      </c>
      <c r="J65" s="85"/>
    </row>
    <row r="66" spans="1:11">
      <c r="A66" s="105"/>
      <c r="B66" s="81">
        <f>B65+7</f>
        <v>43296</v>
      </c>
      <c r="C66" s="20">
        <f>D65+G65-H65</f>
        <v>2068.6165103302656</v>
      </c>
      <c r="D66" s="17">
        <f>C66+(C66*0.03)</f>
        <v>2130.6750056401734</v>
      </c>
      <c r="E66" s="17">
        <f>C66/3250</f>
        <v>0.63649738779392784</v>
      </c>
      <c r="F66" s="28">
        <f>(D66-C66)/E66</f>
        <v>97.499999999999758</v>
      </c>
      <c r="G66" s="17"/>
      <c r="H66" s="79"/>
      <c r="I66" s="19">
        <f>E66*50/C66</f>
        <v>1.5384615384615384E-2</v>
      </c>
      <c r="J66" s="85"/>
    </row>
    <row r="67" spans="1:11" ht="13" thickBot="1">
      <c r="A67" s="106"/>
      <c r="B67" s="81">
        <f>B66+7</f>
        <v>43303</v>
      </c>
      <c r="C67" s="20">
        <f>D66+G66-H66</f>
        <v>2130.6750056401734</v>
      </c>
      <c r="D67" s="17">
        <f>C67+(C67*0.03)</f>
        <v>2194.5952558093786</v>
      </c>
      <c r="E67" s="17">
        <f>C67/3250</f>
        <v>0.6555923094277456</v>
      </c>
      <c r="F67" s="28">
        <f>(D67-C67)/E67</f>
        <v>97.500000000000071</v>
      </c>
      <c r="G67" s="80"/>
      <c r="H67" s="80"/>
      <c r="I67" s="19">
        <f>E67*50/C67</f>
        <v>1.5384615384615384E-2</v>
      </c>
      <c r="J67" s="85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6"/>
    </row>
    <row r="69" spans="1:11">
      <c r="A69" s="104">
        <v>14</v>
      </c>
      <c r="B69" s="81">
        <f>B67+7</f>
        <v>43310</v>
      </c>
      <c r="C69" s="20">
        <f>D67+G67-H67</f>
        <v>2194.5952558093786</v>
      </c>
      <c r="D69" s="17">
        <f>C69+(C69*0.03)</f>
        <v>2260.4331134836598</v>
      </c>
      <c r="E69" s="17">
        <f>C69/3250</f>
        <v>0.67526007871057803</v>
      </c>
      <c r="F69" s="28">
        <f>(D69-C69)/E69</f>
        <v>97.499999999999716</v>
      </c>
      <c r="G69" s="18"/>
      <c r="H69" s="18"/>
      <c r="I69" s="19">
        <f>E69*50/C69</f>
        <v>1.5384615384615384E-2</v>
      </c>
      <c r="J69" s="85"/>
    </row>
    <row r="70" spans="1:11">
      <c r="A70" s="105"/>
      <c r="B70" s="81">
        <f>B69+7</f>
        <v>43317</v>
      </c>
      <c r="C70" s="20">
        <f>D69+G69-H69</f>
        <v>2260.4331134836598</v>
      </c>
      <c r="D70" s="17">
        <f>C70+(C70*0.03)</f>
        <v>2328.2461068881694</v>
      </c>
      <c r="E70" s="17">
        <f>C70/3250</f>
        <v>0.69551788107189527</v>
      </c>
      <c r="F70" s="28">
        <f>(D70-C70)/E70</f>
        <v>97.49999999999973</v>
      </c>
      <c r="G70" s="18"/>
      <c r="H70" s="18"/>
      <c r="I70" s="19">
        <f>E70*50/C70</f>
        <v>1.5384615384615382E-2</v>
      </c>
      <c r="J70" s="85"/>
    </row>
    <row r="71" spans="1:11">
      <c r="A71" s="105"/>
      <c r="B71" s="81">
        <f>B70+7</f>
        <v>43324</v>
      </c>
      <c r="C71" s="20">
        <f>D70+G70-H70</f>
        <v>2328.2461068881694</v>
      </c>
      <c r="D71" s="17">
        <f>C71+(C71*0.03)</f>
        <v>2398.0934900948146</v>
      </c>
      <c r="E71" s="17">
        <f>C71/3250</f>
        <v>0.7163834175040521</v>
      </c>
      <c r="F71" s="28">
        <f>(D71-C71)/E71</f>
        <v>97.500000000000156</v>
      </c>
      <c r="G71" s="18"/>
      <c r="H71" s="18"/>
      <c r="I71" s="19">
        <f>E71*50/C71</f>
        <v>1.5384615384615382E-2</v>
      </c>
      <c r="J71" s="85"/>
    </row>
    <row r="72" spans="1:11" ht="13" thickBot="1">
      <c r="A72" s="106"/>
      <c r="B72" s="81">
        <f>B71+7</f>
        <v>43331</v>
      </c>
      <c r="C72" s="20">
        <f>D71+G71-H71</f>
        <v>2398.0934900948146</v>
      </c>
      <c r="D72" s="17">
        <f>C72+(C72*0.03)</f>
        <v>2470.0362947976591</v>
      </c>
      <c r="E72" s="17">
        <f>C72/3250</f>
        <v>0.73787492002917376</v>
      </c>
      <c r="F72" s="28">
        <f>(D72-C72)/E72</f>
        <v>97.500000000000171</v>
      </c>
      <c r="G72" s="80"/>
      <c r="H72" s="80"/>
      <c r="I72" s="19">
        <f>E72*50/C72</f>
        <v>1.5384615384615385E-2</v>
      </c>
      <c r="J72" s="85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6"/>
    </row>
    <row r="74" spans="1:11">
      <c r="A74" s="104">
        <v>15</v>
      </c>
      <c r="B74" s="81">
        <f>B72+7</f>
        <v>43338</v>
      </c>
      <c r="C74" s="20">
        <f>D72+G72-H72</f>
        <v>2470.0362947976591</v>
      </c>
      <c r="D74" s="17">
        <f>C74+(C74*0.03)</f>
        <v>2544.1373836415887</v>
      </c>
      <c r="E74" s="17">
        <f>C74/3250</f>
        <v>0.76001116763004894</v>
      </c>
      <c r="F74" s="28">
        <f>(D74-C74)/E74</f>
        <v>97.499999999999744</v>
      </c>
      <c r="G74" s="18"/>
      <c r="H74" s="18"/>
      <c r="I74" s="19">
        <f>E74*50/C74</f>
        <v>1.5384615384615382E-2</v>
      </c>
      <c r="J74" s="85"/>
    </row>
    <row r="75" spans="1:11">
      <c r="A75" s="105"/>
      <c r="B75" s="81">
        <f>B74+7</f>
        <v>43345</v>
      </c>
      <c r="C75" s="20">
        <f>D74+G74-H74</f>
        <v>2544.1373836415887</v>
      </c>
      <c r="D75" s="17">
        <f>C75+(C75*0.03)</f>
        <v>2620.4615051508363</v>
      </c>
      <c r="E75" s="17">
        <f>C75/3250</f>
        <v>0.78281150265895039</v>
      </c>
      <c r="F75" s="28">
        <f>(D75-C75)/E75</f>
        <v>97.499999999999872</v>
      </c>
      <c r="G75" s="18"/>
      <c r="H75" s="18"/>
      <c r="I75" s="19">
        <f>E75*50/C75</f>
        <v>1.5384615384615384E-2</v>
      </c>
      <c r="J75" s="85"/>
    </row>
    <row r="76" spans="1:11">
      <c r="A76" s="105"/>
      <c r="B76" s="81">
        <f>B75+7</f>
        <v>43352</v>
      </c>
      <c r="C76" s="20">
        <f>D75+G75-H75</f>
        <v>2620.4615051508363</v>
      </c>
      <c r="D76" s="17">
        <f>C76+(C76*0.03)</f>
        <v>2699.0753503053616</v>
      </c>
      <c r="E76" s="17">
        <f>C76/3250</f>
        <v>0.80629584773871887</v>
      </c>
      <c r="F76" s="28">
        <f>(D76-C76)/E76</f>
        <v>97.500000000000227</v>
      </c>
      <c r="G76" s="18"/>
      <c r="H76" s="18"/>
      <c r="I76" s="19">
        <f>E76*50/C76</f>
        <v>1.5384615384615384E-2</v>
      </c>
      <c r="J76" s="85"/>
    </row>
    <row r="77" spans="1:11" ht="13.5" thickBot="1">
      <c r="A77" s="106"/>
      <c r="B77" s="81">
        <f>B76+7</f>
        <v>43359</v>
      </c>
      <c r="C77" s="20">
        <f>D76+G76-H76</f>
        <v>2699.0753503053616</v>
      </c>
      <c r="D77" s="17">
        <f>C77+(C77*0.03)</f>
        <v>2780.0476108145226</v>
      </c>
      <c r="E77" s="17">
        <f>C77/3250</f>
        <v>0.83048472317088051</v>
      </c>
      <c r="F77" s="28">
        <f>(D77-C77)/E77</f>
        <v>97.500000000000256</v>
      </c>
      <c r="G77" s="80"/>
      <c r="H77" s="80">
        <f>(D77-C64)*0.35</f>
        <v>290.56235271373509</v>
      </c>
      <c r="I77" s="19">
        <f>E77*50/C77</f>
        <v>1.5384615384615385E-2</v>
      </c>
      <c r="J77" s="85"/>
      <c r="K77" s="102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6"/>
    </row>
    <row r="79" spans="1:11">
      <c r="A79" s="104">
        <v>16</v>
      </c>
      <c r="B79" s="81">
        <f>B77+7</f>
        <v>43366</v>
      </c>
      <c r="C79" s="20">
        <f>D77+G77-H77</f>
        <v>2489.4852581007876</v>
      </c>
      <c r="D79" s="17">
        <f>C79+(C79*0.03)</f>
        <v>2564.1698158438112</v>
      </c>
      <c r="E79" s="17">
        <f>C79/3250</f>
        <v>0.7659954640310116</v>
      </c>
      <c r="F79" s="28">
        <f>(D79-C79)/E79</f>
        <v>97.499999999999915</v>
      </c>
      <c r="G79" s="18"/>
      <c r="H79" s="18"/>
      <c r="I79" s="19">
        <f>E79*50/C79</f>
        <v>1.5384615384615385E-2</v>
      </c>
      <c r="J79" s="85"/>
    </row>
    <row r="80" spans="1:11">
      <c r="A80" s="105"/>
      <c r="B80" s="81">
        <f>B79+7</f>
        <v>43373</v>
      </c>
      <c r="C80" s="20">
        <f>D79+G79-H79</f>
        <v>2564.1698158438112</v>
      </c>
      <c r="D80" s="17">
        <f>C80+(C80*0.03)</f>
        <v>2641.0949103191256</v>
      </c>
      <c r="E80" s="17">
        <f>C80/3250</f>
        <v>0.78897532795194192</v>
      </c>
      <c r="F80" s="28">
        <f>(D80-C80)/E80</f>
        <v>97.500000000000057</v>
      </c>
      <c r="G80" s="18"/>
      <c r="H80" s="18"/>
      <c r="I80" s="19">
        <f>E80*50/C80</f>
        <v>1.5384615384615385E-2</v>
      </c>
      <c r="J80" s="85"/>
    </row>
    <row r="81" spans="1:11">
      <c r="A81" s="105"/>
      <c r="B81" s="81">
        <f>B80+7</f>
        <v>43380</v>
      </c>
      <c r="C81" s="20">
        <f>D80+G80-H80</f>
        <v>2641.0949103191256</v>
      </c>
      <c r="D81" s="17">
        <f>C81+(C81*0.03)</f>
        <v>2720.3277576286991</v>
      </c>
      <c r="E81" s="17">
        <f>C81/3250</f>
        <v>0.81264458779050019</v>
      </c>
      <c r="F81" s="28">
        <f>(D81-C81)/E81</f>
        <v>97.499999999999758</v>
      </c>
      <c r="G81" s="18"/>
      <c r="H81" s="18"/>
      <c r="I81" s="19">
        <f>E81*50/C81</f>
        <v>1.5384615384615384E-2</v>
      </c>
      <c r="J81" s="85"/>
    </row>
    <row r="82" spans="1:11" ht="13" thickBot="1">
      <c r="A82" s="106"/>
      <c r="B82" s="81">
        <f>B81+7</f>
        <v>43387</v>
      </c>
      <c r="C82" s="20">
        <f>D81+G81-H81</f>
        <v>2720.3277576286991</v>
      </c>
      <c r="D82" s="17">
        <f>C82+(C82*0.03)</f>
        <v>2801.9375903575601</v>
      </c>
      <c r="E82" s="17">
        <f>C82/3250</f>
        <v>0.83702392542421511</v>
      </c>
      <c r="F82" s="28">
        <f>(D82-C82)/E82</f>
        <v>97.499999999999986</v>
      </c>
      <c r="G82" s="80"/>
      <c r="H82" s="80"/>
      <c r="I82" s="19">
        <f>E82*50/C82</f>
        <v>1.5384615384615384E-2</v>
      </c>
      <c r="J82" s="85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6"/>
    </row>
    <row r="84" spans="1:11">
      <c r="A84" s="104">
        <v>17</v>
      </c>
      <c r="B84" s="81">
        <f>B82+7</f>
        <v>43394</v>
      </c>
      <c r="C84" s="20">
        <f>D82+G82-H82</f>
        <v>2801.9375903575601</v>
      </c>
      <c r="D84" s="17">
        <f>C84+(C84*0.03)</f>
        <v>2885.9957180682868</v>
      </c>
      <c r="E84" s="17">
        <f>C84/3250</f>
        <v>0.86213464318694155</v>
      </c>
      <c r="F84" s="28">
        <f>(D84-C84)/E84</f>
        <v>97.499999999999872</v>
      </c>
      <c r="G84" s="18"/>
      <c r="H84" s="18"/>
      <c r="I84" s="19">
        <f>E84*50/C84</f>
        <v>1.5384615384615384E-2</v>
      </c>
      <c r="J84" s="85"/>
    </row>
    <row r="85" spans="1:11">
      <c r="A85" s="105"/>
      <c r="B85" s="81">
        <f>B84+7</f>
        <v>43401</v>
      </c>
      <c r="C85" s="20">
        <f>D84+G84-H84</f>
        <v>2885.9957180682868</v>
      </c>
      <c r="D85" s="17">
        <f>C85+(C85*0.03)</f>
        <v>2972.5755896103356</v>
      </c>
      <c r="E85" s="17">
        <f>C85/3250</f>
        <v>0.88799868248254976</v>
      </c>
      <c r="F85" s="28">
        <f>(D85-C85)/E85</f>
        <v>97.500000000000171</v>
      </c>
      <c r="G85" s="18"/>
      <c r="H85" s="18"/>
      <c r="I85" s="19">
        <f>E85*50/C85</f>
        <v>1.5384615384615385E-2</v>
      </c>
      <c r="J85" s="85"/>
    </row>
    <row r="86" spans="1:11">
      <c r="A86" s="105"/>
      <c r="B86" s="81">
        <f>B85+7</f>
        <v>43408</v>
      </c>
      <c r="C86" s="20">
        <f>D85+G85-H85</f>
        <v>2972.5755896103356</v>
      </c>
      <c r="D86" s="17">
        <f>C86+(C86*0.03)</f>
        <v>3061.7528572986457</v>
      </c>
      <c r="E86" s="17">
        <f>C86/3250</f>
        <v>0.91463864295702635</v>
      </c>
      <c r="F86" s="28">
        <f>(D86-C86)/E86</f>
        <v>97.500000000000114</v>
      </c>
      <c r="G86" s="18"/>
      <c r="H86" s="18"/>
      <c r="I86" s="19">
        <f>E86*50/C86</f>
        <v>1.5384615384615385E-2</v>
      </c>
      <c r="J86" s="85"/>
    </row>
    <row r="87" spans="1:11" ht="13" thickBot="1">
      <c r="A87" s="106"/>
      <c r="B87" s="81">
        <f>B86+7</f>
        <v>43415</v>
      </c>
      <c r="C87" s="20">
        <f>D86+G86-H86</f>
        <v>3061.7528572986457</v>
      </c>
      <c r="D87" s="17">
        <f>C87+(C87*0.03)</f>
        <v>3153.605443017605</v>
      </c>
      <c r="E87" s="17">
        <f>C87/3250</f>
        <v>0.94207780224573712</v>
      </c>
      <c r="F87" s="28">
        <f>(D87-C87)/E87</f>
        <v>97.499999999999915</v>
      </c>
      <c r="G87" s="80"/>
      <c r="H87" s="80"/>
      <c r="I87" s="19">
        <f>E87*50/C87</f>
        <v>1.5384615384615384E-2</v>
      </c>
      <c r="J87" s="85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6"/>
    </row>
    <row r="89" spans="1:11">
      <c r="A89" s="104">
        <v>18</v>
      </c>
      <c r="B89" s="81">
        <f>B87+7</f>
        <v>43422</v>
      </c>
      <c r="C89" s="20">
        <f>D87+G87-H87</f>
        <v>3153.605443017605</v>
      </c>
      <c r="D89" s="17">
        <f>C89+(C89*0.03)</f>
        <v>3248.213606308133</v>
      </c>
      <c r="E89" s="17">
        <f>C89/3250</f>
        <v>0.97034013631310922</v>
      </c>
      <c r="F89" s="28">
        <f>(D89-C89)/E89</f>
        <v>97.499999999999801</v>
      </c>
      <c r="G89" s="18"/>
      <c r="H89" s="18"/>
      <c r="I89" s="19">
        <f>E89*50/C89</f>
        <v>1.5384615384615385E-2</v>
      </c>
      <c r="J89" s="85"/>
    </row>
    <row r="90" spans="1:11">
      <c r="A90" s="105"/>
      <c r="B90" s="81">
        <f>B89+7</f>
        <v>43429</v>
      </c>
      <c r="C90" s="20">
        <f>D89+G89-H89</f>
        <v>3248.213606308133</v>
      </c>
      <c r="D90" s="17">
        <f>C90+(C90*0.03)</f>
        <v>3345.6600144973768</v>
      </c>
      <c r="E90" s="17">
        <f>C90/3250</f>
        <v>0.99945034040250247</v>
      </c>
      <c r="F90" s="28">
        <f>(D90-C90)/E90</f>
        <v>97.499999999999815</v>
      </c>
      <c r="G90" s="18"/>
      <c r="H90" s="18"/>
      <c r="I90" s="19">
        <f>E90*50/C90</f>
        <v>1.5384615384615385E-2</v>
      </c>
      <c r="J90" s="85"/>
    </row>
    <row r="91" spans="1:11">
      <c r="A91" s="105"/>
      <c r="B91" s="81">
        <f>B90+7</f>
        <v>43436</v>
      </c>
      <c r="C91" s="20">
        <f>D90+G90-H90</f>
        <v>3345.6600144973768</v>
      </c>
      <c r="D91" s="17">
        <f>C91+(C91*0.03)</f>
        <v>3446.029814932298</v>
      </c>
      <c r="E91" s="17">
        <f>C91/3250</f>
        <v>1.0294338506145775</v>
      </c>
      <c r="F91" s="28">
        <f>(D91-C91)/E91</f>
        <v>97.499999999999915</v>
      </c>
      <c r="G91" s="18"/>
      <c r="H91" s="18"/>
      <c r="I91" s="19">
        <f>E91*50/C91</f>
        <v>1.5384615384615384E-2</v>
      </c>
      <c r="J91" s="85"/>
    </row>
    <row r="92" spans="1:11" ht="13.5" thickBot="1">
      <c r="A92" s="106"/>
      <c r="B92" s="81">
        <f>B91+7</f>
        <v>43443</v>
      </c>
      <c r="C92" s="20">
        <f>D91+G91-H91</f>
        <v>3446.029814932298</v>
      </c>
      <c r="D92" s="17">
        <f>C92+(C92*0.03)</f>
        <v>3549.4107093802668</v>
      </c>
      <c r="E92" s="17">
        <f>C92/3250</f>
        <v>1.0603168661330147</v>
      </c>
      <c r="F92" s="28">
        <f>(D92-C92)/E92</f>
        <v>97.499999999999858</v>
      </c>
      <c r="G92" s="80"/>
      <c r="H92" s="80">
        <f>(D92-C79)*0.35</f>
        <v>370.97390794781768</v>
      </c>
      <c r="I92" s="19">
        <f>E92*50/C92</f>
        <v>1.5384615384615384E-2</v>
      </c>
      <c r="J92" s="85"/>
      <c r="K92" s="102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6"/>
    </row>
    <row r="94" spans="1:11">
      <c r="A94" s="104">
        <v>19</v>
      </c>
      <c r="B94" s="81">
        <f>B92+7</f>
        <v>43450</v>
      </c>
      <c r="C94" s="20">
        <f>D92+G92-H92</f>
        <v>3178.4368014324491</v>
      </c>
      <c r="D94" s="17">
        <f>C94+(C94*0.03)</f>
        <v>3273.7899054754225</v>
      </c>
      <c r="E94" s="17">
        <f>C94/3250</f>
        <v>0.97798055428690744</v>
      </c>
      <c r="F94" s="28">
        <f>(D94-C94)/E94</f>
        <v>97.499999999999957</v>
      </c>
      <c r="G94" s="17"/>
      <c r="H94" s="18"/>
      <c r="I94" s="19">
        <f>E94*50/C94</f>
        <v>1.5384615384615385E-2</v>
      </c>
      <c r="J94" s="85"/>
    </row>
    <row r="95" spans="1:11">
      <c r="A95" s="105"/>
      <c r="B95" s="81">
        <f>B94+7</f>
        <v>43457</v>
      </c>
      <c r="C95" s="20">
        <f>D94+G94-H94</f>
        <v>3273.7899054754225</v>
      </c>
      <c r="D95" s="17">
        <f>C95+(C95*0.03)</f>
        <v>3372.0036026396851</v>
      </c>
      <c r="E95" s="17">
        <f>C95/3250</f>
        <v>1.0073199709155147</v>
      </c>
      <c r="F95" s="28">
        <f>(D95-C95)/E95</f>
        <v>97.499999999999929</v>
      </c>
      <c r="G95" s="17"/>
      <c r="H95" s="18"/>
      <c r="I95" s="19">
        <f>E95*50/C95</f>
        <v>1.5384615384615387E-2</v>
      </c>
      <c r="J95" s="85"/>
    </row>
    <row r="96" spans="1:11">
      <c r="A96" s="105"/>
      <c r="B96" s="81">
        <f>B95+7</f>
        <v>43464</v>
      </c>
      <c r="C96" s="20">
        <f>D95+G95-H95</f>
        <v>3372.0036026396851</v>
      </c>
      <c r="D96" s="17">
        <f>C96+(C96*0.03)</f>
        <v>3473.1637107188758</v>
      </c>
      <c r="E96" s="17">
        <f>C96/3250</f>
        <v>1.0375395700429801</v>
      </c>
      <c r="F96" s="28">
        <f>(D96-C96)/E96</f>
        <v>97.500000000000085</v>
      </c>
      <c r="G96" s="17"/>
      <c r="H96" s="18"/>
      <c r="I96" s="19">
        <f>E96*50/C96</f>
        <v>1.5384615384615385E-2</v>
      </c>
      <c r="J96" s="85"/>
    </row>
    <row r="97" spans="1:11" ht="13" thickBot="1">
      <c r="A97" s="106"/>
      <c r="B97" s="81">
        <f>B96+7</f>
        <v>43471</v>
      </c>
      <c r="C97" s="20">
        <f>D96+G96-H96</f>
        <v>3473.1637107188758</v>
      </c>
      <c r="D97" s="17">
        <f>C97+(C97*0.03)</f>
        <v>3577.3586220404422</v>
      </c>
      <c r="E97" s="17">
        <f>C97/3250</f>
        <v>1.0686657571442695</v>
      </c>
      <c r="F97" s="28">
        <f>(D97-C97)/E97</f>
        <v>97.500000000000171</v>
      </c>
      <c r="G97" s="80"/>
      <c r="H97" s="80"/>
      <c r="I97" s="19">
        <f>E97*50/C97</f>
        <v>1.5384615384615384E-2</v>
      </c>
      <c r="J97" s="85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6"/>
    </row>
    <row r="99" spans="1:11">
      <c r="A99" s="104">
        <v>20</v>
      </c>
      <c r="B99" s="81">
        <f>B97+7</f>
        <v>43478</v>
      </c>
      <c r="C99" s="20">
        <f>D97+G97-H97</f>
        <v>3577.3586220404422</v>
      </c>
      <c r="D99" s="17">
        <f>C99+(C99*0.03)</f>
        <v>3684.6793807016556</v>
      </c>
      <c r="E99" s="17">
        <f>C99/3250</f>
        <v>1.1007257298585975</v>
      </c>
      <c r="F99" s="28">
        <f>(D99-C99)/E99</f>
        <v>97.500000000000128</v>
      </c>
      <c r="G99" s="18"/>
      <c r="H99" s="18"/>
      <c r="I99" s="19">
        <f>E99*50/C99</f>
        <v>1.5384615384615384E-2</v>
      </c>
      <c r="J99" s="85"/>
    </row>
    <row r="100" spans="1:11">
      <c r="A100" s="105"/>
      <c r="B100" s="81">
        <f>B99+7</f>
        <v>43485</v>
      </c>
      <c r="C100" s="20">
        <f>D99+G99-H99</f>
        <v>3684.6793807016556</v>
      </c>
      <c r="D100" s="17">
        <f>C100+(C100*0.03)</f>
        <v>3795.2197621227051</v>
      </c>
      <c r="E100" s="17">
        <f>C100/3250</f>
        <v>1.1337475017543557</v>
      </c>
      <c r="F100" s="28">
        <f>(D100-C100)/E100</f>
        <v>97.499999999999801</v>
      </c>
      <c r="G100" s="18"/>
      <c r="H100" s="18"/>
      <c r="I100" s="19">
        <f>E100*50/C100</f>
        <v>1.5384615384615385E-2</v>
      </c>
      <c r="J100" s="85"/>
    </row>
    <row r="101" spans="1:11">
      <c r="A101" s="105"/>
      <c r="B101" s="81">
        <f>B100+7</f>
        <v>43492</v>
      </c>
      <c r="C101" s="20">
        <f>D100+G100-H100</f>
        <v>3795.2197621227051</v>
      </c>
      <c r="D101" s="17">
        <f>C101+(C101*0.03)</f>
        <v>3909.0763549863864</v>
      </c>
      <c r="E101" s="17">
        <f>C101/3250</f>
        <v>1.1677599268069863</v>
      </c>
      <c r="F101" s="28">
        <f>(D101-C101)/E101</f>
        <v>97.500000000000099</v>
      </c>
      <c r="G101" s="18"/>
      <c r="H101" s="18"/>
      <c r="I101" s="19">
        <f>E101*50/C101</f>
        <v>1.5384615384615385E-2</v>
      </c>
      <c r="J101" s="85"/>
    </row>
    <row r="102" spans="1:11" ht="13" thickBot="1">
      <c r="A102" s="106"/>
      <c r="B102" s="81">
        <f>B101+7</f>
        <v>43499</v>
      </c>
      <c r="C102" s="20">
        <f>D101+G101-H101</f>
        <v>3909.0763549863864</v>
      </c>
      <c r="D102" s="17">
        <f>C102+(C102*0.03)</f>
        <v>4026.3486456359778</v>
      </c>
      <c r="E102" s="17">
        <f>C102/3250</f>
        <v>1.2027927246111958</v>
      </c>
      <c r="F102" s="28">
        <f>(D102-C102)/E102</f>
        <v>97.499999999999901</v>
      </c>
      <c r="G102" s="80"/>
      <c r="H102" s="80"/>
      <c r="I102" s="19">
        <f>E102*50/C102</f>
        <v>1.5384615384615384E-2</v>
      </c>
      <c r="J102" s="85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6"/>
    </row>
    <row r="104" spans="1:11">
      <c r="A104" s="104">
        <v>21</v>
      </c>
      <c r="B104" s="81">
        <f>B102+7</f>
        <v>43506</v>
      </c>
      <c r="C104" s="20">
        <f>D102+G102-H102</f>
        <v>4026.3486456359778</v>
      </c>
      <c r="D104" s="17">
        <f>C104+(C104*0.03)</f>
        <v>4147.139105005057</v>
      </c>
      <c r="E104" s="17">
        <f>C104/3250</f>
        <v>1.2388765063495317</v>
      </c>
      <c r="F104" s="28">
        <f>(D104-C104)/E104</f>
        <v>97.499999999999844</v>
      </c>
      <c r="G104" s="18"/>
      <c r="H104" s="18"/>
      <c r="I104" s="19">
        <f>E104*50/C104</f>
        <v>1.5384615384615385E-2</v>
      </c>
      <c r="J104" s="85"/>
    </row>
    <row r="105" spans="1:11">
      <c r="A105" s="105"/>
      <c r="B105" s="81">
        <f>B104+7</f>
        <v>43513</v>
      </c>
      <c r="C105" s="20">
        <f>D104+G104-H104</f>
        <v>4147.139105005057</v>
      </c>
      <c r="D105" s="17">
        <f>C105+(C105*0.03)</f>
        <v>4271.5532781552083</v>
      </c>
      <c r="E105" s="17">
        <f>C105/3250</f>
        <v>1.2760428015400176</v>
      </c>
      <c r="F105" s="28">
        <f>(D105-C105)/E105</f>
        <v>97.499999999999702</v>
      </c>
      <c r="G105" s="18"/>
      <c r="H105" s="18"/>
      <c r="I105" s="19">
        <f>E105*50/C105</f>
        <v>1.5384615384615385E-2</v>
      </c>
      <c r="J105" s="85"/>
    </row>
    <row r="106" spans="1:11">
      <c r="A106" s="105"/>
      <c r="B106" s="81">
        <f>B105+7</f>
        <v>43520</v>
      </c>
      <c r="C106" s="20">
        <f>D105+G105-H105</f>
        <v>4271.5532781552083</v>
      </c>
      <c r="D106" s="17">
        <f>C106+(C106*0.03)</f>
        <v>4399.6998764998643</v>
      </c>
      <c r="E106" s="17">
        <f>C106/3250</f>
        <v>1.3143240855862179</v>
      </c>
      <c r="F106" s="28">
        <f>(D106-C106)/E106</f>
        <v>97.499999999999815</v>
      </c>
      <c r="G106" s="18"/>
      <c r="H106" s="18"/>
      <c r="I106" s="19">
        <f>E106*50/C106</f>
        <v>1.5384615384615385E-2</v>
      </c>
      <c r="J106" s="85"/>
    </row>
    <row r="107" spans="1:11" ht="13.5" thickBot="1">
      <c r="A107" s="106"/>
      <c r="B107" s="81">
        <f>B106+7</f>
        <v>43527</v>
      </c>
      <c r="C107" s="20">
        <f>D106+G106-H106</f>
        <v>4399.6998764998643</v>
      </c>
      <c r="D107" s="17">
        <f>C107+(C107*0.03)</f>
        <v>4531.6908727948603</v>
      </c>
      <c r="E107" s="17">
        <f>C107/3250</f>
        <v>1.3537538081538043</v>
      </c>
      <c r="F107" s="28">
        <f>(D107-C107)/E107</f>
        <v>97.500000000000028</v>
      </c>
      <c r="G107" s="80"/>
      <c r="H107" s="80">
        <f>(D107-C94)*0.35</f>
        <v>473.6389249768439</v>
      </c>
      <c r="I107" s="19">
        <f>E107*50/C107</f>
        <v>1.5384615384615382E-2</v>
      </c>
      <c r="J107" s="85"/>
      <c r="K107" s="102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6"/>
    </row>
    <row r="109" spans="1:11">
      <c r="A109" s="104">
        <v>22</v>
      </c>
      <c r="B109" s="81">
        <f>B107+7</f>
        <v>43534</v>
      </c>
      <c r="C109" s="20">
        <f>D107+G107-H107</f>
        <v>4058.0519478180163</v>
      </c>
      <c r="D109" s="17">
        <f>C109+(C109*0.03)</f>
        <v>4179.7935062525567</v>
      </c>
      <c r="E109" s="17">
        <f>C109/3250</f>
        <v>1.2486313685593897</v>
      </c>
      <c r="F109" s="28">
        <f>(D109-C109)/E109</f>
        <v>97.499999999999901</v>
      </c>
      <c r="G109" s="18"/>
      <c r="H109" s="18"/>
      <c r="I109" s="19">
        <f>E109*50/C109</f>
        <v>1.5384615384615385E-2</v>
      </c>
      <c r="J109" s="85"/>
    </row>
    <row r="110" spans="1:11">
      <c r="A110" s="105"/>
      <c r="B110" s="81">
        <f>B109+7</f>
        <v>43541</v>
      </c>
      <c r="C110" s="20">
        <f>D109+G109-H109</f>
        <v>4179.7935062525567</v>
      </c>
      <c r="D110" s="17">
        <f>C110+(C110*0.03)</f>
        <v>4305.1873114401333</v>
      </c>
      <c r="E110" s="17">
        <f>C110/3250</f>
        <v>1.2860903096161713</v>
      </c>
      <c r="F110" s="28">
        <f>(D110-C110)/E110</f>
        <v>97.499999999999929</v>
      </c>
      <c r="G110" s="18"/>
      <c r="H110" s="18"/>
      <c r="I110" s="19">
        <f>E110*50/C110</f>
        <v>1.5384615384615384E-2</v>
      </c>
      <c r="J110" s="85"/>
    </row>
    <row r="111" spans="1:11">
      <c r="A111" s="105"/>
      <c r="B111" s="81">
        <f>B110+7</f>
        <v>43548</v>
      </c>
      <c r="C111" s="20">
        <f>D110+G110-H110</f>
        <v>4305.1873114401333</v>
      </c>
      <c r="D111" s="17">
        <f>C111+(C111*0.03)</f>
        <v>4434.3429307833376</v>
      </c>
      <c r="E111" s="17">
        <f>C111/3250</f>
        <v>1.3246730189046565</v>
      </c>
      <c r="F111" s="28">
        <f>(D111-C111)/E111</f>
        <v>97.500000000000227</v>
      </c>
      <c r="G111" s="18"/>
      <c r="H111" s="18"/>
      <c r="I111" s="19">
        <f>E111*50/C111</f>
        <v>1.5384615384615385E-2</v>
      </c>
      <c r="J111" s="85"/>
    </row>
    <row r="112" spans="1:11" ht="13" thickBot="1">
      <c r="A112" s="106"/>
      <c r="B112" s="81">
        <f>B111+7</f>
        <v>43555</v>
      </c>
      <c r="C112" s="20">
        <f>D111+G111-H111</f>
        <v>4434.3429307833376</v>
      </c>
      <c r="D112" s="17">
        <f>C112+(C112*0.03)</f>
        <v>4567.3732187068381</v>
      </c>
      <c r="E112" s="17">
        <f>C112/3250</f>
        <v>1.3644132094717962</v>
      </c>
      <c r="F112" s="28">
        <f>(D112-C112)/E112</f>
        <v>97.50000000000027</v>
      </c>
      <c r="G112" s="80"/>
      <c r="H112" s="80"/>
      <c r="I112" s="19">
        <f>E112*50/C112</f>
        <v>1.5384615384615387E-2</v>
      </c>
      <c r="J112" s="85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6"/>
    </row>
    <row r="114" spans="1:11">
      <c r="A114" s="104">
        <v>23</v>
      </c>
      <c r="B114" s="81">
        <f>B112+7</f>
        <v>43562</v>
      </c>
      <c r="C114" s="20">
        <f>D112+G112-H112</f>
        <v>4567.3732187068381</v>
      </c>
      <c r="D114" s="17">
        <f>C114+(C114*0.03)</f>
        <v>4704.3944152680433</v>
      </c>
      <c r="E114" s="17">
        <f>C114/3250</f>
        <v>1.4053456057559501</v>
      </c>
      <c r="F114" s="28">
        <f>(D114-C114)/E114</f>
        <v>97.500000000000057</v>
      </c>
      <c r="G114" s="18"/>
      <c r="H114" s="18"/>
      <c r="I114" s="19">
        <f>E114*50/C114</f>
        <v>1.5384615384615384E-2</v>
      </c>
      <c r="J114" s="85"/>
    </row>
    <row r="115" spans="1:11">
      <c r="A115" s="105"/>
      <c r="B115" s="81">
        <f>B114+7</f>
        <v>43569</v>
      </c>
      <c r="C115" s="20">
        <f>D114+G114-H114</f>
        <v>4704.3944152680433</v>
      </c>
      <c r="D115" s="17">
        <f>C115+(C115*0.03)</f>
        <v>4845.5262477260849</v>
      </c>
      <c r="E115" s="17">
        <f>C115/3250</f>
        <v>1.4475059739286287</v>
      </c>
      <c r="F115" s="28">
        <f>(D115-C115)/E115</f>
        <v>97.500000000000185</v>
      </c>
      <c r="G115" s="18"/>
      <c r="H115" s="18"/>
      <c r="I115" s="19">
        <f>E115*50/C115</f>
        <v>1.5384615384615384E-2</v>
      </c>
      <c r="J115" s="85"/>
    </row>
    <row r="116" spans="1:11">
      <c r="A116" s="105"/>
      <c r="B116" s="81">
        <f>B115+7</f>
        <v>43576</v>
      </c>
      <c r="C116" s="20">
        <f>D115+G115-H115</f>
        <v>4845.5262477260849</v>
      </c>
      <c r="D116" s="17">
        <f>C116+(C116*0.03)</f>
        <v>4990.8920351578672</v>
      </c>
      <c r="E116" s="17">
        <f>C116/3250</f>
        <v>1.4909311531464877</v>
      </c>
      <c r="F116" s="28">
        <f>(D116-C116)/E116</f>
        <v>97.499999999999858</v>
      </c>
      <c r="G116" s="18"/>
      <c r="H116" s="18"/>
      <c r="I116" s="19">
        <f>E116*50/C116</f>
        <v>1.5384615384615385E-2</v>
      </c>
      <c r="J116" s="85"/>
    </row>
    <row r="117" spans="1:11" ht="13" thickBot="1">
      <c r="A117" s="106"/>
      <c r="B117" s="81">
        <f>B116+7</f>
        <v>43583</v>
      </c>
      <c r="C117" s="20">
        <f>D116+G116-H116</f>
        <v>4990.8920351578672</v>
      </c>
      <c r="D117" s="17">
        <f>C117+(C117*0.03)</f>
        <v>5140.6187962126032</v>
      </c>
      <c r="E117" s="17">
        <f>C117/3250</f>
        <v>1.5356590877408822</v>
      </c>
      <c r="F117" s="28">
        <f>(D117-C117)/E117</f>
        <v>97.5</v>
      </c>
      <c r="G117" s="80"/>
      <c r="H117" s="80"/>
      <c r="I117" s="19">
        <f>E117*50/C117</f>
        <v>1.5384615384615385E-2</v>
      </c>
      <c r="J117" s="85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6"/>
    </row>
    <row r="119" spans="1:11">
      <c r="A119" s="104">
        <v>24</v>
      </c>
      <c r="B119" s="81">
        <f>B117+7</f>
        <v>43590</v>
      </c>
      <c r="C119" s="20">
        <f>D117+G117-H117</f>
        <v>5140.6187962126032</v>
      </c>
      <c r="D119" s="17">
        <f>C119+(C119*0.03)</f>
        <v>5294.8373600989817</v>
      </c>
      <c r="E119" s="17">
        <f>C119/3250</f>
        <v>1.5817288603731088</v>
      </c>
      <c r="F119" s="28">
        <f>(D119-C119)/E119</f>
        <v>97.500000000000213</v>
      </c>
      <c r="G119" s="18"/>
      <c r="H119" s="18"/>
      <c r="I119" s="19">
        <f>E119*50/C119</f>
        <v>1.5384615384615387E-2</v>
      </c>
      <c r="J119" s="85"/>
    </row>
    <row r="120" spans="1:11">
      <c r="A120" s="105"/>
      <c r="B120" s="81">
        <f>B119+7</f>
        <v>43597</v>
      </c>
      <c r="C120" s="20">
        <f>D119+G119-H119</f>
        <v>5294.8373600989817</v>
      </c>
      <c r="D120" s="17">
        <f>C120+(C120*0.03)</f>
        <v>5453.6824809019508</v>
      </c>
      <c r="E120" s="17">
        <f>C120/3250</f>
        <v>1.6291807261843021</v>
      </c>
      <c r="F120" s="28">
        <f>(D120-C120)/E120</f>
        <v>97.499999999999829</v>
      </c>
      <c r="G120" s="18"/>
      <c r="H120" s="18"/>
      <c r="I120" s="19">
        <f>E120*50/C120</f>
        <v>1.5384615384615385E-2</v>
      </c>
      <c r="J120" s="85"/>
    </row>
    <row r="121" spans="1:11">
      <c r="A121" s="105"/>
      <c r="B121" s="81">
        <f>B120+7</f>
        <v>43604</v>
      </c>
      <c r="C121" s="20">
        <f>D120+G120-H120</f>
        <v>5453.6824809019508</v>
      </c>
      <c r="D121" s="17">
        <f>C121+(C121*0.03)</f>
        <v>5617.2929553290096</v>
      </c>
      <c r="E121" s="17">
        <f>C121/3250</f>
        <v>1.678056147969831</v>
      </c>
      <c r="F121" s="28">
        <f>(D121-C121)/E121</f>
        <v>97.500000000000142</v>
      </c>
      <c r="G121" s="18"/>
      <c r="H121" s="18"/>
      <c r="I121" s="19">
        <f>E121*50/C121</f>
        <v>1.5384615384615384E-2</v>
      </c>
      <c r="J121" s="85"/>
    </row>
    <row r="122" spans="1:11" ht="13.5" thickBot="1">
      <c r="A122" s="106"/>
      <c r="B122" s="81">
        <f>B121+7</f>
        <v>43611</v>
      </c>
      <c r="C122" s="20">
        <f>D121+G121-H121</f>
        <v>5617.2929553290096</v>
      </c>
      <c r="D122" s="17">
        <f>C122+(C122*0.03)</f>
        <v>5785.8117439888802</v>
      </c>
      <c r="E122" s="17">
        <f>C122/3250</f>
        <v>1.728397832408926</v>
      </c>
      <c r="F122" s="28">
        <f>(D122-C122)/E122</f>
        <v>97.500000000000156</v>
      </c>
      <c r="G122" s="80"/>
      <c r="H122" s="80">
        <f>(D122-C109)*0.35</f>
        <v>604.71592865980233</v>
      </c>
      <c r="I122" s="19">
        <f>E122*50/C122</f>
        <v>1.5384615384615384E-2</v>
      </c>
      <c r="J122" s="85"/>
      <c r="K122" s="102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6"/>
    </row>
    <row r="124" spans="1:11">
      <c r="A124" s="104">
        <v>25</v>
      </c>
      <c r="B124" s="81">
        <f>B122+7</f>
        <v>43618</v>
      </c>
      <c r="C124" s="20">
        <f>D122+G122-H122</f>
        <v>5181.0958153290776</v>
      </c>
      <c r="D124" s="17">
        <f>C124+(C124*0.03)</f>
        <v>5336.52868978895</v>
      </c>
      <c r="E124" s="17">
        <f>C124/3250</f>
        <v>1.5941833277935624</v>
      </c>
      <c r="F124" s="28">
        <f>(D124-C124)/E124</f>
        <v>97.500000000000057</v>
      </c>
      <c r="G124" s="17"/>
      <c r="H124" s="18"/>
      <c r="I124" s="19">
        <f>E124*50/C124</f>
        <v>1.5384615384615385E-2</v>
      </c>
      <c r="J124" s="85"/>
    </row>
    <row r="125" spans="1:11">
      <c r="A125" s="105"/>
      <c r="B125" s="81">
        <f>B124+7</f>
        <v>43625</v>
      </c>
      <c r="C125" s="20">
        <f>D124+G124-H124</f>
        <v>5336.52868978895</v>
      </c>
      <c r="D125" s="17">
        <f>C125+(C125*0.03)</f>
        <v>5496.6245504826184</v>
      </c>
      <c r="E125" s="17">
        <f>C125/3250</f>
        <v>1.6420088276273692</v>
      </c>
      <c r="F125" s="28">
        <f>(D125-C125)/E125</f>
        <v>97.499999999999901</v>
      </c>
      <c r="G125" s="17"/>
      <c r="H125" s="18"/>
      <c r="I125" s="19">
        <f>E125*50/C125</f>
        <v>1.5384615384615384E-2</v>
      </c>
      <c r="J125" s="85"/>
    </row>
    <row r="126" spans="1:11">
      <c r="A126" s="105"/>
      <c r="B126" s="81">
        <f>B125+7</f>
        <v>43632</v>
      </c>
      <c r="C126" s="20">
        <f>D125+G125-H125</f>
        <v>5496.6245504826184</v>
      </c>
      <c r="D126" s="17">
        <f>C126+(C126*0.03)</f>
        <v>5661.5232869970969</v>
      </c>
      <c r="E126" s="17">
        <f>C126/3250</f>
        <v>1.6912690924561902</v>
      </c>
      <c r="F126" s="28">
        <f>(D126-C126)/E126</f>
        <v>97.499999999999986</v>
      </c>
      <c r="G126" s="17"/>
      <c r="H126" s="18"/>
      <c r="I126" s="19">
        <f>E126*50/C126</f>
        <v>1.5384615384615382E-2</v>
      </c>
      <c r="J126" s="85"/>
    </row>
    <row r="127" spans="1:11" ht="13" thickBot="1">
      <c r="A127" s="106"/>
      <c r="B127" s="81">
        <f>B126+7</f>
        <v>43639</v>
      </c>
      <c r="C127" s="20">
        <f>D126+G126-H126</f>
        <v>5661.5232869970969</v>
      </c>
      <c r="D127" s="17">
        <f>C127+(C127*0.03)</f>
        <v>5831.3689856070096</v>
      </c>
      <c r="E127" s="17">
        <f>C127/3250</f>
        <v>1.7420071652298759</v>
      </c>
      <c r="F127" s="28">
        <f>(D127-C127)/E127</f>
        <v>97.499999999999886</v>
      </c>
      <c r="G127" s="80"/>
      <c r="H127" s="80"/>
      <c r="I127" s="19">
        <f>E127*50/C127</f>
        <v>1.5384615384615384E-2</v>
      </c>
      <c r="J127" s="85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6"/>
    </row>
    <row r="129" spans="1:11">
      <c r="A129" s="104">
        <v>26</v>
      </c>
      <c r="B129" s="81">
        <f>B127+7</f>
        <v>43646</v>
      </c>
      <c r="C129" s="20">
        <f>D127+G127-H127</f>
        <v>5831.3689856070096</v>
      </c>
      <c r="D129" s="17">
        <f>C129+(C129*0.03)</f>
        <v>6006.3100551752195</v>
      </c>
      <c r="E129" s="17">
        <f>C129/3250</f>
        <v>1.7942673801867721</v>
      </c>
      <c r="F129" s="28">
        <f>(D129-C129)/E129</f>
        <v>97.499999999999829</v>
      </c>
      <c r="G129" s="18"/>
      <c r="H129" s="18"/>
      <c r="I129" s="19">
        <f>E129*50/C129</f>
        <v>1.5384615384615384E-2</v>
      </c>
      <c r="J129" s="85"/>
    </row>
    <row r="130" spans="1:11">
      <c r="A130" s="105"/>
      <c r="B130" s="81">
        <f>B129+7</f>
        <v>43653</v>
      </c>
      <c r="C130" s="20">
        <f>D129+G129-H129</f>
        <v>6006.3100551752195</v>
      </c>
      <c r="D130" s="17">
        <f>C130+(C130*0.03)</f>
        <v>6186.4993568304762</v>
      </c>
      <c r="E130" s="17">
        <f>C130/3250</f>
        <v>1.8480954015923752</v>
      </c>
      <c r="F130" s="28">
        <f>(D130-C130)/E130</f>
        <v>97.500000000000071</v>
      </c>
      <c r="G130" s="18"/>
      <c r="H130" s="18"/>
      <c r="I130" s="19">
        <f>E130*50/C130</f>
        <v>1.5384615384615384E-2</v>
      </c>
      <c r="J130" s="85"/>
    </row>
    <row r="131" spans="1:11">
      <c r="A131" s="105"/>
      <c r="B131" s="81">
        <f>B130+7</f>
        <v>43660</v>
      </c>
      <c r="C131" s="20">
        <f>D130+G130-H130</f>
        <v>6186.4993568304762</v>
      </c>
      <c r="D131" s="17">
        <f>C131+(C131*0.03)</f>
        <v>6372.0943375353909</v>
      </c>
      <c r="E131" s="17">
        <f>C131/3250</f>
        <v>1.9035382636401466</v>
      </c>
      <c r="F131" s="28">
        <f>(D131-C131)/E131</f>
        <v>97.500000000000185</v>
      </c>
      <c r="G131" s="18"/>
      <c r="H131" s="18"/>
      <c r="I131" s="19">
        <f>E131*50/C131</f>
        <v>1.5384615384615384E-2</v>
      </c>
      <c r="J131" s="85"/>
    </row>
    <row r="132" spans="1:11" ht="13" thickBot="1">
      <c r="A132" s="106"/>
      <c r="B132" s="81">
        <f>B131+7</f>
        <v>43667</v>
      </c>
      <c r="C132" s="20">
        <f>D131+G131-H131</f>
        <v>6372.0943375353909</v>
      </c>
      <c r="D132" s="17">
        <f>C132+(C132*0.03)</f>
        <v>6563.2571676614525</v>
      </c>
      <c r="E132" s="17">
        <f>C132/3250</f>
        <v>1.9606444115493511</v>
      </c>
      <c r="F132" s="28">
        <f>(D132-C132)/E132</f>
        <v>97.499999999999957</v>
      </c>
      <c r="G132" s="80"/>
      <c r="H132" s="80"/>
      <c r="I132" s="19">
        <f>E132*50/C132</f>
        <v>1.5384615384615385E-2</v>
      </c>
      <c r="J132" s="85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6"/>
    </row>
    <row r="134" spans="1:11">
      <c r="A134" s="104">
        <v>27</v>
      </c>
      <c r="B134" s="81">
        <f>B132+7</f>
        <v>43674</v>
      </c>
      <c r="C134" s="20">
        <f>D132+G132-H132</f>
        <v>6563.2571676614525</v>
      </c>
      <c r="D134" s="17">
        <f>C134+(C134*0.03)</f>
        <v>6760.1548826912958</v>
      </c>
      <c r="E134" s="17">
        <f>C134/3250</f>
        <v>2.0194637438958316</v>
      </c>
      <c r="F134" s="28">
        <f>(D134-C134)/E134</f>
        <v>97.499999999999872</v>
      </c>
      <c r="G134" s="18"/>
      <c r="H134" s="18"/>
      <c r="I134" s="19">
        <f>E134*50/C134</f>
        <v>1.5384615384615385E-2</v>
      </c>
      <c r="J134" s="85"/>
    </row>
    <row r="135" spans="1:11">
      <c r="A135" s="105"/>
      <c r="B135" s="81">
        <f>B134+7</f>
        <v>43681</v>
      </c>
      <c r="C135" s="20">
        <f>D134+G134-H134</f>
        <v>6760.1548826912958</v>
      </c>
      <c r="D135" s="17">
        <f>C135+(C135*0.03)</f>
        <v>6962.9595291720343</v>
      </c>
      <c r="E135" s="17">
        <f>C135/3250</f>
        <v>2.0800476562127064</v>
      </c>
      <c r="F135" s="28">
        <f>(D135-C135)/E135</f>
        <v>97.499999999999815</v>
      </c>
      <c r="G135" s="18"/>
      <c r="H135" s="18"/>
      <c r="I135" s="19">
        <f>E135*50/C135</f>
        <v>1.5384615384615385E-2</v>
      </c>
      <c r="J135" s="85"/>
    </row>
    <row r="136" spans="1:11">
      <c r="A136" s="105"/>
      <c r="B136" s="81">
        <f>B135+7</f>
        <v>43688</v>
      </c>
      <c r="C136" s="20">
        <f>D135+G135-H135</f>
        <v>6962.9595291720343</v>
      </c>
      <c r="D136" s="17">
        <f>C136+(C136*0.03)</f>
        <v>7171.8483150471957</v>
      </c>
      <c r="E136" s="17">
        <f>C136/3250</f>
        <v>2.1424490858990874</v>
      </c>
      <c r="F136" s="28">
        <f>(D136-C136)/E136</f>
        <v>97.500000000000156</v>
      </c>
      <c r="G136" s="18"/>
      <c r="H136" s="18"/>
      <c r="I136" s="19">
        <f>E136*50/C136</f>
        <v>1.5384615384615384E-2</v>
      </c>
      <c r="J136" s="85"/>
    </row>
    <row r="137" spans="1:11" ht="13.5" thickBot="1">
      <c r="A137" s="106"/>
      <c r="B137" s="81">
        <f>B136+7</f>
        <v>43695</v>
      </c>
      <c r="C137" s="20">
        <f>D136+G136-H136</f>
        <v>7171.8483150471957</v>
      </c>
      <c r="D137" s="17">
        <f>C137+(C137*0.03)</f>
        <v>7387.0037644986114</v>
      </c>
      <c r="E137" s="17">
        <f>C137/3250</f>
        <v>2.2067225584760601</v>
      </c>
      <c r="F137" s="28">
        <f>(D137-C137)/E137</f>
        <v>97.499999999999943</v>
      </c>
      <c r="G137" s="80"/>
      <c r="H137" s="80">
        <f>(D137-C124)*0.35</f>
        <v>772.06778220933677</v>
      </c>
      <c r="I137" s="19">
        <f>E137*50/C137</f>
        <v>1.5384615384615384E-2</v>
      </c>
      <c r="J137" s="85"/>
      <c r="K137" s="102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9"/>
    </row>
    <row r="139" spans="1:11">
      <c r="A139" s="104">
        <v>28</v>
      </c>
      <c r="B139" s="81">
        <f>B137+7</f>
        <v>43702</v>
      </c>
      <c r="C139" s="20">
        <f>D137+G137-H137</f>
        <v>6614.9359822892748</v>
      </c>
      <c r="D139" s="17">
        <f>C139+(C139*0.03)</f>
        <v>6813.3840617579526</v>
      </c>
      <c r="E139" s="17">
        <f>C139/3250</f>
        <v>2.0353649176274691</v>
      </c>
      <c r="F139" s="28">
        <f>(D139-C139)/E139</f>
        <v>97.499999999999815</v>
      </c>
      <c r="G139" s="18"/>
      <c r="H139" s="18"/>
      <c r="I139" s="19">
        <f>E139*50/C139</f>
        <v>1.5384615384615385E-2</v>
      </c>
      <c r="J139" s="85"/>
    </row>
    <row r="140" spans="1:11">
      <c r="A140" s="105"/>
      <c r="B140" s="81">
        <f>B139+7</f>
        <v>43709</v>
      </c>
      <c r="C140" s="20">
        <f>D139+G139-H139</f>
        <v>6813.3840617579526</v>
      </c>
      <c r="D140" s="17">
        <f>C140+(C140*0.03)</f>
        <v>7017.785583610691</v>
      </c>
      <c r="E140" s="17">
        <f>C140/3250</f>
        <v>2.0964258651562933</v>
      </c>
      <c r="F140" s="28">
        <f>(D140-C140)/E140</f>
        <v>97.499999999999901</v>
      </c>
      <c r="G140" s="18"/>
      <c r="H140" s="18"/>
      <c r="I140" s="19">
        <f>E140*50/C140</f>
        <v>1.5384615384615385E-2</v>
      </c>
      <c r="J140" s="85"/>
    </row>
    <row r="141" spans="1:11">
      <c r="A141" s="105"/>
      <c r="B141" s="81">
        <f>B140+7</f>
        <v>43716</v>
      </c>
      <c r="C141" s="20">
        <f>D140+G140-H140</f>
        <v>7017.785583610691</v>
      </c>
      <c r="D141" s="17">
        <f>C141+(C141*0.03)</f>
        <v>7228.3191511190116</v>
      </c>
      <c r="E141" s="17">
        <f>C141/3250</f>
        <v>2.1593186411109819</v>
      </c>
      <c r="F141" s="28">
        <f>(D141-C141)/E141</f>
        <v>97.499999999999943</v>
      </c>
      <c r="G141" s="18"/>
      <c r="H141" s="18"/>
      <c r="I141" s="19">
        <f>E141*50/C141</f>
        <v>1.5384615384615385E-2</v>
      </c>
      <c r="J141" s="85"/>
    </row>
    <row r="142" spans="1:11" ht="13" thickBot="1">
      <c r="A142" s="106"/>
      <c r="B142" s="81">
        <f>B141+7</f>
        <v>43723</v>
      </c>
      <c r="C142" s="20">
        <f>D141+G141-H141</f>
        <v>7228.3191511190116</v>
      </c>
      <c r="D142" s="17">
        <f>C142+(C142*0.03)</f>
        <v>7445.168725652582</v>
      </c>
      <c r="E142" s="17">
        <f>C142/3250</f>
        <v>2.224098200344311</v>
      </c>
      <c r="F142" s="28">
        <f>(D142-C142)/E142</f>
        <v>97.500000000000028</v>
      </c>
      <c r="G142" s="80"/>
      <c r="H142" s="80"/>
      <c r="I142" s="19">
        <f>E142*50/C142</f>
        <v>1.5384615384615384E-2</v>
      </c>
      <c r="J142" s="85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6"/>
    </row>
    <row r="144" spans="1:11">
      <c r="A144" s="104">
        <v>29</v>
      </c>
      <c r="B144" s="81">
        <f>B142+7</f>
        <v>43730</v>
      </c>
      <c r="C144" s="20">
        <f>D142+G142-H142</f>
        <v>7445.168725652582</v>
      </c>
      <c r="D144" s="17">
        <f>C144+(C144*0.03)</f>
        <v>7668.5237874221593</v>
      </c>
      <c r="E144" s="17">
        <f>C144/3250</f>
        <v>2.2908211463546406</v>
      </c>
      <c r="F144" s="28">
        <f>(D144-C144)/E144</f>
        <v>97.499999999999943</v>
      </c>
      <c r="G144" s="18"/>
      <c r="H144" s="18"/>
      <c r="I144" s="19">
        <f>E144*50/C144</f>
        <v>1.5384615384615384E-2</v>
      </c>
      <c r="J144" s="85"/>
    </row>
    <row r="145" spans="1:11">
      <c r="A145" s="105"/>
      <c r="B145" s="81">
        <f>B144+7</f>
        <v>43737</v>
      </c>
      <c r="C145" s="20">
        <f>D144+G144-H144</f>
        <v>7668.5237874221593</v>
      </c>
      <c r="D145" s="17">
        <f>C145+(C145*0.03)</f>
        <v>7898.5795010448237</v>
      </c>
      <c r="E145" s="17">
        <f>C145/3250</f>
        <v>2.3595457807452798</v>
      </c>
      <c r="F145" s="28">
        <f>(D145-C145)/E145</f>
        <v>97.499999999999829</v>
      </c>
      <c r="G145" s="18"/>
      <c r="H145" s="18"/>
      <c r="I145" s="19">
        <f>E145*50/C145</f>
        <v>1.5384615384615384E-2</v>
      </c>
      <c r="J145" s="85"/>
    </row>
    <row r="146" spans="1:11">
      <c r="A146" s="105"/>
      <c r="B146" s="81">
        <f>B145+7</f>
        <v>43744</v>
      </c>
      <c r="C146" s="20">
        <f>D145+G145-H145</f>
        <v>7898.5795010448237</v>
      </c>
      <c r="D146" s="17">
        <f>C146+(C146*0.03)</f>
        <v>8135.5368860761682</v>
      </c>
      <c r="E146" s="17">
        <f>C146/3250</f>
        <v>2.4303321541676381</v>
      </c>
      <c r="F146" s="28">
        <f>(D146-C146)/E146</f>
        <v>97.499999999999915</v>
      </c>
      <c r="G146" s="18"/>
      <c r="H146" s="18"/>
      <c r="I146" s="19">
        <f>E146*50/C146</f>
        <v>1.5384615384615385E-2</v>
      </c>
      <c r="J146" s="85"/>
    </row>
    <row r="147" spans="1:11" ht="13" thickBot="1">
      <c r="A147" s="106"/>
      <c r="B147" s="81">
        <f>B146+7</f>
        <v>43751</v>
      </c>
      <c r="C147" s="20">
        <f>D146+G146-H146</f>
        <v>8135.5368860761682</v>
      </c>
      <c r="D147" s="17">
        <f>C147+(C147*0.03)</f>
        <v>8379.6029926584524</v>
      </c>
      <c r="E147" s="17">
        <f>C147/3250</f>
        <v>2.503242118792667</v>
      </c>
      <c r="F147" s="28">
        <f>(D147-C147)/E147</f>
        <v>97.499999999999659</v>
      </c>
      <c r="G147" s="80"/>
      <c r="H147" s="80"/>
      <c r="I147" s="19">
        <f>E147*50/C147</f>
        <v>1.5384615384615384E-2</v>
      </c>
      <c r="J147" s="85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6"/>
    </row>
    <row r="149" spans="1:11">
      <c r="A149" s="104">
        <v>30</v>
      </c>
      <c r="B149" s="81">
        <f>B147+7</f>
        <v>43758</v>
      </c>
      <c r="C149" s="20">
        <f>D147+G147-H147</f>
        <v>8379.6029926584524</v>
      </c>
      <c r="D149" s="17">
        <f>C149+(C149*0.03)</f>
        <v>8630.9910824382059</v>
      </c>
      <c r="E149" s="17">
        <f>C149/3250</f>
        <v>2.5783393823564471</v>
      </c>
      <c r="F149" s="28">
        <f>(D149-C149)/E149</f>
        <v>97.499999999999957</v>
      </c>
      <c r="G149" s="18"/>
      <c r="H149" s="18"/>
      <c r="I149" s="19">
        <f>E149*50/C149</f>
        <v>1.5384615384615387E-2</v>
      </c>
      <c r="J149" s="85"/>
    </row>
    <row r="150" spans="1:11">
      <c r="A150" s="105"/>
      <c r="B150" s="81">
        <f>B149+7</f>
        <v>43765</v>
      </c>
      <c r="C150" s="20">
        <f>D149+G149-H149</f>
        <v>8630.9910824382059</v>
      </c>
      <c r="D150" s="17">
        <f>C150+(C150*0.03)</f>
        <v>8889.9208149113529</v>
      </c>
      <c r="E150" s="17">
        <f>C150/3250</f>
        <v>2.6556895638271403</v>
      </c>
      <c r="F150" s="28">
        <f>(D150-C150)/E150</f>
        <v>97.500000000000284</v>
      </c>
      <c r="G150" s="18"/>
      <c r="H150" s="18"/>
      <c r="I150" s="19">
        <f>E150*50/C150</f>
        <v>1.5384615384615384E-2</v>
      </c>
      <c r="J150" s="85"/>
    </row>
    <row r="151" spans="1:11">
      <c r="A151" s="105"/>
      <c r="B151" s="81">
        <f>B150+7</f>
        <v>43772</v>
      </c>
      <c r="C151" s="20">
        <f>D150+G150-H150</f>
        <v>8889.9208149113529</v>
      </c>
      <c r="D151" s="17">
        <f>C151+(C151*0.03)</f>
        <v>9156.6184393586936</v>
      </c>
      <c r="E151" s="17">
        <f>C151/3250</f>
        <v>2.7353602507419548</v>
      </c>
      <c r="F151" s="28">
        <f>(D151-C151)/E151</f>
        <v>97.500000000000071</v>
      </c>
      <c r="G151" s="18"/>
      <c r="H151" s="18"/>
      <c r="I151" s="19">
        <f>E151*50/C151</f>
        <v>1.5384615384615385E-2</v>
      </c>
      <c r="J151" s="85"/>
    </row>
    <row r="152" spans="1:11" ht="13.5" thickBot="1">
      <c r="A152" s="106"/>
      <c r="B152" s="81">
        <f>B151+7</f>
        <v>43779</v>
      </c>
      <c r="C152" s="20">
        <f>D151+G151-H151</f>
        <v>9156.6184393586936</v>
      </c>
      <c r="D152" s="17">
        <f>C152+(C152*0.03)</f>
        <v>9431.3169925394541</v>
      </c>
      <c r="E152" s="17">
        <f>C152/3250</f>
        <v>2.8174210582642134</v>
      </c>
      <c r="F152" s="28">
        <f>(D152-C152)/E152</f>
        <v>97.499999999999872</v>
      </c>
      <c r="G152" s="80"/>
      <c r="H152" s="80">
        <f>(D152-C139)*0.35</f>
        <v>985.73335358756265</v>
      </c>
      <c r="I152" s="19">
        <f>E152*50/C152</f>
        <v>1.5384615384615384E-2</v>
      </c>
      <c r="J152" s="85"/>
      <c r="K152" s="102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6"/>
    </row>
    <row r="154" spans="1:11">
      <c r="A154" s="104">
        <v>31</v>
      </c>
      <c r="B154" s="81">
        <f>B152+7</f>
        <v>43786</v>
      </c>
      <c r="C154" s="20">
        <f>D152+G152-H152</f>
        <v>8445.5836389518918</v>
      </c>
      <c r="D154" s="17">
        <f>C154+(C154*0.03)</f>
        <v>8698.9511481204481</v>
      </c>
      <c r="E154" s="17">
        <f>C154/3250</f>
        <v>2.598641119677505</v>
      </c>
      <c r="F154" s="28">
        <f>(D154-C154)/E154</f>
        <v>97.499999999999858</v>
      </c>
      <c r="G154" s="17"/>
      <c r="H154" s="79"/>
      <c r="I154" s="19">
        <f>E154*50/C154</f>
        <v>1.5384615384615384E-2</v>
      </c>
      <c r="J154" s="85"/>
    </row>
    <row r="155" spans="1:11">
      <c r="A155" s="105"/>
      <c r="B155" s="81">
        <f>B154+7</f>
        <v>43793</v>
      </c>
      <c r="C155" s="20">
        <f>D154+G154-H154</f>
        <v>8698.9511481204481</v>
      </c>
      <c r="D155" s="17">
        <f>C155+(C155*0.03)</f>
        <v>8959.9196825640611</v>
      </c>
      <c r="E155" s="17">
        <f>C155/3250</f>
        <v>2.6766003532678302</v>
      </c>
      <c r="F155" s="28">
        <f>(D155-C155)/E155</f>
        <v>97.499999999999815</v>
      </c>
      <c r="G155" s="17"/>
      <c r="H155" s="79"/>
      <c r="I155" s="19">
        <f>E155*50/C155</f>
        <v>1.5384615384615385E-2</v>
      </c>
      <c r="J155" s="85"/>
    </row>
    <row r="156" spans="1:11">
      <c r="A156" s="105"/>
      <c r="B156" s="81">
        <f>B155+7</f>
        <v>43800</v>
      </c>
      <c r="C156" s="20">
        <f>D155+G155-H155</f>
        <v>8959.9196825640611</v>
      </c>
      <c r="D156" s="17">
        <f>C156+(C156*0.03)</f>
        <v>9228.717273040982</v>
      </c>
      <c r="E156" s="17">
        <f>C156/3250</f>
        <v>2.7568983638658651</v>
      </c>
      <c r="F156" s="28">
        <f>(D156-C156)/E156</f>
        <v>97.499999999999673</v>
      </c>
      <c r="G156" s="17"/>
      <c r="H156" s="79"/>
      <c r="I156" s="19">
        <f>E156*50/C156</f>
        <v>1.5384615384615387E-2</v>
      </c>
      <c r="J156" s="85"/>
    </row>
    <row r="157" spans="1:11" ht="13" thickBot="1">
      <c r="A157" s="106"/>
      <c r="B157" s="81">
        <f>B156+7</f>
        <v>43807</v>
      </c>
      <c r="C157" s="20">
        <f>D156+G156-H156</f>
        <v>9228.717273040982</v>
      </c>
      <c r="D157" s="17">
        <f>C157+(C157*0.03)</f>
        <v>9505.5787912322121</v>
      </c>
      <c r="E157" s="17">
        <f>C157/3250</f>
        <v>2.8396053147818408</v>
      </c>
      <c r="F157" s="28">
        <f>(D157-C157)/E157</f>
        <v>97.500000000000213</v>
      </c>
      <c r="G157" s="80"/>
      <c r="H157" s="80"/>
      <c r="I157" s="19">
        <f>E157*50/C157</f>
        <v>1.5384615384615385E-2</v>
      </c>
      <c r="J157" s="85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6"/>
    </row>
    <row r="159" spans="1:11">
      <c r="A159" s="104">
        <v>32</v>
      </c>
      <c r="B159" s="81">
        <f>B157+7</f>
        <v>43814</v>
      </c>
      <c r="C159" s="20">
        <f>D157+G157-H157</f>
        <v>9505.5787912322121</v>
      </c>
      <c r="D159" s="17">
        <f>C159+(C159*0.03)</f>
        <v>9790.746154969178</v>
      </c>
      <c r="E159" s="17">
        <f>C159/3250</f>
        <v>2.9247934742252961</v>
      </c>
      <c r="F159" s="28">
        <f>(D159-C159)/E159</f>
        <v>97.499999999999829</v>
      </c>
      <c r="G159" s="18"/>
      <c r="H159" s="18"/>
      <c r="I159" s="19">
        <f>E159*50/C159</f>
        <v>1.5384615384615384E-2</v>
      </c>
      <c r="J159" s="85"/>
    </row>
    <row r="160" spans="1:11">
      <c r="A160" s="105"/>
      <c r="B160" s="81">
        <f>B159+7</f>
        <v>43821</v>
      </c>
      <c r="C160" s="20">
        <f>D159+G159-H159</f>
        <v>9790.746154969178</v>
      </c>
      <c r="D160" s="17">
        <f>C160+(C160*0.03)</f>
        <v>10084.468539618254</v>
      </c>
      <c r="E160" s="17">
        <f>C160/3250</f>
        <v>3.0125372784520548</v>
      </c>
      <c r="F160" s="28">
        <f>(D160-C160)/E160</f>
        <v>97.500000000000242</v>
      </c>
      <c r="G160" s="18"/>
      <c r="H160" s="18"/>
      <c r="I160" s="19">
        <f>E160*50/C160</f>
        <v>1.5384615384615385E-2</v>
      </c>
      <c r="J160" s="85"/>
    </row>
    <row r="161" spans="1:11">
      <c r="A161" s="105"/>
      <c r="B161" s="81">
        <f>B160+7</f>
        <v>43828</v>
      </c>
      <c r="C161" s="20">
        <f>D160+G160-H160</f>
        <v>10084.468539618254</v>
      </c>
      <c r="D161" s="17">
        <f>C161+(C161*0.03)</f>
        <v>10387.002595806802</v>
      </c>
      <c r="E161" s="17">
        <f>C161/3250</f>
        <v>3.1029133968056164</v>
      </c>
      <c r="F161" s="28">
        <f>(D161-C161)/E161</f>
        <v>97.500000000000057</v>
      </c>
      <c r="G161" s="18"/>
      <c r="H161" s="18"/>
      <c r="I161" s="19">
        <f>E161*50/C161</f>
        <v>1.5384615384615384E-2</v>
      </c>
      <c r="J161" s="85"/>
    </row>
    <row r="162" spans="1:11" ht="13" thickBot="1">
      <c r="A162" s="106"/>
      <c r="B162" s="81">
        <f>B161+7</f>
        <v>43835</v>
      </c>
      <c r="C162" s="20">
        <f>D161+G161-H161</f>
        <v>10387.002595806802</v>
      </c>
      <c r="D162" s="17">
        <f>C162+(C162*0.03)</f>
        <v>10698.612673681006</v>
      </c>
      <c r="E162" s="17">
        <f>C162/3250</f>
        <v>3.1960007987097852</v>
      </c>
      <c r="F162" s="28">
        <f>(D162-C162)/E162</f>
        <v>97.499999999999943</v>
      </c>
      <c r="G162" s="80"/>
      <c r="H162" s="80"/>
      <c r="I162" s="19">
        <f>E162*50/C162</f>
        <v>1.5384615384615384E-2</v>
      </c>
      <c r="J162" s="85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6"/>
    </row>
    <row r="164" spans="1:11">
      <c r="A164" s="104">
        <v>33</v>
      </c>
      <c r="B164" s="81">
        <f>B162+7</f>
        <v>43842</v>
      </c>
      <c r="C164" s="20">
        <f>D162+G162-H162</f>
        <v>10698.612673681006</v>
      </c>
      <c r="D164" s="17">
        <f>C164+(C164*0.03)</f>
        <v>11019.571053891435</v>
      </c>
      <c r="E164" s="17">
        <f>C164/3250</f>
        <v>3.2918808226710787</v>
      </c>
      <c r="F164" s="28">
        <f>(D164-C164)/E164</f>
        <v>97.499999999999886</v>
      </c>
      <c r="G164" s="18"/>
      <c r="H164" s="18"/>
      <c r="I164" s="19">
        <f>E164*50/C164</f>
        <v>1.5384615384615384E-2</v>
      </c>
      <c r="J164" s="85"/>
    </row>
    <row r="165" spans="1:11">
      <c r="A165" s="105"/>
      <c r="B165" s="81">
        <f>B164+7</f>
        <v>43849</v>
      </c>
      <c r="C165" s="20">
        <f>D164+G164-H164</f>
        <v>11019.571053891435</v>
      </c>
      <c r="D165" s="17">
        <f>C165+(C165*0.03)</f>
        <v>11350.158185508179</v>
      </c>
      <c r="E165" s="17">
        <f>C165/3250</f>
        <v>3.390637247351211</v>
      </c>
      <c r="F165" s="28">
        <f>(D165-C165)/E165</f>
        <v>97.500000000000014</v>
      </c>
      <c r="G165" s="18"/>
      <c r="H165" s="18"/>
      <c r="I165" s="19">
        <f>E165*50/C165</f>
        <v>1.5384615384615384E-2</v>
      </c>
      <c r="J165" s="85"/>
    </row>
    <row r="166" spans="1:11">
      <c r="A166" s="105"/>
      <c r="B166" s="81">
        <f>B165+7</f>
        <v>43856</v>
      </c>
      <c r="C166" s="20">
        <f>D165+G165-H165</f>
        <v>11350.158185508179</v>
      </c>
      <c r="D166" s="17">
        <f>C166+(C166*0.03)</f>
        <v>11690.662931073424</v>
      </c>
      <c r="E166" s="17">
        <f>C166/3250</f>
        <v>3.492356364771747</v>
      </c>
      <c r="F166" s="28">
        <f>(D166-C166)/E166</f>
        <v>97.500000000000099</v>
      </c>
      <c r="G166" s="18"/>
      <c r="H166" s="18"/>
      <c r="I166" s="19">
        <f>E166*50/C166</f>
        <v>1.5384615384615384E-2</v>
      </c>
      <c r="J166" s="85"/>
    </row>
    <row r="167" spans="1:11" ht="13.5" thickBot="1">
      <c r="A167" s="106"/>
      <c r="B167" s="81">
        <f>B166+7</f>
        <v>43863</v>
      </c>
      <c r="C167" s="20">
        <f>D166+G166-H166</f>
        <v>11690.662931073424</v>
      </c>
      <c r="D167" s="17">
        <f>C167+(C167*0.03)</f>
        <v>12041.382819005627</v>
      </c>
      <c r="E167" s="17">
        <f>C167/3250</f>
        <v>3.5971270557148998</v>
      </c>
      <c r="F167" s="28">
        <f>(D167-C167)/E167</f>
        <v>97.499999999999872</v>
      </c>
      <c r="G167" s="80"/>
      <c r="H167" s="80">
        <f>(D167-C154)*0.35</f>
        <v>1258.5297130188071</v>
      </c>
      <c r="I167" s="19">
        <f>E167*50/C167</f>
        <v>1.5384615384615385E-2</v>
      </c>
      <c r="J167" s="85"/>
      <c r="K167" s="102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6"/>
    </row>
    <row r="169" spans="1:11">
      <c r="A169" s="104">
        <v>34</v>
      </c>
      <c r="B169" s="81">
        <f>B167+7</f>
        <v>43870</v>
      </c>
      <c r="C169" s="20">
        <f>D167+G167-H167</f>
        <v>10782.85310598682</v>
      </c>
      <c r="D169" s="17">
        <f>C169+(C169*0.03)</f>
        <v>11106.338699166425</v>
      </c>
      <c r="E169" s="17">
        <f>C169/3250</f>
        <v>3.3178009556882522</v>
      </c>
      <c r="F169" s="28">
        <f>(D169-C169)/E169</f>
        <v>97.500000000000014</v>
      </c>
      <c r="G169" s="18"/>
      <c r="H169" s="18"/>
      <c r="I169" s="19">
        <f>E169*50/C169</f>
        <v>1.5384615384615384E-2</v>
      </c>
      <c r="J169" s="85"/>
    </row>
    <row r="170" spans="1:11">
      <c r="A170" s="105"/>
      <c r="B170" s="81">
        <f>B169+7</f>
        <v>43877</v>
      </c>
      <c r="C170" s="20">
        <f>D169+G169-H169</f>
        <v>11106.338699166425</v>
      </c>
      <c r="D170" s="17">
        <f>C170+(C170*0.03)</f>
        <v>11439.528860141418</v>
      </c>
      <c r="E170" s="17">
        <f>C170/3250</f>
        <v>3.4173349843589</v>
      </c>
      <c r="F170" s="28">
        <f>(D170-C170)/E170</f>
        <v>97.500000000000071</v>
      </c>
      <c r="G170" s="18"/>
      <c r="H170" s="18"/>
      <c r="I170" s="19">
        <f>E170*50/C170</f>
        <v>1.5384615384615385E-2</v>
      </c>
      <c r="J170" s="85"/>
    </row>
    <row r="171" spans="1:11">
      <c r="A171" s="105"/>
      <c r="B171" s="81">
        <f>B170+7</f>
        <v>43884</v>
      </c>
      <c r="C171" s="20">
        <f>D170+G170-H170</f>
        <v>11439.528860141418</v>
      </c>
      <c r="D171" s="17">
        <f>C171+(C171*0.03)</f>
        <v>11782.71472594566</v>
      </c>
      <c r="E171" s="17">
        <f>C171/3250</f>
        <v>3.5198550338896668</v>
      </c>
      <c r="F171" s="28">
        <f>(D171-C171)/E171</f>
        <v>97.499999999999844</v>
      </c>
      <c r="G171" s="18"/>
      <c r="H171" s="18"/>
      <c r="I171" s="19">
        <f>E171*50/C171</f>
        <v>1.5384615384615384E-2</v>
      </c>
      <c r="J171" s="85"/>
    </row>
    <row r="172" spans="1:11" ht="13" thickBot="1">
      <c r="A172" s="106"/>
      <c r="B172" s="81">
        <f>B171+7</f>
        <v>43891</v>
      </c>
      <c r="C172" s="20">
        <f>D171+G171-H171</f>
        <v>11782.71472594566</v>
      </c>
      <c r="D172" s="17">
        <f>C172+(C172*0.03)</f>
        <v>12136.196167724029</v>
      </c>
      <c r="E172" s="17">
        <f>C172/3250</f>
        <v>3.6254506849063568</v>
      </c>
      <c r="F172" s="28">
        <f>(D172-C172)/E172</f>
        <v>97.499999999999815</v>
      </c>
      <c r="G172" s="80"/>
      <c r="H172" s="80"/>
      <c r="I172" s="19">
        <f>E172*50/C172</f>
        <v>1.5384615384615385E-2</v>
      </c>
      <c r="J172" s="85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6"/>
    </row>
    <row r="174" spans="1:11">
      <c r="A174" s="104">
        <v>35</v>
      </c>
      <c r="B174" s="81">
        <f>B172+7</f>
        <v>43898</v>
      </c>
      <c r="C174" s="20">
        <f>D172+G172-H172</f>
        <v>12136.196167724029</v>
      </c>
      <c r="D174" s="17">
        <f>C174+(C174*0.03)</f>
        <v>12500.282052755749</v>
      </c>
      <c r="E174" s="17">
        <f>C174/3250</f>
        <v>3.7342142054535472</v>
      </c>
      <c r="F174" s="28">
        <f>(D174-C174)/E174</f>
        <v>97.499999999999758</v>
      </c>
      <c r="G174" s="18"/>
      <c r="H174" s="18"/>
      <c r="I174" s="19">
        <f>E174*50/C174</f>
        <v>1.5384615384615385E-2</v>
      </c>
      <c r="J174" s="85"/>
    </row>
    <row r="175" spans="1:11">
      <c r="A175" s="105"/>
      <c r="B175" s="81">
        <f>B174+7</f>
        <v>43905</v>
      </c>
      <c r="C175" s="20">
        <f>D174+G174-H174</f>
        <v>12500.282052755749</v>
      </c>
      <c r="D175" s="17">
        <f>C175+(C175*0.03)</f>
        <v>12875.290514338421</v>
      </c>
      <c r="E175" s="17">
        <f>C175/3250</f>
        <v>3.8462406316171536</v>
      </c>
      <c r="F175" s="28">
        <f>(D175-C175)/E175</f>
        <v>97.500000000000057</v>
      </c>
      <c r="G175" s="18"/>
      <c r="H175" s="18"/>
      <c r="I175" s="19">
        <f>E175*50/C175</f>
        <v>1.5384615384615385E-2</v>
      </c>
      <c r="J175" s="85"/>
    </row>
    <row r="176" spans="1:11">
      <c r="A176" s="105"/>
      <c r="B176" s="81">
        <f>B175+7</f>
        <v>43912</v>
      </c>
      <c r="C176" s="20">
        <f>D175+G175-H175</f>
        <v>12875.290514338421</v>
      </c>
      <c r="D176" s="17">
        <f>C176+(C176*0.03)</f>
        <v>13261.549229768574</v>
      </c>
      <c r="E176" s="17">
        <f>C176/3250</f>
        <v>3.9616278505656681</v>
      </c>
      <c r="F176" s="28">
        <f>(D176-C176)/E176</f>
        <v>97.500000000000028</v>
      </c>
      <c r="G176" s="18"/>
      <c r="H176" s="18"/>
      <c r="I176" s="19">
        <f>E176*50/C176</f>
        <v>1.5384615384615384E-2</v>
      </c>
      <c r="J176" s="85"/>
    </row>
    <row r="177" spans="1:11" ht="13.5" thickBot="1">
      <c r="A177" s="106"/>
      <c r="B177" s="81">
        <f>B176+7</f>
        <v>43919</v>
      </c>
      <c r="C177" s="20">
        <f>D176+G176-H176</f>
        <v>13261.549229768574</v>
      </c>
      <c r="D177" s="17">
        <f>C177+(C177*0.03)</f>
        <v>13659.395706661631</v>
      </c>
      <c r="E177" s="17">
        <f>C177/3250</f>
        <v>4.0804766860826378</v>
      </c>
      <c r="F177" s="28">
        <f>(D177-C177)/E177</f>
        <v>97.499999999999986</v>
      </c>
      <c r="G177" s="80"/>
      <c r="H177" s="80">
        <f>(D177-C169)*0.35</f>
        <v>1006.7899102361838</v>
      </c>
      <c r="I177" s="19">
        <f>E177*50/C177</f>
        <v>1.5384615384615384E-2</v>
      </c>
      <c r="J177" s="85"/>
      <c r="K177" s="102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6"/>
    </row>
  </sheetData>
  <mergeCells count="36">
    <mergeCell ref="A19:A22"/>
    <mergeCell ref="A24:A27"/>
    <mergeCell ref="A29:A32"/>
    <mergeCell ref="A14:A17"/>
    <mergeCell ref="B1:J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09:A112"/>
    <mergeCell ref="A114:A117"/>
    <mergeCell ref="A119:A122"/>
    <mergeCell ref="A94:A97"/>
    <mergeCell ref="A99:A102"/>
    <mergeCell ref="A104:A107"/>
    <mergeCell ref="A139:A142"/>
    <mergeCell ref="A144:A147"/>
    <mergeCell ref="A149:A152"/>
    <mergeCell ref="A124:A127"/>
    <mergeCell ref="A129:A132"/>
    <mergeCell ref="A134:A137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78"/>
  <sheetViews>
    <sheetView topLeftCell="A23" workbookViewId="0">
      <selection activeCell="C42" sqref="C42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10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7">
        <f>(D4-C4)/C4</f>
        <v>0</v>
      </c>
    </row>
    <row r="5" spans="1:10">
      <c r="A5" s="105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7">
        <f>(D5-C4)/C4</f>
        <v>1.4999999999999999E-2</v>
      </c>
    </row>
    <row r="6" spans="1:10">
      <c r="A6" s="105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7">
        <f>(D6-$C4)/$C4</f>
        <v>6.9809999999999942E-2</v>
      </c>
    </row>
    <row r="7" spans="1:10" ht="13" thickBot="1">
      <c r="A7" s="106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7">
        <f>(D7-$C4)/$C4</f>
        <v>0.12148182300000002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1"/>
    </row>
    <row r="9" spans="1:10">
      <c r="A9" s="104">
        <v>2</v>
      </c>
      <c r="B9" s="81">
        <f>B7+7</f>
        <v>42932</v>
      </c>
      <c r="C9" s="20">
        <f>D7+G7-H7</f>
        <v>224.2963646</v>
      </c>
      <c r="D9" s="99">
        <f>C9+(C9*-0.074)</f>
        <v>207.6984336196</v>
      </c>
      <c r="E9" s="17">
        <f>C9/3250</f>
        <v>6.9014266030769225E-2</v>
      </c>
      <c r="F9" s="95">
        <f>(D9-C9)/E9</f>
        <v>-240.50000000000014</v>
      </c>
      <c r="G9" s="18"/>
      <c r="H9" s="18"/>
      <c r="I9" s="19">
        <f>E9*50/C9</f>
        <v>1.5384615384615384E-2</v>
      </c>
      <c r="J9" s="87">
        <f>(D9-$C4)/$C4</f>
        <v>3.8492168097999976E-2</v>
      </c>
    </row>
    <row r="10" spans="1:10">
      <c r="A10" s="105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7">
        <f>(D10-$C4)/$C4</f>
        <v>8.2835783675784563E-2</v>
      </c>
    </row>
    <row r="11" spans="1:10">
      <c r="A11" s="105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7">
        <f>(D11-$C4)/$C4</f>
        <v>7.7963022649243499E-2</v>
      </c>
    </row>
    <row r="12" spans="1:10" ht="13" thickBot="1">
      <c r="A12" s="106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7">
        <f>(D12-$C4)/$C4</f>
        <v>4.2821428110878232E-2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1"/>
    </row>
    <row r="14" spans="1:10">
      <c r="A14" s="104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7">
        <f>(D14-$C4)/$C4</f>
        <v>2.1964999548660699E-2</v>
      </c>
    </row>
    <row r="15" spans="1:10">
      <c r="A15" s="105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7">
        <f>(D15-$C4)/$C4</f>
        <v>8.2874113521760939E-2</v>
      </c>
    </row>
    <row r="16" spans="1:10">
      <c r="A16" s="105"/>
      <c r="B16" s="81">
        <f>B15+7</f>
        <v>42974</v>
      </c>
      <c r="C16" s="20">
        <f>D15+G15-H15</f>
        <v>216.57482270435219</v>
      </c>
      <c r="D16" s="99">
        <f>C16+(C16*-0.0884)</f>
        <v>197.42960837728745</v>
      </c>
      <c r="E16" s="17">
        <f>C16/3250</f>
        <v>6.6638406985954524E-2</v>
      </c>
      <c r="F16" s="95">
        <f>(D16-C16)/E16</f>
        <v>-287.3</v>
      </c>
      <c r="G16" s="18"/>
      <c r="H16" s="18"/>
      <c r="I16" s="19">
        <f>E16*50/C16</f>
        <v>1.5384615384615385E-2</v>
      </c>
      <c r="J16" s="90">
        <f>(D16-$C4)/$C4</f>
        <v>-1.2851958113562744E-2</v>
      </c>
    </row>
    <row r="17" spans="1:11" ht="13.5" thickBot="1">
      <c r="A17" s="106"/>
      <c r="B17" s="81">
        <f>B16+7</f>
        <v>42981</v>
      </c>
      <c r="C17" s="20">
        <f>D16+G16-H16</f>
        <v>197.42960837728745</v>
      </c>
      <c r="D17" s="99">
        <f>C17+(C17*-0.0583)</f>
        <v>185.91946220889159</v>
      </c>
      <c r="E17" s="17">
        <f>C17/5500</f>
        <v>3.5896292432234085E-2</v>
      </c>
      <c r="F17" s="95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0">
        <f>(D17-C19)/$C4</f>
        <v>-2.112080668666266E-2</v>
      </c>
      <c r="K17" s="102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1"/>
    </row>
    <row r="19" spans="1:11">
      <c r="A19" s="104">
        <v>4</v>
      </c>
      <c r="B19" s="81">
        <f>B17+7</f>
        <v>42988</v>
      </c>
      <c r="C19" s="20">
        <f>D17+G17-H17</f>
        <v>190.14362354622412</v>
      </c>
      <c r="D19" s="21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7">
        <f>(D19-$C4)/$C4</f>
        <v>5.710347510523292E-2</v>
      </c>
    </row>
    <row r="20" spans="1:11">
      <c r="A20" s="105"/>
      <c r="B20" s="81">
        <f>B19+7</f>
        <v>42995</v>
      </c>
      <c r="C20" s="20">
        <f>D19+G19-H19</f>
        <v>211.42069502104658</v>
      </c>
      <c r="D20" s="99">
        <f>C20+(C20*-0.073)</f>
        <v>195.98698428451019</v>
      </c>
      <c r="E20" s="17">
        <f>C20/5500</f>
        <v>3.8440126367463016E-2</v>
      </c>
      <c r="F20" s="95">
        <f>(D20-C20)/E20</f>
        <v>-401.49999999999989</v>
      </c>
      <c r="G20" s="18"/>
      <c r="H20" s="18"/>
      <c r="I20" s="19">
        <f>E20*50/C20</f>
        <v>9.0909090909090905E-3</v>
      </c>
      <c r="J20" s="90">
        <f>(D20-$C4)/$C4</f>
        <v>-2.0065078577449071E-2</v>
      </c>
    </row>
    <row r="21" spans="1:11">
      <c r="A21" s="105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90">
        <f>(D21-$C4)/$C4</f>
        <v>-3.0158408268101341E-2</v>
      </c>
    </row>
    <row r="22" spans="1:11" ht="13" thickBot="1">
      <c r="A22" s="106"/>
      <c r="B22" s="81">
        <f>B21+7</f>
        <v>43009</v>
      </c>
      <c r="C22" s="20">
        <f>D21+G21-H21</f>
        <v>193.96831834637973</v>
      </c>
      <c r="D22" s="99">
        <f>C22+(C22*-0.0544)</f>
        <v>183.41644182833667</v>
      </c>
      <c r="E22" s="17">
        <f>C22/5500</f>
        <v>3.526696697206904E-2</v>
      </c>
      <c r="F22" s="95">
        <f>(D22-C22)/E22</f>
        <v>-299.20000000000005</v>
      </c>
      <c r="G22" s="18"/>
      <c r="H22" s="18"/>
      <c r="I22" s="19">
        <f>E22*50/C22</f>
        <v>9.0909090909090905E-3</v>
      </c>
      <c r="J22" s="90">
        <f>(D22-$C4)/$C4</f>
        <v>-8.2917790858316631E-2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6"/>
    </row>
    <row r="24" spans="1:11">
      <c r="A24" s="104">
        <v>5</v>
      </c>
      <c r="B24" s="81">
        <f>B22+7</f>
        <v>43016</v>
      </c>
      <c r="C24" s="20">
        <f>D22+G22-H22</f>
        <v>183.41644182833667</v>
      </c>
      <c r="D24" s="17">
        <f>C24+(C24*-0.0579)</f>
        <v>172.79662984647598</v>
      </c>
      <c r="E24" s="17">
        <f>C24/3000</f>
        <v>6.113881394277889E-2</v>
      </c>
      <c r="F24" s="37">
        <f>(D24-C24)/E24</f>
        <v>-173.7</v>
      </c>
      <c r="G24" s="18"/>
      <c r="H24" s="18"/>
      <c r="I24" s="19">
        <f>E24*50/C24</f>
        <v>1.6666666666666666E-2</v>
      </c>
      <c r="J24" s="90">
        <f>(D24-$C4)/$C4</f>
        <v>-0.1360168507676201</v>
      </c>
    </row>
    <row r="25" spans="1:11">
      <c r="A25" s="105"/>
      <c r="B25" s="81">
        <f>B24+7</f>
        <v>43023</v>
      </c>
      <c r="C25" s="20">
        <f>D24+G24-H24</f>
        <v>172.79662984647598</v>
      </c>
      <c r="D25" s="21">
        <f>C25+(C25*0.0774)</f>
        <v>186.17108899659323</v>
      </c>
      <c r="E25" s="17">
        <f>C25/3000</f>
        <v>5.7598876615491991E-2</v>
      </c>
      <c r="F25" s="34">
        <f>(D25-C25)/E25</f>
        <v>232.2000000000001</v>
      </c>
      <c r="G25" s="18"/>
      <c r="H25" s="18"/>
      <c r="I25" s="19">
        <f>E25*50/C25</f>
        <v>1.6666666666666666E-2</v>
      </c>
      <c r="J25" s="90">
        <f>(D25-$C4)/$C4</f>
        <v>-6.9144555017033871E-2</v>
      </c>
    </row>
    <row r="26" spans="1:11">
      <c r="A26" s="105"/>
      <c r="B26" s="81">
        <f>B25+7</f>
        <v>43030</v>
      </c>
      <c r="C26" s="20">
        <f>D25+G25-H25</f>
        <v>186.17108899659323</v>
      </c>
      <c r="D26" s="21">
        <f>C26+(C26*0.0717)</f>
        <v>199.51955607764896</v>
      </c>
      <c r="E26" s="17">
        <f>C26/3000</f>
        <v>6.2057029665531074E-2</v>
      </c>
      <c r="F26" s="34">
        <f>(D26-C26)/E26</f>
        <v>215.09999999999994</v>
      </c>
      <c r="G26" s="18"/>
      <c r="H26" s="18"/>
      <c r="I26" s="19">
        <f>E26*50/C26</f>
        <v>1.6666666666666666E-2</v>
      </c>
      <c r="J26" s="90">
        <f>(D26-$C4)/$C4</f>
        <v>-2.4022196117552143E-3</v>
      </c>
    </row>
    <row r="27" spans="1:11" ht="13" thickBot="1">
      <c r="A27" s="106"/>
      <c r="B27" s="81">
        <f>B26+7</f>
        <v>43037</v>
      </c>
      <c r="C27" s="20">
        <f>D26+G26-H26</f>
        <v>199.51955607764896</v>
      </c>
      <c r="D27" s="21">
        <f>C27+(C27*0.09)</f>
        <v>217.47631612463738</v>
      </c>
      <c r="E27" s="17">
        <f>C27/3000</f>
        <v>6.6506518692549657E-2</v>
      </c>
      <c r="F27" s="34">
        <f>(D27-C27)/E27</f>
        <v>270.00000000000023</v>
      </c>
      <c r="G27" s="18"/>
      <c r="H27" s="18"/>
      <c r="I27" s="19">
        <f>E27*50/C27</f>
        <v>1.6666666666666666E-2</v>
      </c>
      <c r="J27" s="87">
        <f>(D27-$C4)/$C4</f>
        <v>8.7381580623186891E-2</v>
      </c>
    </row>
    <row r="28" spans="1:11" ht="13" thickBot="1">
      <c r="A28" s="78"/>
      <c r="B28" s="13"/>
      <c r="C28" s="22"/>
      <c r="D28" s="100"/>
      <c r="E28" s="23"/>
      <c r="F28" s="27"/>
      <c r="G28" s="23"/>
      <c r="H28" s="10"/>
      <c r="I28" s="24"/>
      <c r="J28" s="86"/>
    </row>
    <row r="29" spans="1:11">
      <c r="A29" s="104">
        <v>6</v>
      </c>
      <c r="B29" s="81">
        <f>B27+7</f>
        <v>43044</v>
      </c>
      <c r="C29" s="20">
        <f>D27+G27-H27</f>
        <v>217.47631612463738</v>
      </c>
      <c r="D29" s="17">
        <f>C29+(C29*-0.0353)</f>
        <v>209.79940216543767</v>
      </c>
      <c r="E29" s="17">
        <f>C29/3000</f>
        <v>7.2492105374879129E-2</v>
      </c>
      <c r="F29" s="37">
        <f>(D29-C29)/E29</f>
        <v>-105.90000000000012</v>
      </c>
      <c r="G29" s="18"/>
      <c r="H29" s="18"/>
      <c r="I29" s="19">
        <f>E29*50/C29</f>
        <v>1.6666666666666666E-2</v>
      </c>
      <c r="J29" s="87">
        <f>(D29-$C4)/$C4</f>
        <v>4.8997010827188346E-2</v>
      </c>
    </row>
    <row r="30" spans="1:11">
      <c r="A30" s="105"/>
      <c r="B30" s="81">
        <f>B29+7</f>
        <v>43051</v>
      </c>
      <c r="C30" s="20">
        <f>D29+G29-H29</f>
        <v>209.79940216543767</v>
      </c>
      <c r="D30" s="99">
        <f>C30+(C30*-0.1562)</f>
        <v>177.02873554719631</v>
      </c>
      <c r="E30" s="17">
        <f>C30/3000</f>
        <v>6.9933134055145896E-2</v>
      </c>
      <c r="F30" s="95">
        <f>(D30-C30)/E30</f>
        <v>-468.59999999999997</v>
      </c>
      <c r="G30" s="18"/>
      <c r="H30" s="18"/>
      <c r="I30" s="19">
        <f>E30*50/C30</f>
        <v>1.6666666666666666E-2</v>
      </c>
      <c r="J30" s="90">
        <f>(D30-$C4)/$C4</f>
        <v>-0.11485632226401847</v>
      </c>
    </row>
    <row r="31" spans="1:11">
      <c r="A31" s="105"/>
      <c r="B31" s="81">
        <f>B30+7</f>
        <v>43058</v>
      </c>
      <c r="C31" s="20">
        <f>D30+G30-H30</f>
        <v>177.02873554719631</v>
      </c>
      <c r="D31" s="21">
        <f>C31+(C31*0.081)</f>
        <v>191.36806312651922</v>
      </c>
      <c r="E31" s="17">
        <f>C31/2500</f>
        <v>7.0811494218878529E-2</v>
      </c>
      <c r="F31" s="34">
        <f>(D31-C31)/E31</f>
        <v>202.50000000000014</v>
      </c>
      <c r="G31" s="18"/>
      <c r="H31" s="18"/>
      <c r="I31" s="19">
        <f>E31*50/C31</f>
        <v>0.02</v>
      </c>
      <c r="J31" s="90">
        <f>(D31-$C4)/$C4</f>
        <v>-4.315968436740391E-2</v>
      </c>
    </row>
    <row r="32" spans="1:11" ht="13.5" thickBot="1">
      <c r="A32" s="106"/>
      <c r="B32" s="81">
        <f>B31+7</f>
        <v>43065</v>
      </c>
      <c r="C32" s="20">
        <f>D31+G31-H31</f>
        <v>191.36806312651922</v>
      </c>
      <c r="D32" s="17">
        <f>C32+(C32*-0.0343)</f>
        <v>184.80413856127961</v>
      </c>
      <c r="E32" s="17">
        <f>C32/2500</f>
        <v>7.6547225250607684E-2</v>
      </c>
      <c r="F32" s="37">
        <f>(D32-C32)/E32</f>
        <v>-85.749999999999915</v>
      </c>
      <c r="G32" s="18"/>
      <c r="H32" s="80">
        <f>(D32-C19)*0.35</f>
        <v>-1.8688197447305768</v>
      </c>
      <c r="I32" s="19">
        <f>E32*50/C32</f>
        <v>0.02</v>
      </c>
      <c r="J32" s="90">
        <f>(C34-$C4)/$C4</f>
        <v>-6.6635208469948998E-2</v>
      </c>
      <c r="K32" s="102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6"/>
    </row>
    <row r="34" spans="1:11">
      <c r="A34" s="104">
        <v>7</v>
      </c>
      <c r="B34" s="81">
        <f>B32+7</f>
        <v>43072</v>
      </c>
      <c r="C34" s="20">
        <f>D32+G32-H32</f>
        <v>186.6729583060102</v>
      </c>
      <c r="D34" s="21">
        <f>C34+(C34*0.10018)</f>
        <v>205.37385526910631</v>
      </c>
      <c r="E34" s="17">
        <f>C34/3250</f>
        <v>5.7437833324926219E-2</v>
      </c>
      <c r="F34" s="34">
        <f>(D34-C34)/E34</f>
        <v>325.58500000000021</v>
      </c>
      <c r="G34" s="18"/>
      <c r="H34" s="18"/>
      <c r="I34" s="19">
        <f>E34*50/C34</f>
        <v>1.5384615384615384E-2</v>
      </c>
      <c r="J34" s="87">
        <f>(D34-$C4)/$C4</f>
        <v>2.6869276345531573E-2</v>
      </c>
    </row>
    <row r="35" spans="1:11">
      <c r="A35" s="105"/>
      <c r="B35" s="81">
        <f>B34+7</f>
        <v>43079</v>
      </c>
      <c r="C35" s="20">
        <f>D34+G34-H34</f>
        <v>205.37385526910631</v>
      </c>
      <c r="D35" s="17">
        <f>C35+(C35*0.0214)</f>
        <v>209.76885577186519</v>
      </c>
      <c r="E35" s="17">
        <f>C35/3250</f>
        <v>6.3191955467417321E-2</v>
      </c>
      <c r="F35" s="34">
        <f>(D35-C35)/E35</f>
        <v>69.550000000000026</v>
      </c>
      <c r="G35" s="18"/>
      <c r="H35" s="18"/>
      <c r="I35" s="19">
        <f>E35*50/C35</f>
        <v>1.5384615384615384E-2</v>
      </c>
      <c r="J35" s="87">
        <f>(D35-$C4)/$C4</f>
        <v>4.8844278859325956E-2</v>
      </c>
    </row>
    <row r="36" spans="1:11">
      <c r="A36" s="105"/>
      <c r="B36" s="81">
        <f>B35+7</f>
        <v>43086</v>
      </c>
      <c r="C36" s="20">
        <f>D35+G35-H35</f>
        <v>209.76885577186519</v>
      </c>
      <c r="D36" s="17">
        <f>C36+(C36*0.0087)</f>
        <v>211.59384481708042</v>
      </c>
      <c r="E36" s="17">
        <f>C36/3250</f>
        <v>6.4544263314420064E-2</v>
      </c>
      <c r="F36" s="34">
        <f>(D36-C36)/E36</f>
        <v>28.275000000000087</v>
      </c>
      <c r="G36" s="18"/>
      <c r="H36" s="18"/>
      <c r="I36" s="19">
        <f>E36*50/C36</f>
        <v>1.5384615384615385E-2</v>
      </c>
      <c r="J36" s="87">
        <f>(D36-$C4)/$C4</f>
        <v>5.7969224085402116E-2</v>
      </c>
    </row>
    <row r="37" spans="1:11" ht="13" thickBot="1">
      <c r="A37" s="106"/>
      <c r="B37" s="81">
        <f>B36+7</f>
        <v>43093</v>
      </c>
      <c r="C37" s="20">
        <f>D36+G36-H36</f>
        <v>211.59384481708042</v>
      </c>
      <c r="D37" s="17">
        <f>C37+(C37*0)</f>
        <v>211.59384481708042</v>
      </c>
      <c r="E37" s="17">
        <f>C37/3250</f>
        <v>6.5105798405255516E-2</v>
      </c>
      <c r="F37" s="37">
        <f>(D37-C37)/E37</f>
        <v>0</v>
      </c>
      <c r="G37" s="18"/>
      <c r="H37" s="18"/>
      <c r="I37" s="19">
        <f>E37*50/C37</f>
        <v>1.5384615384615384E-2</v>
      </c>
      <c r="J37" s="87">
        <f>(D37-$C4)/$C4</f>
        <v>5.7969224085402116E-2</v>
      </c>
    </row>
    <row r="38" spans="1:11" ht="13" thickBot="1">
      <c r="A38" s="78"/>
      <c r="B38" s="13"/>
      <c r="C38" s="22"/>
      <c r="D38" s="23"/>
      <c r="E38" s="23"/>
      <c r="F38" s="97"/>
      <c r="G38" s="23"/>
      <c r="H38" s="10"/>
      <c r="I38" s="24"/>
      <c r="J38" s="86"/>
    </row>
    <row r="39" spans="1:11">
      <c r="A39" s="104">
        <v>8</v>
      </c>
      <c r="B39" s="81">
        <f>B37+7</f>
        <v>43100</v>
      </c>
      <c r="C39" s="20">
        <f>D37+G37-H37</f>
        <v>211.59384481708042</v>
      </c>
      <c r="D39" s="17">
        <f>C39+(C39*0)</f>
        <v>211.59384481708042</v>
      </c>
      <c r="E39" s="17">
        <f>C39/3250</f>
        <v>6.5105798405255516E-2</v>
      </c>
      <c r="F39" s="37">
        <f>(D39-C39)/E39</f>
        <v>0</v>
      </c>
      <c r="G39" s="18"/>
      <c r="H39" s="18"/>
      <c r="I39" s="19">
        <f>E39*50/C39</f>
        <v>1.5384615384615384E-2</v>
      </c>
      <c r="J39" s="87">
        <f>(D39-$C4)/$C4</f>
        <v>5.7969224085402116E-2</v>
      </c>
    </row>
    <row r="40" spans="1:11">
      <c r="A40" s="105"/>
      <c r="B40" s="81">
        <f>B39+7</f>
        <v>43107</v>
      </c>
      <c r="C40" s="20">
        <f>D39+G39-H39</f>
        <v>211.59384481708042</v>
      </c>
      <c r="D40" s="17">
        <f>C40+(C40*-0.0579)</f>
        <v>199.34256120217145</v>
      </c>
      <c r="E40" s="17">
        <f>C40/3250</f>
        <v>6.5105798405255516E-2</v>
      </c>
      <c r="F40" s="37">
        <f>(D40-C40)/E40</f>
        <v>-188.17500000000021</v>
      </c>
      <c r="G40" s="18"/>
      <c r="H40" s="18"/>
      <c r="I40" s="19">
        <f>E40*50/C40</f>
        <v>1.5384615384615384E-2</v>
      </c>
      <c r="J40" s="87">
        <f>(D40-$C4)/$C4</f>
        <v>-3.2871939891427359E-3</v>
      </c>
    </row>
    <row r="41" spans="1:11">
      <c r="A41" s="105"/>
      <c r="B41" s="81">
        <f>B40+7</f>
        <v>43114</v>
      </c>
      <c r="C41" s="20">
        <f>D40+G40-H40</f>
        <v>199.34256120217145</v>
      </c>
      <c r="D41" s="99">
        <f>C41+(C41*-0.1565)</f>
        <v>168.14545037403161</v>
      </c>
      <c r="E41" s="17">
        <f>C41/3250</f>
        <v>6.1336172677591214E-2</v>
      </c>
      <c r="F41" s="95">
        <f>(D41-C41)/E41</f>
        <v>-508.62500000000017</v>
      </c>
      <c r="G41" s="18"/>
      <c r="H41" s="18"/>
      <c r="I41" s="19">
        <f>E41*50/C41</f>
        <v>1.5384615384615385E-2</v>
      </c>
      <c r="J41" s="93">
        <f>(D41-$C4)/$C4</f>
        <v>-0.15927274812984193</v>
      </c>
    </row>
    <row r="42" spans="1:11" ht="15" thickBot="1">
      <c r="A42" s="106"/>
      <c r="B42" s="81">
        <f>B41+7</f>
        <v>43121</v>
      </c>
      <c r="C42" s="32">
        <f>D41+G41-H41</f>
        <v>168.14545037403161</v>
      </c>
      <c r="D42" s="17">
        <f>C42+(C42*0.03)</f>
        <v>173.18981388525256</v>
      </c>
      <c r="E42" s="17">
        <f>C42/3250</f>
        <v>5.1737061653548189E-2</v>
      </c>
      <c r="F42" s="28">
        <f>(D42-C42)/E42</f>
        <v>97.500000000000043</v>
      </c>
      <c r="G42" s="18"/>
      <c r="H42" s="18"/>
      <c r="I42" s="19">
        <f>E42*50/C42</f>
        <v>1.5384615384615385E-2</v>
      </c>
      <c r="J42" s="85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6"/>
    </row>
    <row r="44" spans="1:11">
      <c r="A44" s="104">
        <v>9</v>
      </c>
      <c r="B44" s="81">
        <f>B42+7</f>
        <v>43128</v>
      </c>
      <c r="C44" s="20">
        <f>D42+G42-H42</f>
        <v>173.18981388525256</v>
      </c>
      <c r="D44" s="17">
        <f>C44+(C44*0.03)</f>
        <v>178.38550830181015</v>
      </c>
      <c r="E44" s="17">
        <f>C44/3250</f>
        <v>5.3289173503154631E-2</v>
      </c>
      <c r="F44" s="28">
        <f>(D44-C44)/E44</f>
        <v>97.500000000000185</v>
      </c>
      <c r="G44" s="18"/>
      <c r="H44" s="18"/>
      <c r="I44" s="19">
        <f>E44*50/C44</f>
        <v>1.5384615384615384E-2</v>
      </c>
      <c r="J44" s="85"/>
    </row>
    <row r="45" spans="1:11">
      <c r="A45" s="105"/>
      <c r="B45" s="81">
        <f>B44+7</f>
        <v>43135</v>
      </c>
      <c r="C45" s="20">
        <f>D44+G44-H44</f>
        <v>178.38550830181015</v>
      </c>
      <c r="D45" s="17">
        <f>C45+(C45*0.03)</f>
        <v>183.73707355086447</v>
      </c>
      <c r="E45" s="17">
        <f>C45/3250</f>
        <v>5.4887848708249275E-2</v>
      </c>
      <c r="F45" s="28">
        <f>(D45-C45)/E45</f>
        <v>97.500000000000242</v>
      </c>
      <c r="G45" s="18"/>
      <c r="H45" s="18"/>
      <c r="I45" s="19">
        <f>E45*50/C45</f>
        <v>1.5384615384615384E-2</v>
      </c>
      <c r="J45" s="85"/>
    </row>
    <row r="46" spans="1:11">
      <c r="A46" s="105"/>
      <c r="B46" s="81">
        <f>B45+7</f>
        <v>43142</v>
      </c>
      <c r="C46" s="20">
        <f>D45+G45-H45</f>
        <v>183.73707355086447</v>
      </c>
      <c r="D46" s="17">
        <f>C46+(C46*0.03)</f>
        <v>189.24918575739039</v>
      </c>
      <c r="E46" s="17">
        <f>C46/3250</f>
        <v>5.653448416949676E-2</v>
      </c>
      <c r="F46" s="28">
        <f>(D46-C46)/E46</f>
        <v>97.499999999999872</v>
      </c>
      <c r="G46" s="18"/>
      <c r="H46" s="18"/>
      <c r="I46" s="19">
        <f>E46*50/C46</f>
        <v>1.5384615384615384E-2</v>
      </c>
      <c r="J46" s="85"/>
    </row>
    <row r="47" spans="1:11" ht="13.5" thickBot="1">
      <c r="A47" s="106"/>
      <c r="B47" s="81">
        <f>B46+7</f>
        <v>43149</v>
      </c>
      <c r="C47" s="20">
        <f>D46+G46-H46</f>
        <v>189.24918575739039</v>
      </c>
      <c r="D47" s="17">
        <f>C47+(C47*0.03)</f>
        <v>194.9266613301121</v>
      </c>
      <c r="E47" s="17">
        <f>C47/3250</f>
        <v>5.8230518694581658E-2</v>
      </c>
      <c r="F47" s="28">
        <f>(D47-C47)/E47</f>
        <v>97.499999999999872</v>
      </c>
      <c r="G47" s="80"/>
      <c r="H47" s="80">
        <f>(D47-C34)*0.35</f>
        <v>2.8887960584356631</v>
      </c>
      <c r="I47" s="19">
        <f>E47*50/C47</f>
        <v>1.5384615384615384E-2</v>
      </c>
      <c r="J47" s="85"/>
      <c r="K47" s="102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6"/>
    </row>
    <row r="49" spans="1:11">
      <c r="A49" s="104">
        <v>10</v>
      </c>
      <c r="B49" s="81">
        <f>B47+7</f>
        <v>43156</v>
      </c>
      <c r="C49" s="20">
        <f>D47+G47-H47</f>
        <v>192.03786527167642</v>
      </c>
      <c r="D49" s="17">
        <f>C49+(C49*0.03)</f>
        <v>197.79900122982673</v>
      </c>
      <c r="E49" s="17">
        <f>C49/3250</f>
        <v>5.9088573929746591E-2</v>
      </c>
      <c r="F49" s="28">
        <f>(D49-C49)/E49</f>
        <v>97.500000000000213</v>
      </c>
      <c r="G49" s="18"/>
      <c r="H49" s="18"/>
      <c r="I49" s="19">
        <f>E49*50/C49</f>
        <v>1.5384615384615385E-2</v>
      </c>
      <c r="J49" s="85"/>
    </row>
    <row r="50" spans="1:11">
      <c r="A50" s="105"/>
      <c r="B50" s="81">
        <f>B49+7</f>
        <v>43163</v>
      </c>
      <c r="C50" s="20">
        <f>D49+G49-H49</f>
        <v>197.79900122982673</v>
      </c>
      <c r="D50" s="17">
        <f>C50+(C50*0.03)</f>
        <v>203.73297126672153</v>
      </c>
      <c r="E50" s="17">
        <f>C50/3250</f>
        <v>6.0861231147638993E-2</v>
      </c>
      <c r="F50" s="28">
        <f>(D50-C50)/E50</f>
        <v>97.500000000000071</v>
      </c>
      <c r="G50" s="18"/>
      <c r="H50" s="18"/>
      <c r="I50" s="19">
        <f>E50*50/C50</f>
        <v>1.5384615384615385E-2</v>
      </c>
      <c r="J50" s="85"/>
    </row>
    <row r="51" spans="1:11">
      <c r="A51" s="105"/>
      <c r="B51" s="81">
        <f>B50+7</f>
        <v>43170</v>
      </c>
      <c r="C51" s="20">
        <f>D50+G50-H50</f>
        <v>203.73297126672153</v>
      </c>
      <c r="D51" s="17">
        <f>C51+(C51*0.03)</f>
        <v>209.84496040472317</v>
      </c>
      <c r="E51" s="17">
        <f>C51/3250</f>
        <v>6.268706808206817E-2</v>
      </c>
      <c r="F51" s="28">
        <f>(D51-C51)/E51</f>
        <v>97.499999999999773</v>
      </c>
      <c r="G51" s="18"/>
      <c r="H51" s="18"/>
      <c r="I51" s="19">
        <f>E51*50/C51</f>
        <v>1.5384615384615385E-2</v>
      </c>
      <c r="J51" s="85"/>
    </row>
    <row r="52" spans="1:11" ht="13" thickBot="1">
      <c r="A52" s="106"/>
      <c r="B52" s="81">
        <f>B51+7</f>
        <v>43177</v>
      </c>
      <c r="C52" s="20">
        <f>D51+G51-H51</f>
        <v>209.84496040472317</v>
      </c>
      <c r="D52" s="17">
        <f>C52+(C52*0.03)</f>
        <v>216.14030921686486</v>
      </c>
      <c r="E52" s="17">
        <f>C52/3250</f>
        <v>6.4567680124530208E-2</v>
      </c>
      <c r="F52" s="28">
        <f>(D52-C52)/E52</f>
        <v>97.500000000000028</v>
      </c>
      <c r="G52" s="80"/>
      <c r="H52" s="80"/>
      <c r="I52" s="19">
        <f>E52*50/C52</f>
        <v>1.5384615384615385E-2</v>
      </c>
      <c r="J52" s="85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6"/>
    </row>
    <row r="54" spans="1:11">
      <c r="A54" s="104">
        <v>11</v>
      </c>
      <c r="B54" s="81">
        <f>B52+7</f>
        <v>43184</v>
      </c>
      <c r="C54" s="20">
        <f>D52+G52-H52</f>
        <v>216.14030921686486</v>
      </c>
      <c r="D54" s="17">
        <f>C54+(C54*0.03)</f>
        <v>222.6245184933708</v>
      </c>
      <c r="E54" s="17">
        <f>C54/3250</f>
        <v>6.6504710528266106E-2</v>
      </c>
      <c r="F54" s="28">
        <f>(D54-C54)/E54</f>
        <v>97.499999999999858</v>
      </c>
      <c r="G54" s="18"/>
      <c r="H54" s="18"/>
      <c r="I54" s="19">
        <f>E54*50/C54</f>
        <v>1.5384615384615382E-2</v>
      </c>
      <c r="J54" s="85"/>
    </row>
    <row r="55" spans="1:11">
      <c r="A55" s="105"/>
      <c r="B55" s="81">
        <f>B54+7</f>
        <v>43191</v>
      </c>
      <c r="C55" s="20">
        <f>D54+G54-H54</f>
        <v>222.6245184933708</v>
      </c>
      <c r="D55" s="17">
        <f>C55+(C55*0.03)</f>
        <v>229.30325404817194</v>
      </c>
      <c r="E55" s="17">
        <f>C55/3250</f>
        <v>6.8499851844114099E-2</v>
      </c>
      <c r="F55" s="28">
        <f>(D55-C55)/E55</f>
        <v>97.500000000000171</v>
      </c>
      <c r="G55" s="18"/>
      <c r="H55" s="18"/>
      <c r="I55" s="19">
        <f>E55*50/C55</f>
        <v>1.5384615384615385E-2</v>
      </c>
      <c r="J55" s="85"/>
    </row>
    <row r="56" spans="1:11">
      <c r="A56" s="105"/>
      <c r="B56" s="81">
        <f>B55+7</f>
        <v>43198</v>
      </c>
      <c r="C56" s="20">
        <f>D55+G55-H55</f>
        <v>229.30325404817194</v>
      </c>
      <c r="D56" s="17">
        <f>C56+(C56*0.03)</f>
        <v>236.18235166961711</v>
      </c>
      <c r="E56" s="17">
        <f>C56/3250</f>
        <v>7.0554847399437515E-2</v>
      </c>
      <c r="F56" s="28">
        <f>(D56-C56)/E56</f>
        <v>97.500000000000156</v>
      </c>
      <c r="G56" s="18"/>
      <c r="H56" s="18"/>
      <c r="I56" s="19">
        <f>E56*50/C56</f>
        <v>1.5384615384615384E-2</v>
      </c>
      <c r="J56" s="85"/>
    </row>
    <row r="57" spans="1:11" ht="13" thickBot="1">
      <c r="A57" s="106"/>
      <c r="B57" s="81">
        <f>B56+7</f>
        <v>43205</v>
      </c>
      <c r="C57" s="20">
        <f>D56+G56-H56</f>
        <v>236.18235166961711</v>
      </c>
      <c r="D57" s="17">
        <f>C57+(C57*0.03)</f>
        <v>243.26782221970561</v>
      </c>
      <c r="E57" s="17">
        <f>C57/3250</f>
        <v>7.2671492821420644E-2</v>
      </c>
      <c r="F57" s="28">
        <f>(D57-C57)/E57</f>
        <v>97.499999999999844</v>
      </c>
      <c r="G57" s="80"/>
      <c r="H57" s="80"/>
      <c r="I57" s="19">
        <f>E57*50/C57</f>
        <v>1.5384615384615384E-2</v>
      </c>
      <c r="J57" s="85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6"/>
    </row>
    <row r="59" spans="1:11">
      <c r="A59" s="104">
        <v>12</v>
      </c>
      <c r="B59" s="81">
        <f>B57+7</f>
        <v>43212</v>
      </c>
      <c r="C59" s="20">
        <f>D57+G57-H57</f>
        <v>243.26782221970561</v>
      </c>
      <c r="D59" s="17">
        <f>C59+(C59*0.03)</f>
        <v>250.56585688629679</v>
      </c>
      <c r="E59" s="17">
        <f>C59/3250</f>
        <v>7.4851637606063268E-2</v>
      </c>
      <c r="F59" s="28">
        <f>(D59-C59)/E59</f>
        <v>97.500000000000128</v>
      </c>
      <c r="G59" s="18"/>
      <c r="H59" s="18"/>
      <c r="I59" s="19">
        <f>E59*50/C59</f>
        <v>1.5384615384615385E-2</v>
      </c>
      <c r="J59" s="85"/>
    </row>
    <row r="60" spans="1:11">
      <c r="A60" s="105"/>
      <c r="B60" s="81">
        <f>B59+7</f>
        <v>43219</v>
      </c>
      <c r="C60" s="20">
        <f>D59+G59-H59</f>
        <v>250.56585688629679</v>
      </c>
      <c r="D60" s="17">
        <f>C60+(C60*0.03)</f>
        <v>258.08283259288567</v>
      </c>
      <c r="E60" s="17">
        <f>C60/3250</f>
        <v>7.7097186734245163E-2</v>
      </c>
      <c r="F60" s="28">
        <f>(D60-C60)/E60</f>
        <v>97.499999999999702</v>
      </c>
      <c r="G60" s="18"/>
      <c r="H60" s="18"/>
      <c r="I60" s="19">
        <f>E60*50/C60</f>
        <v>1.5384615384615385E-2</v>
      </c>
      <c r="J60" s="85"/>
    </row>
    <row r="61" spans="1:11">
      <c r="A61" s="105"/>
      <c r="B61" s="81">
        <f>B60+7</f>
        <v>43226</v>
      </c>
      <c r="C61" s="20">
        <f>D60+G60-H60</f>
        <v>258.08283259288567</v>
      </c>
      <c r="D61" s="17">
        <f>C61+(C61*0.03)</f>
        <v>265.82531757067221</v>
      </c>
      <c r="E61" s="17">
        <f>C61/3250</f>
        <v>7.9410102336272506E-2</v>
      </c>
      <c r="F61" s="28">
        <f>(D61-C61)/E61</f>
        <v>97.499999999999702</v>
      </c>
      <c r="G61" s="18"/>
      <c r="H61" s="18"/>
      <c r="I61" s="19">
        <f>E61*50/C61</f>
        <v>1.5384615384615382E-2</v>
      </c>
      <c r="J61" s="85"/>
    </row>
    <row r="62" spans="1:11" ht="13.5" thickBot="1">
      <c r="A62" s="106"/>
      <c r="B62" s="81">
        <f>B61+7</f>
        <v>43233</v>
      </c>
      <c r="C62" s="20">
        <f>D61+G61-H61</f>
        <v>265.82531757067221</v>
      </c>
      <c r="D62" s="17">
        <f>C62+(C62*0.03)</f>
        <v>273.80007709779238</v>
      </c>
      <c r="E62" s="17">
        <f>C62/3250</f>
        <v>8.179240540636068E-2</v>
      </c>
      <c r="F62" s="28">
        <f>(D62-C62)/E62</f>
        <v>97.500000000000043</v>
      </c>
      <c r="G62" s="80"/>
      <c r="H62" s="80">
        <f>(D62-C49)*0.35</f>
        <v>28.616774139140585</v>
      </c>
      <c r="I62" s="19">
        <f>E62*50/C62</f>
        <v>1.5384615384615384E-2</v>
      </c>
      <c r="J62" s="85"/>
      <c r="K62" s="102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6"/>
    </row>
    <row r="64" spans="1:11">
      <c r="A64" s="104">
        <v>13</v>
      </c>
      <c r="B64" s="81">
        <f>B62+7</f>
        <v>43240</v>
      </c>
      <c r="C64" s="20">
        <f>D62+G62-H62</f>
        <v>245.18330295865181</v>
      </c>
      <c r="D64" s="17">
        <f>C64+(C64*0.03)</f>
        <v>252.53880204741137</v>
      </c>
      <c r="E64" s="17">
        <f>C64/3250</f>
        <v>7.5441016294969784E-2</v>
      </c>
      <c r="F64" s="28">
        <f>(D64-C64)/E64</f>
        <v>97.500000000000057</v>
      </c>
      <c r="G64" s="17"/>
      <c r="H64" s="79"/>
      <c r="I64" s="19">
        <f>E64*50/C64</f>
        <v>1.5384615384615384E-2</v>
      </c>
      <c r="J64" s="85"/>
    </row>
    <row r="65" spans="1:11">
      <c r="A65" s="105"/>
      <c r="B65" s="81">
        <f>B64+7</f>
        <v>43247</v>
      </c>
      <c r="C65" s="20">
        <f>D64+G64-H64</f>
        <v>252.53880204741137</v>
      </c>
      <c r="D65" s="17">
        <f>C65+(C65*0.03)</f>
        <v>260.1149661088337</v>
      </c>
      <c r="E65" s="17">
        <f>C65/3250</f>
        <v>7.7704246783818876E-2</v>
      </c>
      <c r="F65" s="28">
        <f>(D65-C65)/E65</f>
        <v>97.499999999999901</v>
      </c>
      <c r="G65" s="17"/>
      <c r="H65" s="79"/>
      <c r="I65" s="19">
        <f>E65*50/C65</f>
        <v>1.5384615384615384E-2</v>
      </c>
      <c r="J65" s="85"/>
    </row>
    <row r="66" spans="1:11">
      <c r="A66" s="105"/>
      <c r="B66" s="81">
        <f>B65+7</f>
        <v>43254</v>
      </c>
      <c r="C66" s="20">
        <f>D65+G65-H65</f>
        <v>260.1149661088337</v>
      </c>
      <c r="D66" s="17">
        <f>C66+(C66*0.03)</f>
        <v>267.91841509209871</v>
      </c>
      <c r="E66" s="17">
        <f>C66/3250</f>
        <v>8.0035374187333447E-2</v>
      </c>
      <c r="F66" s="28">
        <f>(D66-C66)/E66</f>
        <v>97.500000000000028</v>
      </c>
      <c r="G66" s="17"/>
      <c r="H66" s="79"/>
      <c r="I66" s="19">
        <f>E66*50/C66</f>
        <v>1.5384615384615385E-2</v>
      </c>
      <c r="J66" s="85"/>
    </row>
    <row r="67" spans="1:11" ht="13" thickBot="1">
      <c r="A67" s="106"/>
      <c r="B67" s="81">
        <f>B66+7</f>
        <v>43261</v>
      </c>
      <c r="C67" s="20">
        <f>D66+G66-H66</f>
        <v>267.91841509209871</v>
      </c>
      <c r="D67" s="17">
        <f>C67+(C67*0.03)</f>
        <v>275.95596754486166</v>
      </c>
      <c r="E67" s="17">
        <f>C67/3250</f>
        <v>8.2436435412953452E-2</v>
      </c>
      <c r="F67" s="28">
        <f>(D67-C67)/E67</f>
        <v>97.499999999999886</v>
      </c>
      <c r="G67" s="80"/>
      <c r="H67" s="80"/>
      <c r="I67" s="19">
        <f>E67*50/C67</f>
        <v>1.5384615384615385E-2</v>
      </c>
      <c r="J67" s="85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6"/>
    </row>
    <row r="69" spans="1:11">
      <c r="A69" s="104">
        <v>14</v>
      </c>
      <c r="B69" s="81">
        <f>B67+7</f>
        <v>43268</v>
      </c>
      <c r="C69" s="20">
        <f>D67+G67-H67</f>
        <v>275.95596754486166</v>
      </c>
      <c r="D69" s="17">
        <f>C69+(C69*0.03)</f>
        <v>284.23464657120752</v>
      </c>
      <c r="E69" s="17">
        <f>C69/3250</f>
        <v>8.4909528475342055E-2</v>
      </c>
      <c r="F69" s="28">
        <f>(D69-C69)/E69</f>
        <v>97.500000000000057</v>
      </c>
      <c r="G69" s="18"/>
      <c r="H69" s="18"/>
      <c r="I69" s="19">
        <f>E69*50/C69</f>
        <v>1.5384615384615387E-2</v>
      </c>
      <c r="J69" s="85"/>
    </row>
    <row r="70" spans="1:11">
      <c r="A70" s="105"/>
      <c r="B70" s="81">
        <f>B69+7</f>
        <v>43275</v>
      </c>
      <c r="C70" s="20">
        <f>D69+G69-H69</f>
        <v>284.23464657120752</v>
      </c>
      <c r="D70" s="17">
        <f>C70+(C70*0.03)</f>
        <v>292.76168596834373</v>
      </c>
      <c r="E70" s="17">
        <f>C70/3250</f>
        <v>8.7456814329602311E-2</v>
      </c>
      <c r="F70" s="28">
        <f>(D70-C70)/E70</f>
        <v>97.499999999999787</v>
      </c>
      <c r="G70" s="18"/>
      <c r="H70" s="18"/>
      <c r="I70" s="19">
        <f>E70*50/C70</f>
        <v>1.5384615384615384E-2</v>
      </c>
      <c r="J70" s="85"/>
    </row>
    <row r="71" spans="1:11">
      <c r="A71" s="105"/>
      <c r="B71" s="81">
        <f>B70+7</f>
        <v>43282</v>
      </c>
      <c r="C71" s="20">
        <f>D70+G70-H70</f>
        <v>292.76168596834373</v>
      </c>
      <c r="D71" s="17">
        <f>C71+(C71*0.03)</f>
        <v>301.54453654739405</v>
      </c>
      <c r="E71" s="17">
        <f>C71/3250</f>
        <v>9.0080518759490372E-2</v>
      </c>
      <c r="F71" s="28">
        <f>(D71-C71)/E71</f>
        <v>97.500000000000085</v>
      </c>
      <c r="G71" s="18"/>
      <c r="H71" s="18"/>
      <c r="I71" s="19">
        <f>E71*50/C71</f>
        <v>1.5384615384615385E-2</v>
      </c>
      <c r="J71" s="85"/>
    </row>
    <row r="72" spans="1:11" ht="13" thickBot="1">
      <c r="A72" s="106"/>
      <c r="B72" s="81">
        <f>B71+7</f>
        <v>43289</v>
      </c>
      <c r="C72" s="20">
        <f>D71+G71-H71</f>
        <v>301.54453654739405</v>
      </c>
      <c r="D72" s="17">
        <f>C72+(C72*0.03)</f>
        <v>310.59087264381589</v>
      </c>
      <c r="E72" s="17">
        <f>C72/3250</f>
        <v>9.2782934322275093E-2</v>
      </c>
      <c r="F72" s="28">
        <f>(D72-C72)/E72</f>
        <v>97.500000000000199</v>
      </c>
      <c r="G72" s="80"/>
      <c r="H72" s="80"/>
      <c r="I72" s="19">
        <f>E72*50/C72</f>
        <v>1.5384615384615384E-2</v>
      </c>
      <c r="J72" s="85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6"/>
    </row>
    <row r="74" spans="1:11">
      <c r="A74" s="104">
        <v>15</v>
      </c>
      <c r="B74" s="81">
        <f>B72+7</f>
        <v>43296</v>
      </c>
      <c r="C74" s="20">
        <f>D72+G72-H72</f>
        <v>310.59087264381589</v>
      </c>
      <c r="D74" s="17">
        <f>C74+(C74*0.03)</f>
        <v>319.90859882313038</v>
      </c>
      <c r="E74" s="17">
        <f>C74/3250</f>
        <v>9.5566422351943348E-2</v>
      </c>
      <c r="F74" s="28">
        <f>(D74-C74)/E74</f>
        <v>97.500000000000156</v>
      </c>
      <c r="G74" s="18"/>
      <c r="H74" s="18"/>
      <c r="I74" s="19">
        <f>E74*50/C74</f>
        <v>1.5384615384615385E-2</v>
      </c>
      <c r="J74" s="85"/>
    </row>
    <row r="75" spans="1:11">
      <c r="A75" s="105"/>
      <c r="B75" s="81">
        <f>B74+7</f>
        <v>43303</v>
      </c>
      <c r="C75" s="20">
        <f>D74+G74-H74</f>
        <v>319.90859882313038</v>
      </c>
      <c r="D75" s="17">
        <f>C75+(C75*0.03)</f>
        <v>329.50585678782431</v>
      </c>
      <c r="E75" s="17">
        <f>C75/3250</f>
        <v>9.843341502250165E-2</v>
      </c>
      <c r="F75" s="28">
        <f>(D75-C75)/E75</f>
        <v>97.50000000000027</v>
      </c>
      <c r="G75" s="18"/>
      <c r="H75" s="18"/>
      <c r="I75" s="19">
        <f>E75*50/C75</f>
        <v>1.5384615384615385E-2</v>
      </c>
      <c r="J75" s="85"/>
    </row>
    <row r="76" spans="1:11">
      <c r="A76" s="105"/>
      <c r="B76" s="81">
        <f>B75+7</f>
        <v>43310</v>
      </c>
      <c r="C76" s="20">
        <f>D75+G75-H75</f>
        <v>329.50585678782431</v>
      </c>
      <c r="D76" s="17">
        <f>C76+(C76*0.03)</f>
        <v>339.39103249145904</v>
      </c>
      <c r="E76" s="17">
        <f>C76/3250</f>
        <v>0.10138641747317671</v>
      </c>
      <c r="F76" s="28">
        <f>(D76-C76)/E76</f>
        <v>97.5</v>
      </c>
      <c r="G76" s="18"/>
      <c r="H76" s="18"/>
      <c r="I76" s="19">
        <f>E76*50/C76</f>
        <v>1.5384615384615384E-2</v>
      </c>
      <c r="J76" s="85"/>
    </row>
    <row r="77" spans="1:11" ht="13.5" thickBot="1">
      <c r="A77" s="106"/>
      <c r="B77" s="81">
        <f>B76+7</f>
        <v>43317</v>
      </c>
      <c r="C77" s="20">
        <f>D76+G76-H76</f>
        <v>339.39103249145904</v>
      </c>
      <c r="D77" s="17">
        <f>C77+(C77*0.03)</f>
        <v>349.57276346620279</v>
      </c>
      <c r="E77" s="17">
        <f>C77/3250</f>
        <v>0.10442800999737201</v>
      </c>
      <c r="F77" s="28">
        <f>(D77-C77)/E77</f>
        <v>97.499999999999744</v>
      </c>
      <c r="G77" s="80"/>
      <c r="H77" s="80">
        <f>(D77-C64)*0.35</f>
        <v>36.536311177642837</v>
      </c>
      <c r="I77" s="19">
        <f>E77*50/C77</f>
        <v>1.5384615384615385E-2</v>
      </c>
      <c r="J77" s="85"/>
      <c r="K77" s="102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6"/>
    </row>
    <row r="79" spans="1:11">
      <c r="A79" s="104">
        <v>16</v>
      </c>
      <c r="B79" s="81">
        <f>B77+7</f>
        <v>43324</v>
      </c>
      <c r="C79" s="20">
        <f>D77+G77-H77</f>
        <v>313.03645228855993</v>
      </c>
      <c r="D79" s="17">
        <f>C79+(C79*0.03)</f>
        <v>322.42754585721673</v>
      </c>
      <c r="E79" s="17">
        <f>C79/3250</f>
        <v>9.6318908396479982E-2</v>
      </c>
      <c r="F79" s="28">
        <f>(D79-C79)/E79</f>
        <v>97.500000000000014</v>
      </c>
      <c r="G79" s="18"/>
      <c r="H79" s="18"/>
      <c r="I79" s="19">
        <f>E79*50/C79</f>
        <v>1.5384615384615384E-2</v>
      </c>
      <c r="J79" s="85"/>
    </row>
    <row r="80" spans="1:11">
      <c r="A80" s="105"/>
      <c r="B80" s="81">
        <f>B79+7</f>
        <v>43331</v>
      </c>
      <c r="C80" s="20">
        <f>D79+G79-H79</f>
        <v>322.42754585721673</v>
      </c>
      <c r="D80" s="17">
        <f>C80+(C80*0.03)</f>
        <v>332.10037223293324</v>
      </c>
      <c r="E80" s="17">
        <f>C80/3250</f>
        <v>9.9208475648374372E-2</v>
      </c>
      <c r="F80" s="28">
        <f>(D80-C80)/E80</f>
        <v>97.500000000000099</v>
      </c>
      <c r="G80" s="18"/>
      <c r="H80" s="18"/>
      <c r="I80" s="19">
        <f>E80*50/C80</f>
        <v>1.5384615384615384E-2</v>
      </c>
      <c r="J80" s="85"/>
    </row>
    <row r="81" spans="1:11">
      <c r="A81" s="105"/>
      <c r="B81" s="81">
        <f>B80+7</f>
        <v>43338</v>
      </c>
      <c r="C81" s="20">
        <f>D80+G80-H80</f>
        <v>332.10037223293324</v>
      </c>
      <c r="D81" s="17">
        <f>C81+(C81*0.03)</f>
        <v>342.06338339992124</v>
      </c>
      <c r="E81" s="17">
        <f>C81/3250</f>
        <v>0.10218472991782561</v>
      </c>
      <c r="F81" s="28">
        <f>(D81-C81)/E81</f>
        <v>97.5</v>
      </c>
      <c r="G81" s="18"/>
      <c r="H81" s="18"/>
      <c r="I81" s="19">
        <f>E81*50/C81</f>
        <v>1.5384615384615384E-2</v>
      </c>
      <c r="J81" s="85"/>
    </row>
    <row r="82" spans="1:11" ht="13" thickBot="1">
      <c r="A82" s="106"/>
      <c r="B82" s="81">
        <f>B81+7</f>
        <v>43345</v>
      </c>
      <c r="C82" s="20">
        <f>D81+G81-H81</f>
        <v>342.06338339992124</v>
      </c>
      <c r="D82" s="17">
        <f>C82+(C82*0.03)</f>
        <v>352.32528490191885</v>
      </c>
      <c r="E82" s="17">
        <f>C82/3250</f>
        <v>0.10525027181536038</v>
      </c>
      <c r="F82" s="28">
        <f>(D82-C82)/E82</f>
        <v>97.499999999999773</v>
      </c>
      <c r="G82" s="80"/>
      <c r="H82" s="80"/>
      <c r="I82" s="19">
        <f>E82*50/C82</f>
        <v>1.5384615384615384E-2</v>
      </c>
      <c r="J82" s="85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6"/>
    </row>
    <row r="84" spans="1:11">
      <c r="A84" s="104">
        <v>17</v>
      </c>
      <c r="B84" s="81">
        <f>B82+7</f>
        <v>43352</v>
      </c>
      <c r="C84" s="20">
        <f>D82+G82-H82</f>
        <v>352.32528490191885</v>
      </c>
      <c r="D84" s="17">
        <f>C84+(C84*0.03)</f>
        <v>362.89504344897642</v>
      </c>
      <c r="E84" s="17">
        <f>C84/3250</f>
        <v>0.10840777996982118</v>
      </c>
      <c r="F84" s="28">
        <f>(D84-C84)/E84</f>
        <v>97.500000000000085</v>
      </c>
      <c r="G84" s="18"/>
      <c r="H84" s="18"/>
      <c r="I84" s="19">
        <f>E84*50/C84</f>
        <v>1.5384615384615384E-2</v>
      </c>
      <c r="J84" s="85"/>
    </row>
    <row r="85" spans="1:11">
      <c r="A85" s="105"/>
      <c r="B85" s="81">
        <f>B84+7</f>
        <v>43359</v>
      </c>
      <c r="C85" s="20">
        <f>D84+G84-H84</f>
        <v>362.89504344897642</v>
      </c>
      <c r="D85" s="17">
        <f>C85+(C85*0.03)</f>
        <v>373.78189475244574</v>
      </c>
      <c r="E85" s="17">
        <f>C85/3250</f>
        <v>0.11166001336891582</v>
      </c>
      <c r="F85" s="28">
        <f>(D85-C85)/E85</f>
        <v>97.500000000000199</v>
      </c>
      <c r="G85" s="18"/>
      <c r="H85" s="18"/>
      <c r="I85" s="19">
        <f>E85*50/C85</f>
        <v>1.5384615384615382E-2</v>
      </c>
      <c r="J85" s="85"/>
    </row>
    <row r="86" spans="1:11">
      <c r="A86" s="105"/>
      <c r="B86" s="81">
        <f>B85+7</f>
        <v>43366</v>
      </c>
      <c r="C86" s="20">
        <f>D85+G85-H85</f>
        <v>373.78189475244574</v>
      </c>
      <c r="D86" s="17">
        <f>C86+(C86*0.03)</f>
        <v>384.99535159501909</v>
      </c>
      <c r="E86" s="17">
        <f>C86/3250</f>
        <v>0.1150098137699833</v>
      </c>
      <c r="F86" s="28">
        <f>(D86-C86)/E86</f>
        <v>97.499999999999815</v>
      </c>
      <c r="G86" s="18"/>
      <c r="H86" s="18"/>
      <c r="I86" s="19">
        <f>E86*50/C86</f>
        <v>1.5384615384615385E-2</v>
      </c>
      <c r="J86" s="85"/>
    </row>
    <row r="87" spans="1:11" ht="13" thickBot="1">
      <c r="A87" s="106"/>
      <c r="B87" s="81">
        <f>B86+7</f>
        <v>43373</v>
      </c>
      <c r="C87" s="20">
        <f>D86+G86-H86</f>
        <v>384.99535159501909</v>
      </c>
      <c r="D87" s="17">
        <f>C87+(C87*0.03)</f>
        <v>396.54521214286967</v>
      </c>
      <c r="E87" s="17">
        <f>C87/3250</f>
        <v>0.11846010818308279</v>
      </c>
      <c r="F87" s="28">
        <f>(D87-C87)/E87</f>
        <v>97.500000000000114</v>
      </c>
      <c r="G87" s="80"/>
      <c r="H87" s="80"/>
      <c r="I87" s="19">
        <f>E87*50/C87</f>
        <v>1.5384615384615384E-2</v>
      </c>
      <c r="J87" s="85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6"/>
    </row>
    <row r="89" spans="1:11">
      <c r="A89" s="104">
        <v>18</v>
      </c>
      <c r="B89" s="81">
        <f>B87+7</f>
        <v>43380</v>
      </c>
      <c r="C89" s="20">
        <f>D87+G87-H87</f>
        <v>396.54521214286967</v>
      </c>
      <c r="D89" s="17">
        <f>C89+(C89*0.03)</f>
        <v>408.44156850715575</v>
      </c>
      <c r="E89" s="17">
        <f>C89/3250</f>
        <v>0.12201391142857529</v>
      </c>
      <c r="F89" s="28">
        <f>(D89-C89)/E89</f>
        <v>97.499999999999901</v>
      </c>
      <c r="G89" s="18"/>
      <c r="H89" s="18"/>
      <c r="I89" s="19">
        <f>E89*50/C89</f>
        <v>1.5384615384615385E-2</v>
      </c>
      <c r="J89" s="85"/>
    </row>
    <row r="90" spans="1:11">
      <c r="A90" s="105"/>
      <c r="B90" s="81">
        <f>B89+7</f>
        <v>43387</v>
      </c>
      <c r="C90" s="20">
        <f>D89+G89-H89</f>
        <v>408.44156850715575</v>
      </c>
      <c r="D90" s="17">
        <f>C90+(C90*0.03)</f>
        <v>420.69481556237042</v>
      </c>
      <c r="E90" s="17">
        <f>C90/3250</f>
        <v>0.12567432877143253</v>
      </c>
      <c r="F90" s="28">
        <f>(D90-C90)/E90</f>
        <v>97.5</v>
      </c>
      <c r="G90" s="18"/>
      <c r="H90" s="18"/>
      <c r="I90" s="19">
        <f>E90*50/C90</f>
        <v>1.5384615384615382E-2</v>
      </c>
      <c r="J90" s="85"/>
    </row>
    <row r="91" spans="1:11">
      <c r="A91" s="105"/>
      <c r="B91" s="81">
        <f>B90+7</f>
        <v>43394</v>
      </c>
      <c r="C91" s="20">
        <f>D90+G90-H90</f>
        <v>420.69481556237042</v>
      </c>
      <c r="D91" s="17">
        <f>C91+(C91*0.03)</f>
        <v>433.31566002924154</v>
      </c>
      <c r="E91" s="17">
        <f>C91/3250</f>
        <v>0.12944455863457552</v>
      </c>
      <c r="F91" s="28">
        <f>(D91-C91)/E91</f>
        <v>97.500000000000057</v>
      </c>
      <c r="G91" s="18"/>
      <c r="H91" s="18"/>
      <c r="I91" s="19">
        <f>E91*50/C91</f>
        <v>1.5384615384615385E-2</v>
      </c>
      <c r="J91" s="85"/>
    </row>
    <row r="92" spans="1:11" ht="13.5" thickBot="1">
      <c r="A92" s="106"/>
      <c r="B92" s="81">
        <f>B91+7</f>
        <v>43401</v>
      </c>
      <c r="C92" s="20">
        <f>D91+G91-H91</f>
        <v>433.31566002924154</v>
      </c>
      <c r="D92" s="17">
        <f>C92+(C92*0.03)</f>
        <v>446.31512983011879</v>
      </c>
      <c r="E92" s="17">
        <f>C92/3250</f>
        <v>0.13332789539361278</v>
      </c>
      <c r="F92" s="28">
        <f>(D92-C92)/E92</f>
        <v>97.500000000000028</v>
      </c>
      <c r="G92" s="80"/>
      <c r="H92" s="80">
        <f>(D92-C79)*0.35</f>
        <v>46.647537139545598</v>
      </c>
      <c r="I92" s="19">
        <f>E92*50/C92</f>
        <v>1.5384615384615385E-2</v>
      </c>
      <c r="J92" s="85"/>
      <c r="K92" s="102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6"/>
    </row>
    <row r="94" spans="1:11">
      <c r="A94" s="104">
        <v>19</v>
      </c>
      <c r="B94" s="81">
        <f>B92+7</f>
        <v>43408</v>
      </c>
      <c r="C94" s="20">
        <f>D92+G92-H92</f>
        <v>399.6675926905732</v>
      </c>
      <c r="D94" s="17">
        <f>C94+(C94*0.03)</f>
        <v>411.65762047129039</v>
      </c>
      <c r="E94" s="17">
        <f>C94/3250</f>
        <v>0.12297464390479175</v>
      </c>
      <c r="F94" s="28">
        <f>(D94-C94)/E94</f>
        <v>97.499999999999915</v>
      </c>
      <c r="G94" s="17"/>
      <c r="H94" s="18"/>
      <c r="I94" s="19">
        <f>E94*50/C94</f>
        <v>1.5384615384615385E-2</v>
      </c>
      <c r="J94" s="85"/>
    </row>
    <row r="95" spans="1:11">
      <c r="A95" s="105"/>
      <c r="B95" s="81">
        <f>B94+7</f>
        <v>43415</v>
      </c>
      <c r="C95" s="20">
        <f>D94+G94-H94</f>
        <v>411.65762047129039</v>
      </c>
      <c r="D95" s="17">
        <f>C95+(C95*0.03)</f>
        <v>424.0073490854291</v>
      </c>
      <c r="E95" s="17">
        <f>C95/3250</f>
        <v>0.1266638832219355</v>
      </c>
      <c r="F95" s="28">
        <f>(D95-C95)/E95</f>
        <v>97.5</v>
      </c>
      <c r="G95" s="17"/>
      <c r="H95" s="18"/>
      <c r="I95" s="19">
        <f>E95*50/C95</f>
        <v>1.5384615384615384E-2</v>
      </c>
      <c r="J95" s="85"/>
    </row>
    <row r="96" spans="1:11">
      <c r="A96" s="105"/>
      <c r="B96" s="81">
        <f>B95+7</f>
        <v>43422</v>
      </c>
      <c r="C96" s="20">
        <f>D95+G95-H95</f>
        <v>424.0073490854291</v>
      </c>
      <c r="D96" s="17">
        <f>C96+(C96*0.03)</f>
        <v>436.72756955799196</v>
      </c>
      <c r="E96" s="17">
        <f>C96/3250</f>
        <v>0.13046379971859356</v>
      </c>
      <c r="F96" s="28">
        <f>(D96-C96)/E96</f>
        <v>97.499999999999886</v>
      </c>
      <c r="G96" s="17"/>
      <c r="H96" s="18"/>
      <c r="I96" s="19">
        <f>E96*50/C96</f>
        <v>1.5384615384615384E-2</v>
      </c>
      <c r="J96" s="85"/>
    </row>
    <row r="97" spans="1:11" ht="13" thickBot="1">
      <c r="A97" s="106"/>
      <c r="B97" s="81">
        <f>B96+7</f>
        <v>43429</v>
      </c>
      <c r="C97" s="20">
        <f>D96+G96-H96</f>
        <v>436.72756955799196</v>
      </c>
      <c r="D97" s="17">
        <f>C97+(C97*0.03)</f>
        <v>449.82939664473173</v>
      </c>
      <c r="E97" s="17">
        <f>C97/3250</f>
        <v>0.13437771371015136</v>
      </c>
      <c r="F97" s="28">
        <f>(D97-C97)/E97</f>
        <v>97.500000000000128</v>
      </c>
      <c r="G97" s="80"/>
      <c r="H97" s="80"/>
      <c r="I97" s="19">
        <f>E97*50/C97</f>
        <v>1.5384615384615384E-2</v>
      </c>
      <c r="J97" s="85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6"/>
    </row>
    <row r="99" spans="1:11">
      <c r="A99" s="104">
        <v>20</v>
      </c>
      <c r="B99" s="81">
        <f>B97+7</f>
        <v>43436</v>
      </c>
      <c r="C99" s="20">
        <f>D97+G97-H97</f>
        <v>449.82939664473173</v>
      </c>
      <c r="D99" s="17">
        <f>C99+(C99*0.03)</f>
        <v>463.32427854407371</v>
      </c>
      <c r="E99" s="17">
        <f>C99/3250</f>
        <v>0.13840904512145591</v>
      </c>
      <c r="F99" s="28">
        <f>(D99-C99)/E99</f>
        <v>97.500000000000185</v>
      </c>
      <c r="G99" s="18"/>
      <c r="H99" s="18"/>
      <c r="I99" s="19">
        <f>E99*50/C99</f>
        <v>1.5384615384615385E-2</v>
      </c>
      <c r="J99" s="85"/>
    </row>
    <row r="100" spans="1:11">
      <c r="A100" s="105"/>
      <c r="B100" s="81">
        <f>B99+7</f>
        <v>43443</v>
      </c>
      <c r="C100" s="20">
        <f>D99+G99-H99</f>
        <v>463.32427854407371</v>
      </c>
      <c r="D100" s="17">
        <f>C100+(C100*0.03)</f>
        <v>477.22400690039592</v>
      </c>
      <c r="E100" s="17">
        <f>C100/3250</f>
        <v>0.14256131647509959</v>
      </c>
      <c r="F100" s="28">
        <f>(D100-C100)/E100</f>
        <v>97.500000000000028</v>
      </c>
      <c r="G100" s="18"/>
      <c r="H100" s="18"/>
      <c r="I100" s="19">
        <f>E100*50/C100</f>
        <v>1.5384615384615382E-2</v>
      </c>
      <c r="J100" s="85"/>
    </row>
    <row r="101" spans="1:11">
      <c r="A101" s="105"/>
      <c r="B101" s="81">
        <f>B100+7</f>
        <v>43450</v>
      </c>
      <c r="C101" s="20">
        <f>D100+G100-H100</f>
        <v>477.22400690039592</v>
      </c>
      <c r="D101" s="17">
        <f>C101+(C101*0.03)</f>
        <v>491.5407271074078</v>
      </c>
      <c r="E101" s="17">
        <f>C101/3250</f>
        <v>0.1468381559693526</v>
      </c>
      <c r="F101" s="28">
        <f>(D101-C101)/E101</f>
        <v>97.500000000000028</v>
      </c>
      <c r="G101" s="18"/>
      <c r="H101" s="18"/>
      <c r="I101" s="19">
        <f>E101*50/C101</f>
        <v>1.5384615384615385E-2</v>
      </c>
      <c r="J101" s="85"/>
    </row>
    <row r="102" spans="1:11" ht="13" thickBot="1">
      <c r="A102" s="106"/>
      <c r="B102" s="81">
        <f>B101+7</f>
        <v>43457</v>
      </c>
      <c r="C102" s="20">
        <f>D101+G101-H101</f>
        <v>491.5407271074078</v>
      </c>
      <c r="D102" s="17">
        <f>C102+(C102*0.03)</f>
        <v>506.28694892063004</v>
      </c>
      <c r="E102" s="17">
        <f>C102/3250</f>
        <v>0.15124330064843317</v>
      </c>
      <c r="F102" s="28">
        <f>(D102-C102)/E102</f>
        <v>97.5</v>
      </c>
      <c r="G102" s="80"/>
      <c r="H102" s="80"/>
      <c r="I102" s="19">
        <f>E102*50/C102</f>
        <v>1.5384615384615384E-2</v>
      </c>
      <c r="J102" s="85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6"/>
    </row>
    <row r="104" spans="1:11">
      <c r="A104" s="104">
        <v>21</v>
      </c>
      <c r="B104" s="81">
        <f>B102+7</f>
        <v>43464</v>
      </c>
      <c r="C104" s="20">
        <f>D102+G102-H102</f>
        <v>506.28694892063004</v>
      </c>
      <c r="D104" s="17">
        <f>C104+(C104*0.03)</f>
        <v>521.47555738824894</v>
      </c>
      <c r="E104" s="17">
        <f>C104/3250</f>
        <v>0.15578059966788615</v>
      </c>
      <c r="F104" s="28">
        <f>(D104-C104)/E104</f>
        <v>97.500000000000043</v>
      </c>
      <c r="G104" s="18"/>
      <c r="H104" s="18"/>
      <c r="I104" s="19">
        <f>E104*50/C104</f>
        <v>1.5384615384615384E-2</v>
      </c>
      <c r="J104" s="85"/>
    </row>
    <row r="105" spans="1:11">
      <c r="A105" s="105"/>
      <c r="B105" s="81">
        <f>B104+7</f>
        <v>43471</v>
      </c>
      <c r="C105" s="20">
        <f>D104+G104-H104</f>
        <v>521.47555738824894</v>
      </c>
      <c r="D105" s="17">
        <f>C105+(C105*0.03)</f>
        <v>537.1198241098964</v>
      </c>
      <c r="E105" s="17">
        <f>C105/3250</f>
        <v>0.16045401765792275</v>
      </c>
      <c r="F105" s="28">
        <f>(D105-C105)/E105</f>
        <v>97.499999999999915</v>
      </c>
      <c r="G105" s="18"/>
      <c r="H105" s="18"/>
      <c r="I105" s="19">
        <f>E105*50/C105</f>
        <v>1.5384615384615384E-2</v>
      </c>
      <c r="J105" s="85"/>
    </row>
    <row r="106" spans="1:11">
      <c r="A106" s="105"/>
      <c r="B106" s="81">
        <f>B105+7</f>
        <v>43478</v>
      </c>
      <c r="C106" s="20">
        <f>D105+G105-H105</f>
        <v>537.1198241098964</v>
      </c>
      <c r="D106" s="17">
        <f>C106+(C106*0.03)</f>
        <v>553.23341883319324</v>
      </c>
      <c r="E106" s="17">
        <f>C106/3250</f>
        <v>0.16526763818766044</v>
      </c>
      <c r="F106" s="28">
        <f>(D106-C106)/E106</f>
        <v>97.499999999999687</v>
      </c>
      <c r="G106" s="18"/>
      <c r="H106" s="18"/>
      <c r="I106" s="19">
        <f>E106*50/C106</f>
        <v>1.5384615384615384E-2</v>
      </c>
      <c r="J106" s="85"/>
    </row>
    <row r="107" spans="1:11" ht="13.5" thickBot="1">
      <c r="A107" s="106"/>
      <c r="B107" s="81">
        <f>B106+7</f>
        <v>43485</v>
      </c>
      <c r="C107" s="20">
        <f>D106+G106-H106</f>
        <v>553.23341883319324</v>
      </c>
      <c r="D107" s="17">
        <f>C107+(C107*0.03)</f>
        <v>569.83042139818906</v>
      </c>
      <c r="E107" s="17">
        <f>C107/3250</f>
        <v>0.17022566733329023</v>
      </c>
      <c r="F107" s="28">
        <f>(D107-C107)/E107</f>
        <v>97.500000000000128</v>
      </c>
      <c r="G107" s="80"/>
      <c r="H107" s="80">
        <f>(D107-C94)*0.35</f>
        <v>59.556990047665543</v>
      </c>
      <c r="I107" s="19">
        <f>E107*50/C107</f>
        <v>1.5384615384615384E-2</v>
      </c>
      <c r="J107" s="85"/>
      <c r="K107" s="102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6"/>
    </row>
    <row r="109" spans="1:11">
      <c r="A109" s="104">
        <v>22</v>
      </c>
      <c r="B109" s="81">
        <f>B107+7</f>
        <v>43492</v>
      </c>
      <c r="C109" s="20">
        <f>D107+G107-H107</f>
        <v>510.27343135052354</v>
      </c>
      <c r="D109" s="17">
        <f>C109+(C109*0.03)</f>
        <v>525.58163429103922</v>
      </c>
      <c r="E109" s="17">
        <f>C109/3250</f>
        <v>0.15700720964631493</v>
      </c>
      <c r="F109" s="28">
        <f>(D109-C109)/E109</f>
        <v>97.499999999999872</v>
      </c>
      <c r="G109" s="18"/>
      <c r="H109" s="18"/>
      <c r="I109" s="19">
        <f>E109*50/C109</f>
        <v>1.5384615384615384E-2</v>
      </c>
      <c r="J109" s="85"/>
    </row>
    <row r="110" spans="1:11">
      <c r="A110" s="105"/>
      <c r="B110" s="81">
        <f>B109+7</f>
        <v>43499</v>
      </c>
      <c r="C110" s="20">
        <f>D109+G109-H109</f>
        <v>525.58163429103922</v>
      </c>
      <c r="D110" s="17">
        <f>C110+(C110*0.03)</f>
        <v>541.34908331977044</v>
      </c>
      <c r="E110" s="17">
        <f>C110/3250</f>
        <v>0.16171742593570437</v>
      </c>
      <c r="F110" s="28">
        <f>(D110-C110)/E110</f>
        <v>97.50000000000027</v>
      </c>
      <c r="G110" s="18"/>
      <c r="H110" s="18"/>
      <c r="I110" s="19">
        <f>E110*50/C110</f>
        <v>1.5384615384615382E-2</v>
      </c>
      <c r="J110" s="85"/>
    </row>
    <row r="111" spans="1:11">
      <c r="A111" s="105"/>
      <c r="B111" s="81">
        <f>B110+7</f>
        <v>43506</v>
      </c>
      <c r="C111" s="20">
        <f>D110+G110-H110</f>
        <v>541.34908331977044</v>
      </c>
      <c r="D111" s="17">
        <f>C111+(C111*0.03)</f>
        <v>557.58955581936357</v>
      </c>
      <c r="E111" s="17">
        <f>C111/3250</f>
        <v>0.16656894871377553</v>
      </c>
      <c r="F111" s="28">
        <f>(D111-C111)/E111</f>
        <v>97.500000000000057</v>
      </c>
      <c r="G111" s="18"/>
      <c r="H111" s="18"/>
      <c r="I111" s="19">
        <f>E111*50/C111</f>
        <v>1.5384615384615385E-2</v>
      </c>
      <c r="J111" s="85"/>
    </row>
    <row r="112" spans="1:11" ht="13" thickBot="1">
      <c r="A112" s="106"/>
      <c r="B112" s="81">
        <f>B111+7</f>
        <v>43513</v>
      </c>
      <c r="C112" s="20">
        <f>D111+G111-H111</f>
        <v>557.58955581936357</v>
      </c>
      <c r="D112" s="17">
        <f>C112+(C112*0.03)</f>
        <v>574.31724249394449</v>
      </c>
      <c r="E112" s="17">
        <f>C112/3250</f>
        <v>0.1715660171751888</v>
      </c>
      <c r="F112" s="28">
        <f>(D112-C112)/E112</f>
        <v>97.500000000000085</v>
      </c>
      <c r="G112" s="80"/>
      <c r="H112" s="80"/>
      <c r="I112" s="19">
        <f>E112*50/C112</f>
        <v>1.5384615384615384E-2</v>
      </c>
      <c r="J112" s="85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6"/>
    </row>
    <row r="114" spans="1:11">
      <c r="A114" s="104">
        <v>23</v>
      </c>
      <c r="B114" s="81">
        <f>B112+7</f>
        <v>43520</v>
      </c>
      <c r="C114" s="20">
        <f>D112+G112-H112</f>
        <v>574.31724249394449</v>
      </c>
      <c r="D114" s="17">
        <f>C114+(C114*0.03)</f>
        <v>591.54675976876285</v>
      </c>
      <c r="E114" s="17">
        <f>C114/3250</f>
        <v>0.17671299769044446</v>
      </c>
      <c r="F114" s="28">
        <f>(D114-C114)/E114</f>
        <v>97.500000000000156</v>
      </c>
      <c r="G114" s="18"/>
      <c r="H114" s="18"/>
      <c r="I114" s="19">
        <f>E114*50/C114</f>
        <v>1.5384615384615384E-2</v>
      </c>
      <c r="J114" s="85"/>
    </row>
    <row r="115" spans="1:11">
      <c r="A115" s="105"/>
      <c r="B115" s="81">
        <f>B114+7</f>
        <v>43527</v>
      </c>
      <c r="C115" s="20">
        <f>D114+G114-H114</f>
        <v>591.54675976876285</v>
      </c>
      <c r="D115" s="17">
        <f>C115+(C115*0.03)</f>
        <v>609.29316256182574</v>
      </c>
      <c r="E115" s="17">
        <f>C115/3250</f>
        <v>0.18201438762115779</v>
      </c>
      <c r="F115" s="28">
        <f>(D115-C115)/E115</f>
        <v>97.5</v>
      </c>
      <c r="G115" s="18"/>
      <c r="H115" s="18"/>
      <c r="I115" s="19">
        <f>E115*50/C115</f>
        <v>1.5384615384615382E-2</v>
      </c>
      <c r="J115" s="85"/>
    </row>
    <row r="116" spans="1:11">
      <c r="A116" s="105"/>
      <c r="B116" s="81">
        <f>B115+7</f>
        <v>43534</v>
      </c>
      <c r="C116" s="20">
        <f>D115+G115-H115</f>
        <v>609.29316256182574</v>
      </c>
      <c r="D116" s="17">
        <f>C116+(C116*0.03)</f>
        <v>627.57195743868056</v>
      </c>
      <c r="E116" s="17">
        <f>C116/3250</f>
        <v>0.18747481924979253</v>
      </c>
      <c r="F116" s="28">
        <f>(D116-C116)/E116</f>
        <v>97.500000000000242</v>
      </c>
      <c r="G116" s="18"/>
      <c r="H116" s="18"/>
      <c r="I116" s="19">
        <f>E116*50/C116</f>
        <v>1.5384615384615385E-2</v>
      </c>
      <c r="J116" s="85"/>
    </row>
    <row r="117" spans="1:11" ht="13" thickBot="1">
      <c r="A117" s="106"/>
      <c r="B117" s="81">
        <f>B116+7</f>
        <v>43541</v>
      </c>
      <c r="C117" s="20">
        <f>D116+G116-H116</f>
        <v>627.57195743868056</v>
      </c>
      <c r="D117" s="17">
        <f>C117+(C117*0.03)</f>
        <v>646.39911616184099</v>
      </c>
      <c r="E117" s="17">
        <f>C117/3250</f>
        <v>0.19309906382728634</v>
      </c>
      <c r="F117" s="28">
        <f>(D117-C117)/E117</f>
        <v>97.500000000000099</v>
      </c>
      <c r="G117" s="80"/>
      <c r="H117" s="80"/>
      <c r="I117" s="19">
        <f>E117*50/C117</f>
        <v>1.5384615384615385E-2</v>
      </c>
      <c r="J117" s="85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6"/>
    </row>
    <row r="119" spans="1:11">
      <c r="A119" s="104">
        <v>24</v>
      </c>
      <c r="B119" s="81">
        <f>B117+7</f>
        <v>43548</v>
      </c>
      <c r="C119" s="20">
        <f>D117+G117-H117</f>
        <v>646.39911616184099</v>
      </c>
      <c r="D119" s="17">
        <f>C119+(C119*0.03)</f>
        <v>665.79108964669626</v>
      </c>
      <c r="E119" s="17">
        <f>C119/3250</f>
        <v>0.19889203574210493</v>
      </c>
      <c r="F119" s="28">
        <f>(D119-C119)/E119</f>
        <v>97.500000000000199</v>
      </c>
      <c r="G119" s="18"/>
      <c r="H119" s="18"/>
      <c r="I119" s="19">
        <f>E119*50/C119</f>
        <v>1.5384615384615387E-2</v>
      </c>
      <c r="J119" s="85"/>
    </row>
    <row r="120" spans="1:11">
      <c r="A120" s="105"/>
      <c r="B120" s="81">
        <f>B119+7</f>
        <v>43555</v>
      </c>
      <c r="C120" s="20">
        <f>D119+G119-H119</f>
        <v>665.79108964669626</v>
      </c>
      <c r="D120" s="17">
        <f>C120+(C120*0.03)</f>
        <v>685.76482233609715</v>
      </c>
      <c r="E120" s="17">
        <f>C120/3250</f>
        <v>0.20485879681436808</v>
      </c>
      <c r="F120" s="28">
        <f>(D120-C120)/E120</f>
        <v>97.500000000000014</v>
      </c>
      <c r="G120" s="18"/>
      <c r="H120" s="18"/>
      <c r="I120" s="19">
        <f>E120*50/C120</f>
        <v>1.5384615384615385E-2</v>
      </c>
      <c r="J120" s="85"/>
    </row>
    <row r="121" spans="1:11">
      <c r="A121" s="105"/>
      <c r="B121" s="81">
        <f>B120+7</f>
        <v>43562</v>
      </c>
      <c r="C121" s="20">
        <f>D120+G120-H120</f>
        <v>685.76482233609715</v>
      </c>
      <c r="D121" s="17">
        <f>C121+(C121*0.03)</f>
        <v>706.33776700618012</v>
      </c>
      <c r="E121" s="17">
        <f>C121/3250</f>
        <v>0.21100456071879911</v>
      </c>
      <c r="F121" s="28">
        <f>(D121-C121)/E121</f>
        <v>97.500000000000227</v>
      </c>
      <c r="G121" s="18"/>
      <c r="H121" s="18"/>
      <c r="I121" s="19">
        <f>E121*50/C121</f>
        <v>1.5384615384615384E-2</v>
      </c>
      <c r="J121" s="85"/>
    </row>
    <row r="122" spans="1:11" ht="13.5" thickBot="1">
      <c r="A122" s="106"/>
      <c r="B122" s="81">
        <f>B121+7</f>
        <v>43569</v>
      </c>
      <c r="C122" s="20">
        <f>D121+G121-H121</f>
        <v>706.33776700618012</v>
      </c>
      <c r="D122" s="17">
        <f>C122+(C122*0.03)</f>
        <v>727.52790001636549</v>
      </c>
      <c r="E122" s="17">
        <f>C122/3250</f>
        <v>0.21733469754036311</v>
      </c>
      <c r="F122" s="28">
        <f>(D122-C122)/E122</f>
        <v>97.499999999999886</v>
      </c>
      <c r="G122" s="80"/>
      <c r="H122" s="80">
        <f>(D122-C109)*0.35</f>
        <v>76.039064033044681</v>
      </c>
      <c r="I122" s="19">
        <f>E122*50/C122</f>
        <v>1.5384615384615384E-2</v>
      </c>
      <c r="J122" s="85"/>
      <c r="K122" s="102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6"/>
    </row>
    <row r="124" spans="1:11">
      <c r="A124" s="104">
        <v>25</v>
      </c>
      <c r="B124" s="81">
        <f>B122+7</f>
        <v>43576</v>
      </c>
      <c r="C124" s="20">
        <f>D122+G122-H122</f>
        <v>651.48883598332077</v>
      </c>
      <c r="D124" s="17">
        <f>C124+(C124*0.03)</f>
        <v>671.03350106282039</v>
      </c>
      <c r="E124" s="17">
        <f>C124/3250</f>
        <v>0.2004581033794833</v>
      </c>
      <c r="F124" s="28">
        <f>(D124-C124)/E124</f>
        <v>97.5</v>
      </c>
      <c r="G124" s="17"/>
      <c r="H124" s="18"/>
      <c r="I124" s="19">
        <f>E124*50/C124</f>
        <v>1.5384615384615385E-2</v>
      </c>
      <c r="J124" s="85"/>
    </row>
    <row r="125" spans="1:11">
      <c r="A125" s="105"/>
      <c r="B125" s="81">
        <f>B124+7</f>
        <v>43583</v>
      </c>
      <c r="C125" s="20">
        <f>D124+G124-H124</f>
        <v>671.03350106282039</v>
      </c>
      <c r="D125" s="17">
        <f>C125+(C125*0.03)</f>
        <v>691.16450609470496</v>
      </c>
      <c r="E125" s="17">
        <f>C125/3250</f>
        <v>0.2064718464808678</v>
      </c>
      <c r="F125" s="28">
        <f>(D125-C125)/E125</f>
        <v>97.499999999999801</v>
      </c>
      <c r="G125" s="17"/>
      <c r="H125" s="18"/>
      <c r="I125" s="19">
        <f>E125*50/C125</f>
        <v>1.5384615384615385E-2</v>
      </c>
      <c r="J125" s="85"/>
    </row>
    <row r="126" spans="1:11">
      <c r="A126" s="105"/>
      <c r="B126" s="81">
        <f>B125+7</f>
        <v>43590</v>
      </c>
      <c r="C126" s="20">
        <f>D125+G125-H125</f>
        <v>691.16450609470496</v>
      </c>
      <c r="D126" s="17">
        <f>C126+(C126*0.03)</f>
        <v>711.89944127754609</v>
      </c>
      <c r="E126" s="17">
        <f>C126/3250</f>
        <v>0.21266600187529383</v>
      </c>
      <c r="F126" s="28">
        <f>(D126-C126)/E126</f>
        <v>97.499999999999901</v>
      </c>
      <c r="G126" s="17"/>
      <c r="H126" s="18"/>
      <c r="I126" s="19">
        <f>E126*50/C126</f>
        <v>1.5384615384615385E-2</v>
      </c>
      <c r="J126" s="85"/>
    </row>
    <row r="127" spans="1:11" ht="13" thickBot="1">
      <c r="A127" s="106"/>
      <c r="B127" s="81">
        <f>B126+7</f>
        <v>43597</v>
      </c>
      <c r="C127" s="20">
        <f>D126+G126-H126</f>
        <v>711.89944127754609</v>
      </c>
      <c r="D127" s="17">
        <f>C127+(C127*0.03)</f>
        <v>733.25642451587248</v>
      </c>
      <c r="E127" s="17">
        <f>C127/3250</f>
        <v>0.21904598193155264</v>
      </c>
      <c r="F127" s="28">
        <f>(D127-C127)/E127</f>
        <v>97.500000000000043</v>
      </c>
      <c r="G127" s="80"/>
      <c r="H127" s="80"/>
      <c r="I127" s="19">
        <f>E127*50/C127</f>
        <v>1.5384615384615384E-2</v>
      </c>
      <c r="J127" s="85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6"/>
    </row>
    <row r="129" spans="1:11">
      <c r="A129" s="104">
        <v>26</v>
      </c>
      <c r="B129" s="81">
        <f>B127+7</f>
        <v>43604</v>
      </c>
      <c r="C129" s="20">
        <f>D127+G127-H127</f>
        <v>733.25642451587248</v>
      </c>
      <c r="D129" s="17">
        <f>C129+(C129*0.03)</f>
        <v>755.2541172513487</v>
      </c>
      <c r="E129" s="17">
        <f>C129/3250</f>
        <v>0.22561736138949923</v>
      </c>
      <c r="F129" s="28">
        <f>(D129-C129)/E129</f>
        <v>97.500000000000199</v>
      </c>
      <c r="G129" s="18"/>
      <c r="H129" s="18"/>
      <c r="I129" s="19">
        <f>E129*50/C129</f>
        <v>1.5384615384615384E-2</v>
      </c>
      <c r="J129" s="85"/>
    </row>
    <row r="130" spans="1:11">
      <c r="A130" s="105"/>
      <c r="B130" s="81">
        <f>B129+7</f>
        <v>43611</v>
      </c>
      <c r="C130" s="20">
        <f>D129+G129-H129</f>
        <v>755.2541172513487</v>
      </c>
      <c r="D130" s="17">
        <f>C130+(C130*0.03)</f>
        <v>777.91174076888922</v>
      </c>
      <c r="E130" s="17">
        <f>C130/3250</f>
        <v>0.23238588223118423</v>
      </c>
      <c r="F130" s="28">
        <f>(D130-C130)/E130</f>
        <v>97.500000000000227</v>
      </c>
      <c r="G130" s="18"/>
      <c r="H130" s="18"/>
      <c r="I130" s="19">
        <f>E130*50/C130</f>
        <v>1.5384615384615385E-2</v>
      </c>
      <c r="J130" s="85"/>
    </row>
    <row r="131" spans="1:11">
      <c r="A131" s="105"/>
      <c r="B131" s="81">
        <f>B130+7</f>
        <v>43618</v>
      </c>
      <c r="C131" s="20">
        <f>D130+G130-H130</f>
        <v>777.91174076888922</v>
      </c>
      <c r="D131" s="17">
        <f>C131+(C131*0.03)</f>
        <v>801.24909299195588</v>
      </c>
      <c r="E131" s="17">
        <f>C131/3250</f>
        <v>0.23935745869811975</v>
      </c>
      <c r="F131" s="28">
        <f>(D131-C131)/E131</f>
        <v>97.499999999999929</v>
      </c>
      <c r="G131" s="18"/>
      <c r="H131" s="18"/>
      <c r="I131" s="19">
        <f>E131*50/C131</f>
        <v>1.5384615384615384E-2</v>
      </c>
      <c r="J131" s="85"/>
    </row>
    <row r="132" spans="1:11" ht="13" thickBot="1">
      <c r="A132" s="106"/>
      <c r="B132" s="81">
        <f>B131+7</f>
        <v>43625</v>
      </c>
      <c r="C132" s="20">
        <f>D131+G131-H131</f>
        <v>801.24909299195588</v>
      </c>
      <c r="D132" s="17">
        <f>C132+(C132*0.03)</f>
        <v>825.28656578171456</v>
      </c>
      <c r="E132" s="17">
        <f>C132/3250</f>
        <v>0.24653818245906334</v>
      </c>
      <c r="F132" s="28">
        <f>(D132-C132)/E132</f>
        <v>97.500000000000028</v>
      </c>
      <c r="G132" s="80"/>
      <c r="H132" s="80"/>
      <c r="I132" s="19">
        <f>E132*50/C132</f>
        <v>1.5384615384615384E-2</v>
      </c>
      <c r="J132" s="85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6"/>
    </row>
    <row r="134" spans="1:11">
      <c r="A134" s="104">
        <v>27</v>
      </c>
      <c r="B134" s="81">
        <f>B132+7</f>
        <v>43632</v>
      </c>
      <c r="C134" s="20">
        <f>D132+G132-H132</f>
        <v>825.28656578171456</v>
      </c>
      <c r="D134" s="17">
        <f>C134+(C134*0.03)</f>
        <v>850.04516275516596</v>
      </c>
      <c r="E134" s="17">
        <f>C134/3250</f>
        <v>0.25393432793283527</v>
      </c>
      <c r="F134" s="28">
        <f>(D134-C134)/E134</f>
        <v>97.499999999999858</v>
      </c>
      <c r="G134" s="18"/>
      <c r="H134" s="18"/>
      <c r="I134" s="19">
        <f>E134*50/C134</f>
        <v>1.5384615384615385E-2</v>
      </c>
      <c r="J134" s="85"/>
    </row>
    <row r="135" spans="1:11">
      <c r="A135" s="105"/>
      <c r="B135" s="81">
        <f>B134+7</f>
        <v>43639</v>
      </c>
      <c r="C135" s="20">
        <f>D134+G134-H134</f>
        <v>850.04516275516596</v>
      </c>
      <c r="D135" s="17">
        <f>C135+(C135*0.03)</f>
        <v>875.5465176378209</v>
      </c>
      <c r="E135" s="17">
        <f>C135/3250</f>
        <v>0.26155235777082031</v>
      </c>
      <c r="F135" s="28">
        <f>(D135-C135)/E135</f>
        <v>97.499999999999829</v>
      </c>
      <c r="G135" s="18"/>
      <c r="H135" s="18"/>
      <c r="I135" s="19">
        <f>E135*50/C135</f>
        <v>1.5384615384615385E-2</v>
      </c>
      <c r="J135" s="85"/>
    </row>
    <row r="136" spans="1:11">
      <c r="A136" s="105"/>
      <c r="B136" s="81">
        <f>B135+7</f>
        <v>43646</v>
      </c>
      <c r="C136" s="20">
        <f>D135+G135-H135</f>
        <v>875.5465176378209</v>
      </c>
      <c r="D136" s="17">
        <f>C136+(C136*0.03)</f>
        <v>901.81291316695547</v>
      </c>
      <c r="E136" s="17">
        <f>C136/3250</f>
        <v>0.26939892850394487</v>
      </c>
      <c r="F136" s="28">
        <f>(D136-C136)/E136</f>
        <v>97.499999999999801</v>
      </c>
      <c r="G136" s="18"/>
      <c r="H136" s="18"/>
      <c r="I136" s="19">
        <f>E136*50/C136</f>
        <v>1.5384615384615382E-2</v>
      </c>
      <c r="J136" s="85"/>
    </row>
    <row r="137" spans="1:11" ht="13.5" thickBot="1">
      <c r="A137" s="106"/>
      <c r="B137" s="81">
        <f>B136+7</f>
        <v>43653</v>
      </c>
      <c r="C137" s="20">
        <f>D136+G136-H136</f>
        <v>901.81291316695547</v>
      </c>
      <c r="D137" s="17">
        <f>C137+(C137*0.03)</f>
        <v>928.86730056196416</v>
      </c>
      <c r="E137" s="17">
        <f>C137/3250</f>
        <v>0.2774808963590632</v>
      </c>
      <c r="F137" s="28">
        <f>(D137-C137)/E137</f>
        <v>97.500000000000099</v>
      </c>
      <c r="G137" s="80"/>
      <c r="H137" s="80">
        <f>(D137-C124)*0.35</f>
        <v>97.082462602525183</v>
      </c>
      <c r="I137" s="19">
        <f>E137*50/C137</f>
        <v>1.5384615384615384E-2</v>
      </c>
      <c r="J137" s="85"/>
      <c r="K137" s="102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9"/>
    </row>
    <row r="139" spans="1:11">
      <c r="A139" s="104">
        <v>28</v>
      </c>
      <c r="B139" s="81">
        <f>B137+7</f>
        <v>43660</v>
      </c>
      <c r="C139" s="20">
        <f>D137+G137-H137</f>
        <v>831.78483795943896</v>
      </c>
      <c r="D139" s="17">
        <f>C139+(C139*0.03)</f>
        <v>856.73838309822213</v>
      </c>
      <c r="E139" s="17">
        <f>C139/3250</f>
        <v>0.25593379629521201</v>
      </c>
      <c r="F139" s="28">
        <f>(D139-C139)/E139</f>
        <v>97.5</v>
      </c>
      <c r="G139" s="18"/>
      <c r="H139" s="18"/>
      <c r="I139" s="19">
        <f>E139*50/C139</f>
        <v>1.5384615384615387E-2</v>
      </c>
      <c r="J139" s="85"/>
    </row>
    <row r="140" spans="1:11">
      <c r="A140" s="105"/>
      <c r="B140" s="81">
        <f>B139+7</f>
        <v>43667</v>
      </c>
      <c r="C140" s="20">
        <f>D139+G139-H139</f>
        <v>856.73838309822213</v>
      </c>
      <c r="D140" s="17">
        <f>C140+(C140*0.03)</f>
        <v>882.44053459116878</v>
      </c>
      <c r="E140" s="17">
        <f>C140/3250</f>
        <v>0.26361181018406837</v>
      </c>
      <c r="F140" s="28">
        <f>(D140-C140)/E140</f>
        <v>97.499999999999957</v>
      </c>
      <c r="G140" s="18"/>
      <c r="H140" s="18"/>
      <c r="I140" s="19">
        <f>E140*50/C140</f>
        <v>1.5384615384615387E-2</v>
      </c>
      <c r="J140" s="85"/>
    </row>
    <row r="141" spans="1:11">
      <c r="A141" s="105"/>
      <c r="B141" s="81">
        <f>B140+7</f>
        <v>43674</v>
      </c>
      <c r="C141" s="20">
        <f>D140+G140-H140</f>
        <v>882.44053459116878</v>
      </c>
      <c r="D141" s="17">
        <f>C141+(C141*0.03)</f>
        <v>908.91375062890381</v>
      </c>
      <c r="E141" s="17">
        <f>C141/3250</f>
        <v>0.27152016448959038</v>
      </c>
      <c r="F141" s="28">
        <f>(D141-C141)/E141</f>
        <v>97.499999999999872</v>
      </c>
      <c r="G141" s="18"/>
      <c r="H141" s="18"/>
      <c r="I141" s="19">
        <f>E141*50/C141</f>
        <v>1.5384615384615384E-2</v>
      </c>
      <c r="J141" s="85"/>
    </row>
    <row r="142" spans="1:11" ht="13" thickBot="1">
      <c r="A142" s="106"/>
      <c r="B142" s="81">
        <f>B141+7</f>
        <v>43681</v>
      </c>
      <c r="C142" s="20">
        <f>D141+G141-H141</f>
        <v>908.91375062890381</v>
      </c>
      <c r="D142" s="17">
        <f>C142+(C142*0.03)</f>
        <v>936.18116314777092</v>
      </c>
      <c r="E142" s="17">
        <f>C142/3250</f>
        <v>0.27966576942427812</v>
      </c>
      <c r="F142" s="28">
        <f>(D142-C142)/E142</f>
        <v>97.499999999999957</v>
      </c>
      <c r="G142" s="80"/>
      <c r="H142" s="80"/>
      <c r="I142" s="19">
        <f>E142*50/C142</f>
        <v>1.5384615384615387E-2</v>
      </c>
      <c r="J142" s="85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6"/>
    </row>
    <row r="144" spans="1:11">
      <c r="A144" s="104">
        <v>29</v>
      </c>
      <c r="B144" s="81">
        <f>B142+7</f>
        <v>43688</v>
      </c>
      <c r="C144" s="20">
        <f>D142+G142-H142</f>
        <v>936.18116314777092</v>
      </c>
      <c r="D144" s="17">
        <f>C144+(C144*0.03)</f>
        <v>964.26659804220401</v>
      </c>
      <c r="E144" s="17">
        <f>C144/3250</f>
        <v>0.28805574250700644</v>
      </c>
      <c r="F144" s="28">
        <f>(D144-C144)/E144</f>
        <v>97.499999999999872</v>
      </c>
      <c r="G144" s="18"/>
      <c r="H144" s="18"/>
      <c r="I144" s="19">
        <f>E144*50/C144</f>
        <v>1.5384615384615385E-2</v>
      </c>
      <c r="J144" s="85"/>
    </row>
    <row r="145" spans="1:11">
      <c r="A145" s="105"/>
      <c r="B145" s="81">
        <f>B144+7</f>
        <v>43695</v>
      </c>
      <c r="C145" s="20">
        <f>D144+G144-H144</f>
        <v>964.26659804220401</v>
      </c>
      <c r="D145" s="17">
        <f>C145+(C145*0.03)</f>
        <v>993.19459598347009</v>
      </c>
      <c r="E145" s="17">
        <f>C145/3250</f>
        <v>0.29669741478221662</v>
      </c>
      <c r="F145" s="28">
        <f>(D145-C145)/E145</f>
        <v>97.499999999999886</v>
      </c>
      <c r="G145" s="18"/>
      <c r="H145" s="18"/>
      <c r="I145" s="19">
        <f>E145*50/C145</f>
        <v>1.5384615384615385E-2</v>
      </c>
      <c r="J145" s="85"/>
    </row>
    <row r="146" spans="1:11">
      <c r="A146" s="105"/>
      <c r="B146" s="81">
        <f>B145+7</f>
        <v>43702</v>
      </c>
      <c r="C146" s="20">
        <f>D145+G145-H145</f>
        <v>993.19459598347009</v>
      </c>
      <c r="D146" s="17">
        <f>C146+(C146*0.03)</f>
        <v>1022.9904338629742</v>
      </c>
      <c r="E146" s="17">
        <f>C146/3250</f>
        <v>0.30559833722568308</v>
      </c>
      <c r="F146" s="28">
        <f>(D146-C146)/E146</f>
        <v>97.500000000000057</v>
      </c>
      <c r="G146" s="18"/>
      <c r="H146" s="18"/>
      <c r="I146" s="19">
        <f>E146*50/C146</f>
        <v>1.5384615384615382E-2</v>
      </c>
      <c r="J146" s="85"/>
    </row>
    <row r="147" spans="1:11" ht="13" thickBot="1">
      <c r="A147" s="106"/>
      <c r="B147" s="81">
        <f>B146+7</f>
        <v>43709</v>
      </c>
      <c r="C147" s="20">
        <f>D146+G146-H146</f>
        <v>1022.9904338629742</v>
      </c>
      <c r="D147" s="17">
        <f>C147+(C147*0.03)</f>
        <v>1053.6801468788635</v>
      </c>
      <c r="E147" s="17">
        <f>C147/3250</f>
        <v>0.3147662873424536</v>
      </c>
      <c r="F147" s="28">
        <f>(D147-C147)/E147</f>
        <v>97.50000000000027</v>
      </c>
      <c r="G147" s="80"/>
      <c r="H147" s="80"/>
      <c r="I147" s="19">
        <f>E147*50/C147</f>
        <v>1.5384615384615384E-2</v>
      </c>
      <c r="J147" s="85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6"/>
    </row>
    <row r="149" spans="1:11">
      <c r="A149" s="104">
        <v>30</v>
      </c>
      <c r="B149" s="81">
        <f>B147+7</f>
        <v>43716</v>
      </c>
      <c r="C149" s="20">
        <f>D147+G147-H147</f>
        <v>1053.6801468788635</v>
      </c>
      <c r="D149" s="17">
        <f>C149+(C149*0.03)</f>
        <v>1085.2905512852294</v>
      </c>
      <c r="E149" s="17">
        <f>C149/3250</f>
        <v>0.32420927596272725</v>
      </c>
      <c r="F149" s="28">
        <f>(D149-C149)/E149</f>
        <v>97.499999999999943</v>
      </c>
      <c r="G149" s="18"/>
      <c r="H149" s="18"/>
      <c r="I149" s="19">
        <f>E149*50/C149</f>
        <v>1.5384615384615385E-2</v>
      </c>
      <c r="J149" s="85"/>
    </row>
    <row r="150" spans="1:11">
      <c r="A150" s="105"/>
      <c r="B150" s="81">
        <f>B149+7</f>
        <v>43723</v>
      </c>
      <c r="C150" s="20">
        <f>D149+G149-H149</f>
        <v>1085.2905512852294</v>
      </c>
      <c r="D150" s="17">
        <f>C150+(C150*0.03)</f>
        <v>1117.8492678237862</v>
      </c>
      <c r="E150" s="17">
        <f>C150/3250</f>
        <v>0.33393555424160903</v>
      </c>
      <c r="F150" s="28">
        <f>(D150-C150)/E150</f>
        <v>97.499999999999872</v>
      </c>
      <c r="G150" s="18"/>
      <c r="H150" s="18"/>
      <c r="I150" s="19">
        <f>E150*50/C150</f>
        <v>1.5384615384615382E-2</v>
      </c>
      <c r="J150" s="85"/>
    </row>
    <row r="151" spans="1:11">
      <c r="A151" s="105"/>
      <c r="B151" s="81">
        <f>B150+7</f>
        <v>43730</v>
      </c>
      <c r="C151" s="20">
        <f>D150+G150-H150</f>
        <v>1117.8492678237862</v>
      </c>
      <c r="D151" s="17">
        <f>C151+(C151*0.03)</f>
        <v>1151.3847458584999</v>
      </c>
      <c r="E151" s="17">
        <f>C151/3250</f>
        <v>0.34395362086885733</v>
      </c>
      <c r="F151" s="28">
        <f>(D151-C151)/E151</f>
        <v>97.500000000000043</v>
      </c>
      <c r="G151" s="18"/>
      <c r="H151" s="18"/>
      <c r="I151" s="19">
        <f>E151*50/C151</f>
        <v>1.5384615384615385E-2</v>
      </c>
      <c r="J151" s="85"/>
    </row>
    <row r="152" spans="1:11" ht="13.5" thickBot="1">
      <c r="A152" s="106"/>
      <c r="B152" s="81">
        <f>B151+7</f>
        <v>43737</v>
      </c>
      <c r="C152" s="20">
        <f>D151+G151-H151</f>
        <v>1151.3847458584999</v>
      </c>
      <c r="D152" s="17">
        <f>C152+(C152*0.03)</f>
        <v>1185.9262882342548</v>
      </c>
      <c r="E152" s="17">
        <f>C152/3250</f>
        <v>0.35427222949492304</v>
      </c>
      <c r="F152" s="28">
        <f>(D152-C152)/E152</f>
        <v>97.499999999999844</v>
      </c>
      <c r="G152" s="80"/>
      <c r="H152" s="80">
        <f>(D152-C139)*0.35</f>
        <v>123.94950759618554</v>
      </c>
      <c r="I152" s="19">
        <f>E152*50/C152</f>
        <v>1.5384615384615385E-2</v>
      </c>
      <c r="J152" s="85"/>
      <c r="K152" s="102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6"/>
    </row>
    <row r="154" spans="1:11">
      <c r="A154" s="104">
        <v>31</v>
      </c>
      <c r="B154" s="81">
        <f>B152+7</f>
        <v>43744</v>
      </c>
      <c r="C154" s="20">
        <f>D152+G152-H152</f>
        <v>1061.9767806380692</v>
      </c>
      <c r="D154" s="17">
        <f>C154+(C154*0.03)</f>
        <v>1093.8360840572113</v>
      </c>
      <c r="E154" s="17">
        <f>C154/3250</f>
        <v>0.32676208635017512</v>
      </c>
      <c r="F154" s="28">
        <f>(D154-C154)/E154</f>
        <v>97.500000000000327</v>
      </c>
      <c r="G154" s="17"/>
      <c r="H154" s="79"/>
      <c r="I154" s="19">
        <f>E154*50/C154</f>
        <v>1.5384615384615384E-2</v>
      </c>
      <c r="J154" s="85"/>
    </row>
    <row r="155" spans="1:11">
      <c r="A155" s="105"/>
      <c r="B155" s="81">
        <f>B154+7</f>
        <v>43751</v>
      </c>
      <c r="C155" s="20">
        <f>D154+G154-H154</f>
        <v>1093.8360840572113</v>
      </c>
      <c r="D155" s="17">
        <f>C155+(C155*0.03)</f>
        <v>1126.6511665789276</v>
      </c>
      <c r="E155" s="17">
        <f>C155/3250</f>
        <v>0.3365649489406804</v>
      </c>
      <c r="F155" s="28">
        <f>(D155-C155)/E155</f>
        <v>97.49999999999973</v>
      </c>
      <c r="G155" s="17"/>
      <c r="H155" s="79"/>
      <c r="I155" s="19">
        <f>E155*50/C155</f>
        <v>1.5384615384615384E-2</v>
      </c>
      <c r="J155" s="85"/>
    </row>
    <row r="156" spans="1:11">
      <c r="A156" s="105"/>
      <c r="B156" s="81">
        <f>B155+7</f>
        <v>43758</v>
      </c>
      <c r="C156" s="20">
        <f>D155+G155-H155</f>
        <v>1126.6511665789276</v>
      </c>
      <c r="D156" s="17">
        <f>C156+(C156*0.03)</f>
        <v>1160.4507015762954</v>
      </c>
      <c r="E156" s="17">
        <f>C156/3250</f>
        <v>0.3466618974089008</v>
      </c>
      <c r="F156" s="28">
        <f>(D156-C156)/E156</f>
        <v>97.499999999999915</v>
      </c>
      <c r="G156" s="17"/>
      <c r="H156" s="79"/>
      <c r="I156" s="19">
        <f>E156*50/C156</f>
        <v>1.5384615384615385E-2</v>
      </c>
      <c r="J156" s="85"/>
    </row>
    <row r="157" spans="1:11" ht="13" thickBot="1">
      <c r="A157" s="106"/>
      <c r="B157" s="81">
        <f>B156+7</f>
        <v>43765</v>
      </c>
      <c r="C157" s="20">
        <f>D156+G156-H156</f>
        <v>1160.4507015762954</v>
      </c>
      <c r="D157" s="17">
        <f>C157+(C157*0.03)</f>
        <v>1195.2642226235841</v>
      </c>
      <c r="E157" s="17">
        <f>C157/3250</f>
        <v>0.35706175433116782</v>
      </c>
      <c r="F157" s="28">
        <f>(D157-C157)/E157</f>
        <v>97.499999999999716</v>
      </c>
      <c r="G157" s="80"/>
      <c r="H157" s="80"/>
      <c r="I157" s="19">
        <f>E157*50/C157</f>
        <v>1.5384615384615385E-2</v>
      </c>
      <c r="J157" s="85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6"/>
    </row>
    <row r="159" spans="1:11">
      <c r="A159" s="104">
        <v>32</v>
      </c>
      <c r="B159" s="81">
        <f>B157+7</f>
        <v>43772</v>
      </c>
      <c r="C159" s="20">
        <f>D157+G157-H157</f>
        <v>1195.2642226235841</v>
      </c>
      <c r="D159" s="17">
        <f>C159+(C159*0.03)</f>
        <v>1231.1221493022917</v>
      </c>
      <c r="E159" s="17">
        <f>C159/3250</f>
        <v>0.36777360696110284</v>
      </c>
      <c r="F159" s="28">
        <f>(D159-C159)/E159</f>
        <v>97.500000000000199</v>
      </c>
      <c r="G159" s="18"/>
      <c r="H159" s="18"/>
      <c r="I159" s="19">
        <f>E159*50/C159</f>
        <v>1.5384615384615387E-2</v>
      </c>
      <c r="J159" s="85"/>
    </row>
    <row r="160" spans="1:11">
      <c r="A160" s="105"/>
      <c r="B160" s="81">
        <f>B159+7</f>
        <v>43779</v>
      </c>
      <c r="C160" s="20">
        <f>D159+G159-H159</f>
        <v>1231.1221493022917</v>
      </c>
      <c r="D160" s="17">
        <f>C160+(C160*0.03)</f>
        <v>1268.0558137813605</v>
      </c>
      <c r="E160" s="17">
        <f>C160/3250</f>
        <v>0.37880681516993592</v>
      </c>
      <c r="F160" s="28">
        <f>(D160-C160)/E160</f>
        <v>97.499999999999972</v>
      </c>
      <c r="G160" s="18"/>
      <c r="H160" s="18"/>
      <c r="I160" s="19">
        <f>E160*50/C160</f>
        <v>1.5384615384615384E-2</v>
      </c>
      <c r="J160" s="85"/>
    </row>
    <row r="161" spans="1:11">
      <c r="A161" s="105"/>
      <c r="B161" s="81">
        <f>B160+7</f>
        <v>43786</v>
      </c>
      <c r="C161" s="20">
        <f>D160+G160-H160</f>
        <v>1268.0558137813605</v>
      </c>
      <c r="D161" s="17">
        <f>C161+(C161*0.03)</f>
        <v>1306.0974881948014</v>
      </c>
      <c r="E161" s="17">
        <f>C161/3250</f>
        <v>0.39017101962503398</v>
      </c>
      <c r="F161" s="28">
        <f>(D161-C161)/E161</f>
        <v>97.500000000000185</v>
      </c>
      <c r="G161" s="18"/>
      <c r="H161" s="18"/>
      <c r="I161" s="19">
        <f>E161*50/C161</f>
        <v>1.5384615384615384E-2</v>
      </c>
      <c r="J161" s="85"/>
    </row>
    <row r="162" spans="1:11" ht="13" thickBot="1">
      <c r="A162" s="106"/>
      <c r="B162" s="81">
        <f>B161+7</f>
        <v>43793</v>
      </c>
      <c r="C162" s="20">
        <f>D161+G161-H161</f>
        <v>1306.0974881948014</v>
      </c>
      <c r="D162" s="17">
        <f>C162+(C162*0.03)</f>
        <v>1345.2804128406453</v>
      </c>
      <c r="E162" s="17">
        <f>C162/3250</f>
        <v>0.40187615021378503</v>
      </c>
      <c r="F162" s="28">
        <f>(D162-C162)/E162</f>
        <v>97.499999999999815</v>
      </c>
      <c r="G162" s="80"/>
      <c r="H162" s="80"/>
      <c r="I162" s="19">
        <f>E162*50/C162</f>
        <v>1.5384615384615385E-2</v>
      </c>
      <c r="J162" s="85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6"/>
    </row>
    <row r="164" spans="1:11">
      <c r="A164" s="104">
        <v>33</v>
      </c>
      <c r="B164" s="81">
        <f>B162+7</f>
        <v>43800</v>
      </c>
      <c r="C164" s="20">
        <f>D162+G162-H162</f>
        <v>1345.2804128406453</v>
      </c>
      <c r="D164" s="17">
        <f>C164+(C164*0.03)</f>
        <v>1385.6388252258646</v>
      </c>
      <c r="E164" s="17">
        <f>C164/3250</f>
        <v>0.41393243472019858</v>
      </c>
      <c r="F164" s="28">
        <f>(D164-C164)/E164</f>
        <v>97.499999999999744</v>
      </c>
      <c r="G164" s="18"/>
      <c r="H164" s="18"/>
      <c r="I164" s="19">
        <f>E164*50/C164</f>
        <v>1.5384615384615387E-2</v>
      </c>
      <c r="J164" s="85"/>
    </row>
    <row r="165" spans="1:11">
      <c r="A165" s="105"/>
      <c r="B165" s="81">
        <f>B164+7</f>
        <v>43807</v>
      </c>
      <c r="C165" s="20">
        <f>D164+G164-H164</f>
        <v>1385.6388252258646</v>
      </c>
      <c r="D165" s="17">
        <f>C165+(C165*0.03)</f>
        <v>1427.2079899826406</v>
      </c>
      <c r="E165" s="17">
        <f>C165/3250</f>
        <v>0.4263504077618045</v>
      </c>
      <c r="F165" s="28">
        <f>(D165-C165)/E165</f>
        <v>97.500000000000128</v>
      </c>
      <c r="G165" s="18"/>
      <c r="H165" s="18"/>
      <c r="I165" s="19">
        <f>E165*50/C165</f>
        <v>1.5384615384615384E-2</v>
      </c>
      <c r="J165" s="85"/>
    </row>
    <row r="166" spans="1:11">
      <c r="A166" s="105"/>
      <c r="B166" s="81">
        <f>B165+7</f>
        <v>43814</v>
      </c>
      <c r="C166" s="20">
        <f>D165+G165-H165</f>
        <v>1427.2079899826406</v>
      </c>
      <c r="D166" s="17">
        <f>C166+(C166*0.03)</f>
        <v>1470.0242296821198</v>
      </c>
      <c r="E166" s="17">
        <f>C166/3250</f>
        <v>0.43914091999465865</v>
      </c>
      <c r="F166" s="28">
        <f>(D166-C166)/E166</f>
        <v>97.499999999999915</v>
      </c>
      <c r="G166" s="18"/>
      <c r="H166" s="18"/>
      <c r="I166" s="19">
        <f>E166*50/C166</f>
        <v>1.5384615384615385E-2</v>
      </c>
      <c r="J166" s="85"/>
    </row>
    <row r="167" spans="1:11" ht="13.5" thickBot="1">
      <c r="A167" s="106"/>
      <c r="B167" s="81">
        <f>B166+7</f>
        <v>43821</v>
      </c>
      <c r="C167" s="20">
        <f>D166+G166-H166</f>
        <v>1470.0242296821198</v>
      </c>
      <c r="D167" s="17">
        <f>C167+(C167*0.03)</f>
        <v>1514.1249565725834</v>
      </c>
      <c r="E167" s="17">
        <f>C167/3250</f>
        <v>0.45231514759449837</v>
      </c>
      <c r="F167" s="28">
        <f>(D167-C167)/E167</f>
        <v>97.500000000000128</v>
      </c>
      <c r="G167" s="80"/>
      <c r="H167" s="80">
        <f>(D167-C154)*0.35</f>
        <v>158.25186157707998</v>
      </c>
      <c r="I167" s="19">
        <f>E167*50/C167</f>
        <v>1.5384615384615384E-2</v>
      </c>
      <c r="J167" s="85"/>
      <c r="K167" s="102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6"/>
    </row>
    <row r="169" spans="1:11">
      <c r="A169" s="104">
        <v>34</v>
      </c>
      <c r="B169" s="81">
        <f>B167+7</f>
        <v>43828</v>
      </c>
      <c r="C169" s="20">
        <f>D167+G167-H167</f>
        <v>1355.8730949955034</v>
      </c>
      <c r="D169" s="17">
        <f>C169+(C169*0.03)</f>
        <v>1396.5492878453686</v>
      </c>
      <c r="E169" s="17">
        <f>C169/3250</f>
        <v>0.41719172153707795</v>
      </c>
      <c r="F169" s="28">
        <f>(D169-C169)/E169</f>
        <v>97.500000000000171</v>
      </c>
      <c r="G169" s="18"/>
      <c r="H169" s="18"/>
      <c r="I169" s="19">
        <f>E169*50/C169</f>
        <v>1.5384615384615384E-2</v>
      </c>
      <c r="J169" s="85"/>
    </row>
    <row r="170" spans="1:11">
      <c r="A170" s="105"/>
      <c r="B170" s="81">
        <f>B169+7</f>
        <v>43835</v>
      </c>
      <c r="C170" s="20">
        <f>D169+G169-H169</f>
        <v>1396.5492878453686</v>
      </c>
      <c r="D170" s="17">
        <f>C170+(C170*0.03)</f>
        <v>1438.4457664807296</v>
      </c>
      <c r="E170" s="17">
        <f>C170/3250</f>
        <v>0.4297074731831903</v>
      </c>
      <c r="F170" s="28">
        <f>(D170-C170)/E170</f>
        <v>97.500000000000014</v>
      </c>
      <c r="G170" s="18"/>
      <c r="H170" s="18"/>
      <c r="I170" s="19">
        <f>E170*50/C170</f>
        <v>1.5384615384615382E-2</v>
      </c>
      <c r="J170" s="85"/>
    </row>
    <row r="171" spans="1:11">
      <c r="A171" s="105"/>
      <c r="B171" s="81">
        <f>B170+7</f>
        <v>43842</v>
      </c>
      <c r="C171" s="20">
        <f>D170+G170-H170</f>
        <v>1438.4457664807296</v>
      </c>
      <c r="D171" s="17">
        <f>C171+(C171*0.03)</f>
        <v>1481.5991394751516</v>
      </c>
      <c r="E171" s="17">
        <f>C171/3250</f>
        <v>0.44259869737868601</v>
      </c>
      <c r="F171" s="28">
        <f>(D171-C171)/E171</f>
        <v>97.500000000000128</v>
      </c>
      <c r="G171" s="18"/>
      <c r="H171" s="18"/>
      <c r="I171" s="19">
        <f>E171*50/C171</f>
        <v>1.5384615384615382E-2</v>
      </c>
      <c r="J171" s="85"/>
    </row>
    <row r="172" spans="1:11" ht="13" thickBot="1">
      <c r="A172" s="106"/>
      <c r="B172" s="81">
        <f>B171+7</f>
        <v>43849</v>
      </c>
      <c r="C172" s="20">
        <f>D171+G171-H171</f>
        <v>1481.5991394751516</v>
      </c>
      <c r="D172" s="17">
        <f>C172+(C172*0.03)</f>
        <v>1526.047113659406</v>
      </c>
      <c r="E172" s="17">
        <f>C172/3250</f>
        <v>0.45587665830004664</v>
      </c>
      <c r="F172" s="28">
        <f>(D172-C172)/E172</f>
        <v>97.499999999999815</v>
      </c>
      <c r="G172" s="80"/>
      <c r="H172" s="80"/>
      <c r="I172" s="19">
        <f>E172*50/C172</f>
        <v>1.5384615384615385E-2</v>
      </c>
      <c r="J172" s="85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6"/>
    </row>
    <row r="174" spans="1:11">
      <c r="A174" s="104">
        <v>35</v>
      </c>
      <c r="B174" s="81">
        <f>B172+7</f>
        <v>43856</v>
      </c>
      <c r="C174" s="20">
        <f>D172+G172-H172</f>
        <v>1526.047113659406</v>
      </c>
      <c r="D174" s="17">
        <f>C174+(C174*0.03)</f>
        <v>1571.8285270691881</v>
      </c>
      <c r="E174" s="17">
        <f>C174/3250</f>
        <v>0.46955295804904801</v>
      </c>
      <c r="F174" s="28">
        <f>(D174-C174)/E174</f>
        <v>97.499999999999801</v>
      </c>
      <c r="G174" s="18"/>
      <c r="H174" s="18"/>
      <c r="I174" s="19">
        <f>E174*50/C174</f>
        <v>1.5384615384615384E-2</v>
      </c>
      <c r="J174" s="85"/>
    </row>
    <row r="175" spans="1:11">
      <c r="A175" s="105"/>
      <c r="B175" s="81">
        <f>B174+7</f>
        <v>43863</v>
      </c>
      <c r="C175" s="20">
        <f>D174+G174-H174</f>
        <v>1571.8285270691881</v>
      </c>
      <c r="D175" s="17">
        <f>C175+(C175*0.03)</f>
        <v>1618.9833828812637</v>
      </c>
      <c r="E175" s="17">
        <f>C175/3250</f>
        <v>0.4836395467905194</v>
      </c>
      <c r="F175" s="28">
        <f>(D175-C175)/E175</f>
        <v>97.499999999999787</v>
      </c>
      <c r="G175" s="18"/>
      <c r="H175" s="18"/>
      <c r="I175" s="19">
        <f>E175*50/C175</f>
        <v>1.5384615384615385E-2</v>
      </c>
      <c r="J175" s="85"/>
    </row>
    <row r="176" spans="1:11">
      <c r="A176" s="105"/>
      <c r="B176" s="81">
        <f>B175+7</f>
        <v>43870</v>
      </c>
      <c r="C176" s="20">
        <f>D175+G175-H175</f>
        <v>1618.9833828812637</v>
      </c>
      <c r="D176" s="17">
        <f>C176+(C176*0.03)</f>
        <v>1667.5528843677016</v>
      </c>
      <c r="E176" s="17">
        <f>C176/3250</f>
        <v>0.49814873319423497</v>
      </c>
      <c r="F176" s="28">
        <f>(D176-C176)/E176</f>
        <v>97.500000000000099</v>
      </c>
      <c r="G176" s="18"/>
      <c r="H176" s="18"/>
      <c r="I176" s="19">
        <f>E176*50/C176</f>
        <v>1.5384615384615385E-2</v>
      </c>
      <c r="J176" s="85"/>
    </row>
    <row r="177" spans="1:11" ht="13.5" thickBot="1">
      <c r="A177" s="106"/>
      <c r="B177" s="81">
        <f>B176+7</f>
        <v>43877</v>
      </c>
      <c r="C177" s="20">
        <f>D176+G176-H176</f>
        <v>1667.5528843677016</v>
      </c>
      <c r="D177" s="17">
        <f>C177+(C177*0.03)</f>
        <v>1717.5794708987326</v>
      </c>
      <c r="E177" s="17">
        <f>C177/3250</f>
        <v>0.51309319519006202</v>
      </c>
      <c r="F177" s="28">
        <f>(D177-C177)/E177</f>
        <v>97.499999999999801</v>
      </c>
      <c r="G177" s="80"/>
      <c r="H177" s="80">
        <f>(D177-C169)*0.35</f>
        <v>126.5972315661302</v>
      </c>
      <c r="I177" s="19">
        <f>E177*50/C177</f>
        <v>1.5384615384615384E-2</v>
      </c>
      <c r="J177" s="85"/>
      <c r="K177" s="102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6"/>
    </row>
  </sheetData>
  <mergeCells count="36">
    <mergeCell ref="A19:A22"/>
    <mergeCell ref="A24:A27"/>
    <mergeCell ref="A29:A32"/>
    <mergeCell ref="A14:A17"/>
    <mergeCell ref="B1:J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09:A112"/>
    <mergeCell ref="A114:A117"/>
    <mergeCell ref="A119:A122"/>
    <mergeCell ref="A94:A97"/>
    <mergeCell ref="A99:A102"/>
    <mergeCell ref="A104:A107"/>
    <mergeCell ref="A139:A142"/>
    <mergeCell ref="A144:A147"/>
    <mergeCell ref="A149:A152"/>
    <mergeCell ref="A124:A127"/>
    <mergeCell ref="A129:A132"/>
    <mergeCell ref="A134:A137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78"/>
  <sheetViews>
    <sheetView topLeftCell="A22" workbookViewId="0">
      <selection activeCell="C46" sqref="C46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8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7">
        <f>(D4-C4)/C4</f>
        <v>3.5000000000000003E-2</v>
      </c>
    </row>
    <row r="5" spans="1:10">
      <c r="A5" s="105"/>
      <c r="B5" s="81">
        <f>B4+7</f>
        <v>42890</v>
      </c>
      <c r="C5" s="20">
        <f>D4+G4-H4</f>
        <v>2070</v>
      </c>
      <c r="D5" s="21">
        <f>C5+(C5*0.1312)</f>
        <v>2341.5839999999998</v>
      </c>
      <c r="E5" s="17">
        <f>C5/3250</f>
        <v>0.63692307692307693</v>
      </c>
      <c r="F5" s="101">
        <f>(D5-C5)/E5</f>
        <v>426.39999999999975</v>
      </c>
      <c r="G5" s="18"/>
      <c r="H5" s="18"/>
      <c r="I5" s="19">
        <f>E5*50/C5</f>
        <v>1.5384615384615385E-2</v>
      </c>
      <c r="J5" s="87">
        <f>(D5-C4)/C4</f>
        <v>0.17079199999999992</v>
      </c>
    </row>
    <row r="6" spans="1:10">
      <c r="A6" s="105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7">
        <f>(D6-$C4)/$C4</f>
        <v>0.187183088</v>
      </c>
    </row>
    <row r="7" spans="1:10" ht="13" thickBot="1">
      <c r="A7" s="106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7">
        <f>(D7-$C4)/$C4</f>
        <v>0.187183088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1"/>
    </row>
    <row r="9" spans="1:10">
      <c r="A9" s="104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7">
        <f>(D9-$C4)/$C4</f>
        <v>0.20499083431999998</v>
      </c>
    </row>
    <row r="10" spans="1:10">
      <c r="A10" s="105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7">
        <f>(D10-$C4)/$C4</f>
        <v>0.27006033937327995</v>
      </c>
    </row>
    <row r="11" spans="1:10">
      <c r="A11" s="105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7">
        <f>(D11-$C4)/$C4</f>
        <v>0.33140425376500937</v>
      </c>
    </row>
    <row r="12" spans="1:10" ht="13" thickBot="1">
      <c r="A12" s="106"/>
      <c r="B12" s="81">
        <f>B11+7</f>
        <v>42932</v>
      </c>
      <c r="C12" s="20">
        <f>D11+G11-H11</f>
        <v>2662.8085075300187</v>
      </c>
      <c r="D12" s="99">
        <f>C12+(C12*-0.074)</f>
        <v>2465.7606779727971</v>
      </c>
      <c r="E12" s="17">
        <f>C12/3250</f>
        <v>0.81932569462462113</v>
      </c>
      <c r="F12" s="95">
        <f>(D12-C12)/E12</f>
        <v>-240.50000000000023</v>
      </c>
      <c r="G12" s="18"/>
      <c r="H12" s="18"/>
      <c r="I12" s="19">
        <f>E12*50/C12</f>
        <v>1.5384615384615384E-2</v>
      </c>
      <c r="J12" s="87">
        <f>(D12-$C4)/$C4</f>
        <v>0.23288033898639857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1"/>
    </row>
    <row r="14" spans="1:10">
      <c r="A14" s="104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7">
        <f>(D14-$C4)/$C4</f>
        <v>0.28552432946111778</v>
      </c>
    </row>
    <row r="15" spans="1:10">
      <c r="A15" s="105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7">
        <f>(D15-$C4)/$C4</f>
        <v>0.27973946997854271</v>
      </c>
    </row>
    <row r="16" spans="1:10">
      <c r="A16" s="105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7">
        <f>(D16-$C4)/$C4</f>
        <v>0.23801996325724212</v>
      </c>
    </row>
    <row r="17" spans="1:11" ht="13.5" thickBot="1">
      <c r="A17" s="106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7">
        <f>(D17-C19)/$C4</f>
        <v>6.3977869197629156E-2</v>
      </c>
      <c r="K17" s="102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1"/>
    </row>
    <row r="19" spans="1:11">
      <c r="A19" s="104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7">
        <f>(D19-$C4)/$C4</f>
        <v>0.21777888380421859</v>
      </c>
    </row>
    <row r="20" spans="1:11">
      <c r="A20" s="105"/>
      <c r="B20" s="81">
        <f>B19+7</f>
        <v>42974</v>
      </c>
      <c r="C20" s="20">
        <f>D19+G19-H19</f>
        <v>2435.5577676084372</v>
      </c>
      <c r="D20" s="99">
        <f>C20+(C20*-0.0884)</f>
        <v>2220.2544609518513</v>
      </c>
      <c r="E20" s="17">
        <f>C20/3250</f>
        <v>0.74940239003336528</v>
      </c>
      <c r="F20" s="95">
        <f>(D20-C20)/E20</f>
        <v>-287.3</v>
      </c>
      <c r="G20" s="18"/>
      <c r="H20" s="18"/>
      <c r="I20" s="19">
        <f>E20*50/C20</f>
        <v>1.5384615384615385E-2</v>
      </c>
      <c r="J20" s="87">
        <f>(D20-$C4)/$C4</f>
        <v>0.11012723047592567</v>
      </c>
    </row>
    <row r="21" spans="1:11">
      <c r="A21" s="105"/>
      <c r="B21" s="81">
        <f>B20+7</f>
        <v>42981</v>
      </c>
      <c r="C21" s="20">
        <f>D20+G20-H20</f>
        <v>2220.2544609518513</v>
      </c>
      <c r="D21" s="99">
        <f>C21+(C21*-0.0583)</f>
        <v>2090.8136258783584</v>
      </c>
      <c r="E21" s="17">
        <f>C21/5500</f>
        <v>0.40368262926397297</v>
      </c>
      <c r="F21" s="95">
        <f>(D21-C21)/E21</f>
        <v>-320.65000000000009</v>
      </c>
      <c r="G21" s="18"/>
      <c r="H21" s="18"/>
      <c r="I21" s="19">
        <f>E21*50/C21</f>
        <v>9.0909090909090922E-3</v>
      </c>
      <c r="J21" s="87">
        <f>(D21-$C4)/$C4</f>
        <v>4.5406812939179191E-2</v>
      </c>
    </row>
    <row r="22" spans="1:11" ht="13" thickBot="1">
      <c r="A22" s="106"/>
      <c r="B22" s="81">
        <f>B21+7</f>
        <v>42988</v>
      </c>
      <c r="C22" s="20">
        <f>D21+G21-H21</f>
        <v>2090.8136258783584</v>
      </c>
      <c r="D22" s="21">
        <f>C22+(C22*0.1119)</f>
        <v>2324.7756706141467</v>
      </c>
      <c r="E22" s="17">
        <f>C22/5500</f>
        <v>0.38014793197788332</v>
      </c>
      <c r="F22" s="101">
        <f>(D22-C22)/E22</f>
        <v>615.45000000000016</v>
      </c>
      <c r="G22" s="18"/>
      <c r="H22" s="18"/>
      <c r="I22" s="19">
        <f>E22*50/C22</f>
        <v>9.0909090909090922E-3</v>
      </c>
      <c r="J22" s="87">
        <f>(D22-$C4)/$C4</f>
        <v>0.16238783530707337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6"/>
    </row>
    <row r="24" spans="1:11">
      <c r="A24" s="104">
        <v>5</v>
      </c>
      <c r="B24" s="81">
        <f>B22+7</f>
        <v>42995</v>
      </c>
      <c r="C24" s="20">
        <f>D22+G22-H22</f>
        <v>2324.7756706141467</v>
      </c>
      <c r="D24" s="99">
        <f>C24+(C24*-0.073)</f>
        <v>2155.0670466593142</v>
      </c>
      <c r="E24" s="17">
        <f>C24/5500</f>
        <v>0.42268648556620853</v>
      </c>
      <c r="F24" s="95">
        <f>(D24-C24)/E24</f>
        <v>-401.4999999999996</v>
      </c>
      <c r="G24" s="18"/>
      <c r="H24" s="18"/>
      <c r="I24" s="19">
        <f>E24*50/C24</f>
        <v>9.0909090909090922E-3</v>
      </c>
      <c r="J24" s="87">
        <f>(D24-$C4)/$C4</f>
        <v>7.75335233296571E-2</v>
      </c>
    </row>
    <row r="25" spans="1:11">
      <c r="A25" s="105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7">
        <f>(D25-$C4)/$C4</f>
        <v>6.6434928039361699E-2</v>
      </c>
    </row>
    <row r="26" spans="1:11">
      <c r="A26" s="105"/>
      <c r="B26" s="81">
        <f>B25+7</f>
        <v>43009</v>
      </c>
      <c r="C26" s="20">
        <f>D25+G25-H25</f>
        <v>2132.8698560787234</v>
      </c>
      <c r="D26" s="99">
        <f>C26+(C26*-0.0544)</f>
        <v>2016.8417359080408</v>
      </c>
      <c r="E26" s="17">
        <f>C26/5500</f>
        <v>0.38779451928704062</v>
      </c>
      <c r="F26" s="95">
        <f>(D26-C26)/E26</f>
        <v>-299.2</v>
      </c>
      <c r="G26" s="18"/>
      <c r="H26" s="18"/>
      <c r="I26" s="19">
        <f>E26*50/C26</f>
        <v>9.0909090909090905E-3</v>
      </c>
      <c r="J26" s="87">
        <f>(D26-$C4)/$C4</f>
        <v>8.4208679540204237E-3</v>
      </c>
    </row>
    <row r="27" spans="1:11" ht="13" thickBot="1">
      <c r="A27" s="106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0">
        <f>(D27-$C4)/$C4</f>
        <v>-4.9966700300517343E-2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6"/>
    </row>
    <row r="29" spans="1:11">
      <c r="A29" s="104">
        <v>6</v>
      </c>
      <c r="B29" s="81">
        <f>B27+7</f>
        <v>43023</v>
      </c>
      <c r="C29" s="20">
        <f>D27+G27-H27</f>
        <v>1900.0665993989653</v>
      </c>
      <c r="D29" s="21">
        <f>C29+(C29*0.0774)</f>
        <v>2047.1317541924452</v>
      </c>
      <c r="E29" s="17">
        <f>C29/3000</f>
        <v>0.63335553313298842</v>
      </c>
      <c r="F29" s="101">
        <f>(D29-C29)/E29</f>
        <v>232.2</v>
      </c>
      <c r="G29" s="18"/>
      <c r="H29" s="18"/>
      <c r="I29" s="19">
        <f>E29*50/C29</f>
        <v>1.6666666666666666E-2</v>
      </c>
      <c r="J29" s="87">
        <f>(D29-$C4)/$C4</f>
        <v>2.3565877096222609E-2</v>
      </c>
    </row>
    <row r="30" spans="1:11">
      <c r="A30" s="105"/>
      <c r="B30" s="81">
        <f>B29+7</f>
        <v>43030</v>
      </c>
      <c r="C30" s="20">
        <f>D29+G29-H29</f>
        <v>2047.1317541924452</v>
      </c>
      <c r="D30" s="21">
        <f>C30+(C30*0.0717)</f>
        <v>2193.9111009680437</v>
      </c>
      <c r="E30" s="17">
        <f>C30/3000</f>
        <v>0.68237725139748173</v>
      </c>
      <c r="F30" s="101">
        <f>(D30-C30)/E30</f>
        <v>215.10000000000022</v>
      </c>
      <c r="G30" s="18"/>
      <c r="H30" s="18"/>
      <c r="I30" s="19">
        <f>E30*50/C30</f>
        <v>1.6666666666666666E-2</v>
      </c>
      <c r="J30" s="87">
        <f>(D30-$C4)/$C4</f>
        <v>9.6955550484021838E-2</v>
      </c>
    </row>
    <row r="31" spans="1:11">
      <c r="A31" s="105"/>
      <c r="B31" s="81">
        <f>B30+7</f>
        <v>43037</v>
      </c>
      <c r="C31" s="20">
        <f>D30+G30-H30</f>
        <v>2193.9111009680437</v>
      </c>
      <c r="D31" s="21">
        <f>C31+(C31*0.09)</f>
        <v>2391.3631000551677</v>
      </c>
      <c r="E31" s="17">
        <f>C31/3000</f>
        <v>0.73130370032268122</v>
      </c>
      <c r="F31" s="101">
        <f>(D31-C31)/E31</f>
        <v>270.00000000000011</v>
      </c>
      <c r="G31" s="18"/>
      <c r="H31" s="18"/>
      <c r="I31" s="19">
        <f>E31*50/C31</f>
        <v>1.6666666666666666E-2</v>
      </c>
      <c r="J31" s="87">
        <f>(D31-$C4)/$C4</f>
        <v>0.19568155002758386</v>
      </c>
    </row>
    <row r="32" spans="1:11" ht="13.5" thickBot="1">
      <c r="A32" s="106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7">
        <f>(D32-$C4)/$C4</f>
        <v>0.15347399131161024</v>
      </c>
      <c r="K32" s="102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6"/>
    </row>
    <row r="34" spans="1:11">
      <c r="A34" s="104">
        <v>7</v>
      </c>
      <c r="B34" s="81">
        <f>B32+7</f>
        <v>43051</v>
      </c>
      <c r="C34" s="20">
        <f>D32+G32-H32</f>
        <v>2304.0133750612213</v>
      </c>
      <c r="D34" s="99">
        <f>C34+(C34*-0.1562)</f>
        <v>1944.1264858766585</v>
      </c>
      <c r="E34" s="17">
        <f>C34/3000</f>
        <v>0.76800445835374043</v>
      </c>
      <c r="F34" s="95">
        <f>(D34-C34)/E34</f>
        <v>-468.59999999999997</v>
      </c>
      <c r="G34" s="18"/>
      <c r="H34" s="18"/>
      <c r="I34" s="19">
        <f>E34*50/C34</f>
        <v>1.6666666666666666E-2</v>
      </c>
      <c r="J34" s="90">
        <f>(D34-$C4)/$C4</f>
        <v>-2.7936757061670734E-2</v>
      </c>
    </row>
    <row r="35" spans="1:11">
      <c r="A35" s="105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7">
        <f>(D35-$C4)/$C4</f>
        <v>5.0800365616333922E-2</v>
      </c>
    </row>
    <row r="36" spans="1:11">
      <c r="A36" s="105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7">
        <f>(D36-$C4)/$C4</f>
        <v>1.4757913075693636E-2</v>
      </c>
    </row>
    <row r="37" spans="1:11" ht="13" thickBot="1">
      <c r="A37" s="106"/>
      <c r="B37" s="81">
        <f>B36+7</f>
        <v>43072</v>
      </c>
      <c r="C37" s="20">
        <f>D36+G36-H36</f>
        <v>2029.5158261513873</v>
      </c>
      <c r="D37" s="21">
        <f>C37+(C37*0.10018)</f>
        <v>2232.8327216152334</v>
      </c>
      <c r="E37" s="17">
        <f>C37/3250</f>
        <v>0.62446640804658071</v>
      </c>
      <c r="F37" s="101">
        <f>(D37-C37)/E37</f>
        <v>325.58500000000021</v>
      </c>
      <c r="G37" s="80"/>
      <c r="H37" s="80"/>
      <c r="I37" s="19">
        <f>E37*50/C37</f>
        <v>1.5384615384615385E-2</v>
      </c>
      <c r="J37" s="87">
        <f>(D37-$C4)/$C4</f>
        <v>0.11641636080761668</v>
      </c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6"/>
    </row>
    <row r="39" spans="1:11">
      <c r="A39" s="104">
        <v>8</v>
      </c>
      <c r="B39" s="81">
        <f>B37+7</f>
        <v>43079</v>
      </c>
      <c r="C39" s="20">
        <f>D37+G37-H37</f>
        <v>2232.8327216152334</v>
      </c>
      <c r="D39" s="17">
        <f>C39+(C39*0.0214)</f>
        <v>2280.6153418577992</v>
      </c>
      <c r="E39" s="17">
        <f>C39/3250</f>
        <v>0.68702545280468719</v>
      </c>
      <c r="F39" s="34">
        <f>(D39-C39)/E39</f>
        <v>69.549999999999756</v>
      </c>
      <c r="G39" s="18"/>
      <c r="H39" s="18"/>
      <c r="I39" s="19">
        <f>E39*50/C39</f>
        <v>1.5384615384615384E-2</v>
      </c>
      <c r="J39" s="87">
        <f>(D39-$C4)/$C4</f>
        <v>0.14030767092889959</v>
      </c>
    </row>
    <row r="40" spans="1:11">
      <c r="A40" s="105"/>
      <c r="B40" s="81">
        <f>B39+7</f>
        <v>43086</v>
      </c>
      <c r="C40" s="20">
        <f>D39+G39-H39</f>
        <v>2280.6153418577992</v>
      </c>
      <c r="D40" s="17">
        <f>C40+(C40*0.0087)</f>
        <v>2300.4566953319622</v>
      </c>
      <c r="E40" s="17">
        <f>C40/3250</f>
        <v>0.70172779749470748</v>
      </c>
      <c r="F40" s="34">
        <f>(D40-C40)/E40</f>
        <v>28.275000000000269</v>
      </c>
      <c r="G40" s="18"/>
      <c r="H40" s="18"/>
      <c r="I40" s="19">
        <f>E40*50/C40</f>
        <v>1.5384615384615385E-2</v>
      </c>
      <c r="J40" s="87">
        <f>(D40-$C4)/$C4</f>
        <v>0.15022834766598112</v>
      </c>
    </row>
    <row r="41" spans="1:11">
      <c r="A41" s="105"/>
      <c r="B41" s="81">
        <f>B40+7</f>
        <v>43093</v>
      </c>
      <c r="C41" s="20">
        <f>D40+G40-H40</f>
        <v>2300.4566953319622</v>
      </c>
      <c r="D41" s="17">
        <f>C41+(C41*0)</f>
        <v>2300.4566953319622</v>
      </c>
      <c r="E41" s="17">
        <f>C41/3250</f>
        <v>0.70783282933291147</v>
      </c>
      <c r="F41" s="37">
        <f>(D41-C41)/E41</f>
        <v>0</v>
      </c>
      <c r="G41" s="18"/>
      <c r="H41" s="18"/>
      <c r="I41" s="19">
        <f>E41*50/C41</f>
        <v>1.5384615384615385E-2</v>
      </c>
      <c r="J41" s="87">
        <f>(D41-$C4)/$C4</f>
        <v>0.15022834766598112</v>
      </c>
    </row>
    <row r="42" spans="1:11" ht="13" thickBot="1">
      <c r="A42" s="106"/>
      <c r="B42" s="81">
        <f>B41+7</f>
        <v>43100</v>
      </c>
      <c r="C42" s="20">
        <f>D41+G41-H41</f>
        <v>2300.4566953319622</v>
      </c>
      <c r="D42" s="17">
        <f>C42+(C42*0)</f>
        <v>2300.4566953319622</v>
      </c>
      <c r="E42" s="17">
        <f>C42/3250</f>
        <v>0.70783282933291147</v>
      </c>
      <c r="F42" s="37">
        <f>(D42-C42)/E42</f>
        <v>0</v>
      </c>
      <c r="G42" s="80"/>
      <c r="H42" s="80"/>
      <c r="I42" s="19">
        <f>E42*50/C42</f>
        <v>1.5384615384615385E-2</v>
      </c>
      <c r="J42" s="87">
        <f>(D42-$C4)/$C4</f>
        <v>0.15022834766598112</v>
      </c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6"/>
    </row>
    <row r="44" spans="1:11">
      <c r="A44" s="104">
        <v>9</v>
      </c>
      <c r="B44" s="81">
        <f>B42+7</f>
        <v>43107</v>
      </c>
      <c r="C44" s="20">
        <f>D42+G42-H42</f>
        <v>2300.4566953319622</v>
      </c>
      <c r="D44" s="17">
        <f>C44+(C44*-0.0579)</f>
        <v>2167.2602526722417</v>
      </c>
      <c r="E44" s="17">
        <f>C44/3250</f>
        <v>0.70783282933291147</v>
      </c>
      <c r="F44" s="37">
        <f>(D44-C44)/E44</f>
        <v>-188.17499999999993</v>
      </c>
      <c r="G44" s="18"/>
      <c r="H44" s="18"/>
      <c r="I44" s="19">
        <f>E44*50/C44</f>
        <v>1.5384615384615385E-2</v>
      </c>
      <c r="J44" s="87">
        <f>(D44-$C4)/$C4</f>
        <v>8.3630126336120839E-2</v>
      </c>
    </row>
    <row r="45" spans="1:11">
      <c r="A45" s="105"/>
      <c r="B45" s="81">
        <f>B44+7</f>
        <v>43114</v>
      </c>
      <c r="C45" s="20">
        <f>D44+G44-H44</f>
        <v>2167.2602526722417</v>
      </c>
      <c r="D45" s="99">
        <f>C45+(C45*-0.1565)</f>
        <v>1828.0840231290358</v>
      </c>
      <c r="E45" s="17">
        <f>C45/3250</f>
        <v>0.66684930851453594</v>
      </c>
      <c r="F45" s="95">
        <f>(D45-C45)/E45</f>
        <v>-508.62500000000006</v>
      </c>
      <c r="G45" s="18"/>
      <c r="H45" s="18"/>
      <c r="I45" s="19">
        <f>E45*50/C45</f>
        <v>1.5384615384615387E-2</v>
      </c>
      <c r="J45" s="93">
        <f>(D45-$C4)/$C4</f>
        <v>-8.5957988435482094E-2</v>
      </c>
    </row>
    <row r="46" spans="1:11" ht="14.5">
      <c r="A46" s="105"/>
      <c r="B46" s="81">
        <f>B45+7</f>
        <v>43121</v>
      </c>
      <c r="C46" s="32">
        <f>D45+G45-H45</f>
        <v>1828.0840231290358</v>
      </c>
      <c r="D46" s="17">
        <f>C46+(C46*0.03)</f>
        <v>1882.926543822907</v>
      </c>
      <c r="E46" s="17">
        <f>C46/3250</f>
        <v>0.56248739173201101</v>
      </c>
      <c r="F46" s="28">
        <f>(D46-C46)/E46</f>
        <v>97.500000000000156</v>
      </c>
      <c r="G46" s="18"/>
      <c r="H46" s="18"/>
      <c r="I46" s="19">
        <f>E46*50/C46</f>
        <v>1.5384615384615385E-2</v>
      </c>
      <c r="J46" s="85"/>
    </row>
    <row r="47" spans="1:11" ht="13.5" thickBot="1">
      <c r="A47" s="106"/>
      <c r="B47" s="81">
        <f>B46+7</f>
        <v>43128</v>
      </c>
      <c r="C47" s="20">
        <f>D46+G46-H46</f>
        <v>1882.926543822907</v>
      </c>
      <c r="D47" s="17">
        <f>C47+(C47*0.03)</f>
        <v>1939.4143401375941</v>
      </c>
      <c r="E47" s="17">
        <f>C47/3250</f>
        <v>0.57936201348397143</v>
      </c>
      <c r="F47" s="28">
        <f>(D47-C47)/E47</f>
        <v>97.499999999999801</v>
      </c>
      <c r="G47" s="80"/>
      <c r="H47" s="80">
        <f>(D47-C34)*0.35</f>
        <v>-127.60966222326951</v>
      </c>
      <c r="I47" s="19">
        <f>E47*50/C47</f>
        <v>1.5384615384615385E-2</v>
      </c>
      <c r="J47" s="85"/>
      <c r="K47" s="102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6"/>
    </row>
    <row r="49" spans="1:11">
      <c r="A49" s="104">
        <v>10</v>
      </c>
      <c r="B49" s="81">
        <f>B47+7</f>
        <v>43135</v>
      </c>
      <c r="C49" s="20">
        <f>D47+G47-H47</f>
        <v>2067.0240023608635</v>
      </c>
      <c r="D49" s="17">
        <f>C49+(C49*0.03)</f>
        <v>2129.0347224316893</v>
      </c>
      <c r="E49" s="17">
        <f>C49/3250</f>
        <v>0.63600738534180412</v>
      </c>
      <c r="F49" s="28">
        <f>(D49-C49)/E49</f>
        <v>97.499999999999773</v>
      </c>
      <c r="G49" s="18"/>
      <c r="H49" s="18"/>
      <c r="I49" s="19">
        <f>E49*50/C49</f>
        <v>1.5384615384615384E-2</v>
      </c>
      <c r="J49" s="85"/>
    </row>
    <row r="50" spans="1:11">
      <c r="A50" s="105"/>
      <c r="B50" s="81">
        <f>B49+7</f>
        <v>43142</v>
      </c>
      <c r="C50" s="20">
        <f>D49+G49-H49</f>
        <v>2129.0347224316893</v>
      </c>
      <c r="D50" s="17">
        <f>C50+(C50*0.03)</f>
        <v>2192.9057641046397</v>
      </c>
      <c r="E50" s="17">
        <f>C50/3250</f>
        <v>0.65508760690205825</v>
      </c>
      <c r="F50" s="28">
        <f>(D50-C50)/E50</f>
        <v>97.499999999999673</v>
      </c>
      <c r="G50" s="18"/>
      <c r="H50" s="18"/>
      <c r="I50" s="19">
        <f>E50*50/C50</f>
        <v>1.5384615384615384E-2</v>
      </c>
      <c r="J50" s="85"/>
    </row>
    <row r="51" spans="1:11">
      <c r="A51" s="105"/>
      <c r="B51" s="81">
        <f>B50+7</f>
        <v>43149</v>
      </c>
      <c r="C51" s="20">
        <f>D50+G50-H50</f>
        <v>2192.9057641046397</v>
      </c>
      <c r="D51" s="17">
        <f>C51+(C51*0.03)</f>
        <v>2258.692937027779</v>
      </c>
      <c r="E51" s="17">
        <f>C51/3250</f>
        <v>0.67474023510911996</v>
      </c>
      <c r="F51" s="28">
        <f>(D51-C51)/E51</f>
        <v>97.500000000000043</v>
      </c>
      <c r="G51" s="18"/>
      <c r="H51" s="18"/>
      <c r="I51" s="19">
        <f>E51*50/C51</f>
        <v>1.5384615384615384E-2</v>
      </c>
      <c r="J51" s="85"/>
    </row>
    <row r="52" spans="1:11" ht="13" thickBot="1">
      <c r="A52" s="106"/>
      <c r="B52" s="81">
        <f>B51+7</f>
        <v>43156</v>
      </c>
      <c r="C52" s="20">
        <f>D51+G51-H51</f>
        <v>2258.692937027779</v>
      </c>
      <c r="D52" s="17">
        <f>C52+(C52*0.03)</f>
        <v>2326.4537251386123</v>
      </c>
      <c r="E52" s="17">
        <f>C52/3250</f>
        <v>0.69498244216239358</v>
      </c>
      <c r="F52" s="28">
        <f>(D52-C52)/E52</f>
        <v>97.499999999999957</v>
      </c>
      <c r="G52" s="80"/>
      <c r="H52" s="80"/>
      <c r="I52" s="19">
        <f>E52*50/C52</f>
        <v>1.5384615384615385E-2</v>
      </c>
      <c r="J52" s="85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6"/>
    </row>
    <row r="54" spans="1:11">
      <c r="A54" s="104">
        <v>11</v>
      </c>
      <c r="B54" s="81">
        <f>B52+7</f>
        <v>43163</v>
      </c>
      <c r="C54" s="20">
        <f>D52+G52-H52</f>
        <v>2326.4537251386123</v>
      </c>
      <c r="D54" s="17">
        <f>C54+(C54*0.03)</f>
        <v>2396.2473368927708</v>
      </c>
      <c r="E54" s="17">
        <f>C54/3250</f>
        <v>0.71583191542726532</v>
      </c>
      <c r="F54" s="28">
        <f>(D54-C54)/E54</f>
        <v>97.500000000000213</v>
      </c>
      <c r="G54" s="18"/>
      <c r="H54" s="18"/>
      <c r="I54" s="19">
        <f>E54*50/C54</f>
        <v>1.5384615384615385E-2</v>
      </c>
      <c r="J54" s="85"/>
    </row>
    <row r="55" spans="1:11">
      <c r="A55" s="105"/>
      <c r="B55" s="81">
        <f>B54+7</f>
        <v>43170</v>
      </c>
      <c r="C55" s="20">
        <f>D54+G54-H54</f>
        <v>2396.2473368927708</v>
      </c>
      <c r="D55" s="17">
        <f>C55+(C55*0.03)</f>
        <v>2468.1347569995542</v>
      </c>
      <c r="E55" s="17">
        <f>C55/3250</f>
        <v>0.73730687289008334</v>
      </c>
      <c r="F55" s="28">
        <f>(D55-C55)/E55</f>
        <v>97.500000000000284</v>
      </c>
      <c r="G55" s="18"/>
      <c r="H55" s="18"/>
      <c r="I55" s="19">
        <f>E55*50/C55</f>
        <v>1.5384615384615384E-2</v>
      </c>
      <c r="J55" s="85"/>
    </row>
    <row r="56" spans="1:11">
      <c r="A56" s="105"/>
      <c r="B56" s="81">
        <f>B55+7</f>
        <v>43177</v>
      </c>
      <c r="C56" s="20">
        <f>D55+G55-H55</f>
        <v>2468.1347569995542</v>
      </c>
      <c r="D56" s="17">
        <f>C56+(C56*0.03)</f>
        <v>2542.1787997095407</v>
      </c>
      <c r="E56" s="17">
        <f>C56/3250</f>
        <v>0.75942607907678594</v>
      </c>
      <c r="F56" s="28">
        <f>(D56-C56)/E56</f>
        <v>97.499999999999929</v>
      </c>
      <c r="G56" s="18"/>
      <c r="H56" s="18"/>
      <c r="I56" s="19">
        <f>E56*50/C56</f>
        <v>1.5384615384615385E-2</v>
      </c>
      <c r="J56" s="85"/>
    </row>
    <row r="57" spans="1:11" ht="13" thickBot="1">
      <c r="A57" s="106"/>
      <c r="B57" s="81">
        <f>B56+7</f>
        <v>43184</v>
      </c>
      <c r="C57" s="20">
        <f>D56+G56-H56</f>
        <v>2542.1787997095407</v>
      </c>
      <c r="D57" s="17">
        <f>C57+(C57*0.03)</f>
        <v>2618.4441637008267</v>
      </c>
      <c r="E57" s="17">
        <f>C57/3250</f>
        <v>0.78220886144908941</v>
      </c>
      <c r="F57" s="28">
        <f>(D57-C57)/E57</f>
        <v>97.499999999999716</v>
      </c>
      <c r="G57" s="80"/>
      <c r="H57" s="80"/>
      <c r="I57" s="19">
        <f>E57*50/C57</f>
        <v>1.5384615384615385E-2</v>
      </c>
      <c r="J57" s="85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6"/>
    </row>
    <row r="59" spans="1:11">
      <c r="A59" s="104">
        <v>12</v>
      </c>
      <c r="B59" s="81">
        <f>B57+7</f>
        <v>43191</v>
      </c>
      <c r="C59" s="20">
        <f>D57+G57-H57</f>
        <v>2618.4441637008267</v>
      </c>
      <c r="D59" s="17">
        <f>C59+(C59*0.03)</f>
        <v>2696.9974886118516</v>
      </c>
      <c r="E59" s="17">
        <f>C59/3250</f>
        <v>0.80567512729256208</v>
      </c>
      <c r="F59" s="28">
        <f>(D59-C59)/E59</f>
        <v>97.500000000000128</v>
      </c>
      <c r="G59" s="18"/>
      <c r="H59" s="18"/>
      <c r="I59" s="19">
        <f>E59*50/C59</f>
        <v>1.5384615384615385E-2</v>
      </c>
      <c r="J59" s="85"/>
    </row>
    <row r="60" spans="1:11">
      <c r="A60" s="105"/>
      <c r="B60" s="81">
        <f>B59+7</f>
        <v>43198</v>
      </c>
      <c r="C60" s="20">
        <f>D59+G59-H59</f>
        <v>2696.9974886118516</v>
      </c>
      <c r="D60" s="17">
        <f>C60+(C60*0.03)</f>
        <v>2777.9074132702071</v>
      </c>
      <c r="E60" s="17">
        <f>C60/3250</f>
        <v>0.82984538111133899</v>
      </c>
      <c r="F60" s="28">
        <f>(D60-C60)/E60</f>
        <v>97.499999999999957</v>
      </c>
      <c r="G60" s="18"/>
      <c r="H60" s="18"/>
      <c r="I60" s="19">
        <f>E60*50/C60</f>
        <v>1.5384615384615385E-2</v>
      </c>
      <c r="J60" s="85"/>
    </row>
    <row r="61" spans="1:11">
      <c r="A61" s="105"/>
      <c r="B61" s="81">
        <f>B60+7</f>
        <v>43205</v>
      </c>
      <c r="C61" s="20">
        <f>D60+G60-H60</f>
        <v>2777.9074132702071</v>
      </c>
      <c r="D61" s="17">
        <f>C61+(C61*0.03)</f>
        <v>2861.2446356683135</v>
      </c>
      <c r="E61" s="17">
        <f>C61/3250</f>
        <v>0.85474074254467913</v>
      </c>
      <c r="F61" s="28">
        <f>(D61-C61)/E61</f>
        <v>97.500000000000227</v>
      </c>
      <c r="G61" s="18"/>
      <c r="H61" s="18"/>
      <c r="I61" s="19">
        <f>E61*50/C61</f>
        <v>1.5384615384615384E-2</v>
      </c>
      <c r="J61" s="85"/>
    </row>
    <row r="62" spans="1:11" ht="13.5" thickBot="1">
      <c r="A62" s="106"/>
      <c r="B62" s="81">
        <f>B61+7</f>
        <v>43212</v>
      </c>
      <c r="C62" s="20">
        <f>D61+G61-H61</f>
        <v>2861.2446356683135</v>
      </c>
      <c r="D62" s="17">
        <f>C62+(C62*0.03)</f>
        <v>2947.081974738363</v>
      </c>
      <c r="E62" s="17">
        <f>C62/3250</f>
        <v>0.88038296482101952</v>
      </c>
      <c r="F62" s="28">
        <f>(D62-C62)/E62</f>
        <v>97.500000000000043</v>
      </c>
      <c r="G62" s="80"/>
      <c r="H62" s="80">
        <f>(D62-C49)*0.35</f>
        <v>308.02029033212477</v>
      </c>
      <c r="I62" s="19">
        <f>E62*50/C62</f>
        <v>1.5384615384615385E-2</v>
      </c>
      <c r="J62" s="85"/>
      <c r="K62" s="102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6"/>
    </row>
    <row r="64" spans="1:11">
      <c r="A64" s="104">
        <v>13</v>
      </c>
      <c r="B64" s="81">
        <f>B62+7</f>
        <v>43219</v>
      </c>
      <c r="C64" s="20">
        <f>D62+G62-H62</f>
        <v>2639.0616844062383</v>
      </c>
      <c r="D64" s="17">
        <f>C64+(C64*0.03)</f>
        <v>2718.2335349384257</v>
      </c>
      <c r="E64" s="17">
        <f>C64/3250</f>
        <v>0.81201897981730409</v>
      </c>
      <c r="F64" s="28">
        <f>(D64-C64)/E64</f>
        <v>97.50000000000027</v>
      </c>
      <c r="G64" s="17"/>
      <c r="H64" s="79"/>
      <c r="I64" s="19">
        <f>E64*50/C64</f>
        <v>1.5384615384615385E-2</v>
      </c>
      <c r="J64" s="85"/>
    </row>
    <row r="65" spans="1:11">
      <c r="A65" s="105"/>
      <c r="B65" s="81">
        <f>B64+7</f>
        <v>43226</v>
      </c>
      <c r="C65" s="20">
        <f>D64+G64-H64</f>
        <v>2718.2335349384257</v>
      </c>
      <c r="D65" s="17">
        <f>C65+(C65*0.03)</f>
        <v>2799.7805409865787</v>
      </c>
      <c r="E65" s="17">
        <f>C65/3250</f>
        <v>0.83637954921182334</v>
      </c>
      <c r="F65" s="28">
        <f>(D65-C65)/E65</f>
        <v>97.500000000000242</v>
      </c>
      <c r="G65" s="17"/>
      <c r="H65" s="79"/>
      <c r="I65" s="19">
        <f>E65*50/C65</f>
        <v>1.5384615384615384E-2</v>
      </c>
      <c r="J65" s="85"/>
    </row>
    <row r="66" spans="1:11">
      <c r="A66" s="105"/>
      <c r="B66" s="81">
        <f>B65+7</f>
        <v>43233</v>
      </c>
      <c r="C66" s="20">
        <f>D65+G65-H65</f>
        <v>2799.7805409865787</v>
      </c>
      <c r="D66" s="17">
        <f>C66+(C66*0.03)</f>
        <v>2883.7739572161759</v>
      </c>
      <c r="E66" s="17">
        <f>C66/3250</f>
        <v>0.86147093568817801</v>
      </c>
      <c r="F66" s="28">
        <f>(D66-C66)/E66</f>
        <v>97.499999999999801</v>
      </c>
      <c r="G66" s="17"/>
      <c r="H66" s="79"/>
      <c r="I66" s="19">
        <f>E66*50/C66</f>
        <v>1.5384615384615382E-2</v>
      </c>
      <c r="J66" s="85"/>
    </row>
    <row r="67" spans="1:11" ht="13" thickBot="1">
      <c r="A67" s="106"/>
      <c r="B67" s="81">
        <f>B66+7</f>
        <v>43240</v>
      </c>
      <c r="C67" s="20">
        <f>D66+G66-H66</f>
        <v>2883.7739572161759</v>
      </c>
      <c r="D67" s="17">
        <f>C67+(C67*0.03)</f>
        <v>2970.2871759326613</v>
      </c>
      <c r="E67" s="17">
        <f>C67/3250</f>
        <v>0.8873150637588233</v>
      </c>
      <c r="F67" s="28">
        <f>(D67-C67)/E67</f>
        <v>97.500000000000171</v>
      </c>
      <c r="G67" s="80"/>
      <c r="H67" s="80"/>
      <c r="I67" s="19">
        <f>E67*50/C67</f>
        <v>1.5384615384615384E-2</v>
      </c>
      <c r="J67" s="85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6"/>
    </row>
    <row r="69" spans="1:11">
      <c r="A69" s="104">
        <v>14</v>
      </c>
      <c r="B69" s="81">
        <f>B67+7</f>
        <v>43247</v>
      </c>
      <c r="C69" s="20">
        <f>D67+G67-H67</f>
        <v>2970.2871759326613</v>
      </c>
      <c r="D69" s="17">
        <f>C69+(C69*0.03)</f>
        <v>3059.3957912106412</v>
      </c>
      <c r="E69" s="17">
        <f>C69/3250</f>
        <v>0.91393451567158812</v>
      </c>
      <c r="F69" s="28">
        <f>(D69-C69)/E69</f>
        <v>97.500000000000043</v>
      </c>
      <c r="G69" s="18"/>
      <c r="H69" s="18"/>
      <c r="I69" s="19">
        <f>E69*50/C69</f>
        <v>1.5384615384615384E-2</v>
      </c>
      <c r="J69" s="85"/>
    </row>
    <row r="70" spans="1:11">
      <c r="A70" s="105"/>
      <c r="B70" s="81">
        <f>B69+7</f>
        <v>43254</v>
      </c>
      <c r="C70" s="20">
        <f>D69+G69-H69</f>
        <v>3059.3957912106412</v>
      </c>
      <c r="D70" s="17">
        <f>C70+(C70*0.03)</f>
        <v>3151.1776649469602</v>
      </c>
      <c r="E70" s="17">
        <f>C70/3250</f>
        <v>0.94135255114173577</v>
      </c>
      <c r="F70" s="28">
        <f>(D70-C70)/E70</f>
        <v>97.499999999999844</v>
      </c>
      <c r="G70" s="18"/>
      <c r="H70" s="18"/>
      <c r="I70" s="19">
        <f>E70*50/C70</f>
        <v>1.5384615384615385E-2</v>
      </c>
      <c r="J70" s="85"/>
    </row>
    <row r="71" spans="1:11">
      <c r="A71" s="105"/>
      <c r="B71" s="81">
        <f>B70+7</f>
        <v>43261</v>
      </c>
      <c r="C71" s="20">
        <f>D70+G70-H70</f>
        <v>3151.1776649469602</v>
      </c>
      <c r="D71" s="17">
        <f>C71+(C71*0.03)</f>
        <v>3245.7129948953689</v>
      </c>
      <c r="E71" s="17">
        <f>C71/3250</f>
        <v>0.96959312767598782</v>
      </c>
      <c r="F71" s="28">
        <f>(D71-C71)/E71</f>
        <v>97.499999999999801</v>
      </c>
      <c r="G71" s="18"/>
      <c r="H71" s="18"/>
      <c r="I71" s="19">
        <f>E71*50/C71</f>
        <v>1.5384615384615387E-2</v>
      </c>
      <c r="J71" s="85"/>
    </row>
    <row r="72" spans="1:11" ht="13" thickBot="1">
      <c r="A72" s="106"/>
      <c r="B72" s="81">
        <f>B71+7</f>
        <v>43268</v>
      </c>
      <c r="C72" s="20">
        <f>D71+G71-H71</f>
        <v>3245.7129948953689</v>
      </c>
      <c r="D72" s="17">
        <f>C72+(C72*0.03)</f>
        <v>3343.0843847422298</v>
      </c>
      <c r="E72" s="17">
        <f>C72/3250</f>
        <v>0.99868092150626731</v>
      </c>
      <c r="F72" s="28">
        <f>(D72-C72)/E72</f>
        <v>97.499999999999829</v>
      </c>
      <c r="G72" s="80"/>
      <c r="H72" s="80"/>
      <c r="I72" s="19">
        <f>E72*50/C72</f>
        <v>1.5384615384615385E-2</v>
      </c>
      <c r="J72" s="85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6"/>
    </row>
    <row r="74" spans="1:11">
      <c r="A74" s="104">
        <v>15</v>
      </c>
      <c r="B74" s="81">
        <f>B72+7</f>
        <v>43275</v>
      </c>
      <c r="C74" s="20">
        <f>D72+G72-H72</f>
        <v>3343.0843847422298</v>
      </c>
      <c r="D74" s="17">
        <f>C74+(C74*0.03)</f>
        <v>3443.3769162844965</v>
      </c>
      <c r="E74" s="17">
        <f>C74/3250</f>
        <v>1.0286413491514552</v>
      </c>
      <c r="F74" s="28">
        <f>(D74-C74)/E74</f>
        <v>97.499999999999829</v>
      </c>
      <c r="G74" s="18"/>
      <c r="H74" s="18"/>
      <c r="I74" s="19">
        <f>E74*50/C74</f>
        <v>1.5384615384615384E-2</v>
      </c>
      <c r="J74" s="85"/>
    </row>
    <row r="75" spans="1:11">
      <c r="A75" s="105"/>
      <c r="B75" s="81">
        <f>B74+7</f>
        <v>43282</v>
      </c>
      <c r="C75" s="20">
        <f>D74+G74-H74</f>
        <v>3443.3769162844965</v>
      </c>
      <c r="D75" s="17">
        <f>C75+(C75*0.03)</f>
        <v>3546.6782237730313</v>
      </c>
      <c r="E75" s="17">
        <f>C75/3250</f>
        <v>1.059500589625999</v>
      </c>
      <c r="F75" s="28">
        <f>(D75-C75)/E75</f>
        <v>97.499999999999901</v>
      </c>
      <c r="G75" s="18"/>
      <c r="H75" s="18"/>
      <c r="I75" s="19">
        <f>E75*50/C75</f>
        <v>1.5384615384615385E-2</v>
      </c>
      <c r="J75" s="85"/>
    </row>
    <row r="76" spans="1:11">
      <c r="A76" s="105"/>
      <c r="B76" s="81">
        <f>B75+7</f>
        <v>43289</v>
      </c>
      <c r="C76" s="20">
        <f>D75+G75-H75</f>
        <v>3546.6782237730313</v>
      </c>
      <c r="D76" s="17">
        <f>C76+(C76*0.03)</f>
        <v>3653.0785704862224</v>
      </c>
      <c r="E76" s="17">
        <f>C76/3250</f>
        <v>1.0912856073147787</v>
      </c>
      <c r="F76" s="28">
        <f>(D76-C76)/E76</f>
        <v>97.500000000000142</v>
      </c>
      <c r="G76" s="18"/>
      <c r="H76" s="18"/>
      <c r="I76" s="19">
        <f>E76*50/C76</f>
        <v>1.5384615384615384E-2</v>
      </c>
      <c r="J76" s="85"/>
    </row>
    <row r="77" spans="1:11" ht="13.5" thickBot="1">
      <c r="A77" s="106"/>
      <c r="B77" s="81">
        <f>B76+7</f>
        <v>43296</v>
      </c>
      <c r="C77" s="20">
        <f>D76+G76-H76</f>
        <v>3653.0785704862224</v>
      </c>
      <c r="D77" s="17">
        <f>C77+(C77*0.03)</f>
        <v>3762.6709276008091</v>
      </c>
      <c r="E77" s="17">
        <f>C77/3250</f>
        <v>1.1240241755342222</v>
      </c>
      <c r="F77" s="28">
        <f>(D77-C77)/E77</f>
        <v>97.500000000000099</v>
      </c>
      <c r="G77" s="80"/>
      <c r="H77" s="80">
        <f>(D77-C64)*0.35</f>
        <v>393.26323511809977</v>
      </c>
      <c r="I77" s="19">
        <f>E77*50/C77</f>
        <v>1.5384615384615384E-2</v>
      </c>
      <c r="J77" s="85"/>
      <c r="K77" s="102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6"/>
    </row>
    <row r="79" spans="1:11">
      <c r="A79" s="104">
        <v>16</v>
      </c>
      <c r="B79" s="81">
        <f>B77+7</f>
        <v>43303</v>
      </c>
      <c r="C79" s="20">
        <f>D77+G77-H77</f>
        <v>3369.4076924827095</v>
      </c>
      <c r="D79" s="17">
        <f>C79+(C79*0.03)</f>
        <v>3470.4899232571906</v>
      </c>
      <c r="E79" s="17">
        <f>C79/3250</f>
        <v>1.0367408284562183</v>
      </c>
      <c r="F79" s="28">
        <f>(D79-C79)/E79</f>
        <v>97.499999999999829</v>
      </c>
      <c r="G79" s="18"/>
      <c r="H79" s="18"/>
      <c r="I79" s="19">
        <f>E79*50/C79</f>
        <v>1.5384615384615384E-2</v>
      </c>
      <c r="J79" s="85"/>
    </row>
    <row r="80" spans="1:11">
      <c r="A80" s="105"/>
      <c r="B80" s="81">
        <f>B79+7</f>
        <v>43310</v>
      </c>
      <c r="C80" s="20">
        <f>D79+G79-H79</f>
        <v>3470.4899232571906</v>
      </c>
      <c r="D80" s="17">
        <f>C80+(C80*0.03)</f>
        <v>3574.6046209549063</v>
      </c>
      <c r="E80" s="17">
        <f>C80/3250</f>
        <v>1.0678430533099048</v>
      </c>
      <c r="F80" s="28">
        <f>(D80-C80)/E80</f>
        <v>97.499999999999943</v>
      </c>
      <c r="G80" s="18"/>
      <c r="H80" s="18"/>
      <c r="I80" s="19">
        <f>E80*50/C80</f>
        <v>1.5384615384615384E-2</v>
      </c>
      <c r="J80" s="85"/>
    </row>
    <row r="81" spans="1:11">
      <c r="A81" s="105"/>
      <c r="B81" s="81">
        <f>B80+7</f>
        <v>43317</v>
      </c>
      <c r="C81" s="20">
        <f>D80+G80-H80</f>
        <v>3574.6046209549063</v>
      </c>
      <c r="D81" s="17">
        <f>C81+(C81*0.03)</f>
        <v>3681.8427595835533</v>
      </c>
      <c r="E81" s="17">
        <f>C81/3250</f>
        <v>1.099878344909202</v>
      </c>
      <c r="F81" s="28">
        <f>(D81-C81)/E81</f>
        <v>97.499999999999815</v>
      </c>
      <c r="G81" s="18"/>
      <c r="H81" s="18"/>
      <c r="I81" s="19">
        <f>E81*50/C81</f>
        <v>1.5384615384615384E-2</v>
      </c>
      <c r="J81" s="85"/>
    </row>
    <row r="82" spans="1:11" ht="13" thickBot="1">
      <c r="A82" s="106"/>
      <c r="B82" s="81">
        <f>B81+7</f>
        <v>43324</v>
      </c>
      <c r="C82" s="20">
        <f>D81+G81-H81</f>
        <v>3681.8427595835533</v>
      </c>
      <c r="D82" s="17">
        <f>C82+(C82*0.03)</f>
        <v>3792.2980423710601</v>
      </c>
      <c r="E82" s="17">
        <f>C82/3250</f>
        <v>1.1328746952564779</v>
      </c>
      <c r="F82" s="28">
        <f>(D82-C82)/E82</f>
        <v>97.500000000000185</v>
      </c>
      <c r="G82" s="80"/>
      <c r="H82" s="80"/>
      <c r="I82" s="19">
        <f>E82*50/C82</f>
        <v>1.5384615384615385E-2</v>
      </c>
      <c r="J82" s="85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6"/>
    </row>
    <row r="84" spans="1:11">
      <c r="A84" s="104">
        <v>17</v>
      </c>
      <c r="B84" s="81">
        <f>B82+7</f>
        <v>43331</v>
      </c>
      <c r="C84" s="20">
        <f>D82+G82-H82</f>
        <v>3792.2980423710601</v>
      </c>
      <c r="D84" s="17">
        <f>C84+(C84*0.03)</f>
        <v>3906.0669836421921</v>
      </c>
      <c r="E84" s="17">
        <f>C84/3250</f>
        <v>1.1668609361141724</v>
      </c>
      <c r="F84" s="28">
        <f>(D84-C84)/E84</f>
        <v>97.500000000000171</v>
      </c>
      <c r="G84" s="18"/>
      <c r="H84" s="18"/>
      <c r="I84" s="19">
        <f>E84*50/C84</f>
        <v>1.5384615384615385E-2</v>
      </c>
      <c r="J84" s="85"/>
    </row>
    <row r="85" spans="1:11">
      <c r="A85" s="105"/>
      <c r="B85" s="81">
        <f>B84+7</f>
        <v>43338</v>
      </c>
      <c r="C85" s="20">
        <f>D84+G84-H84</f>
        <v>3906.0669836421921</v>
      </c>
      <c r="D85" s="17">
        <f>C85+(C85*0.03)</f>
        <v>4023.2489931514579</v>
      </c>
      <c r="E85" s="17">
        <f>C85/3250</f>
        <v>1.2018667641975975</v>
      </c>
      <c r="F85" s="28">
        <f>(D85-C85)/E85</f>
        <v>97.5</v>
      </c>
      <c r="G85" s="18"/>
      <c r="H85" s="18"/>
      <c r="I85" s="19">
        <f>E85*50/C85</f>
        <v>1.5384615384615384E-2</v>
      </c>
      <c r="J85" s="85"/>
    </row>
    <row r="86" spans="1:11">
      <c r="A86" s="105"/>
      <c r="B86" s="81">
        <f>B85+7</f>
        <v>43345</v>
      </c>
      <c r="C86" s="20">
        <f>D85+G85-H85</f>
        <v>4023.2489931514579</v>
      </c>
      <c r="D86" s="17">
        <f>C86+(C86*0.03)</f>
        <v>4143.9464629460017</v>
      </c>
      <c r="E86" s="17">
        <f>C86/3250</f>
        <v>1.2379227671235256</v>
      </c>
      <c r="F86" s="28">
        <f>(D86-C86)/E86</f>
        <v>97.500000000000085</v>
      </c>
      <c r="G86" s="18"/>
      <c r="H86" s="18"/>
      <c r="I86" s="19">
        <f>E86*50/C86</f>
        <v>1.5384615384615385E-2</v>
      </c>
      <c r="J86" s="85"/>
    </row>
    <row r="87" spans="1:11" ht="13" thickBot="1">
      <c r="A87" s="106"/>
      <c r="B87" s="81">
        <f>B86+7</f>
        <v>43352</v>
      </c>
      <c r="C87" s="20">
        <f>D86+G86-H86</f>
        <v>4143.9464629460017</v>
      </c>
      <c r="D87" s="17">
        <f>C87+(C87*0.03)</f>
        <v>4268.264856834382</v>
      </c>
      <c r="E87" s="17">
        <f>C87/3250</f>
        <v>1.2750604501372313</v>
      </c>
      <c r="F87" s="28">
        <f>(D87-C87)/E87</f>
        <v>97.500000000000227</v>
      </c>
      <c r="G87" s="80"/>
      <c r="H87" s="80"/>
      <c r="I87" s="19">
        <f>E87*50/C87</f>
        <v>1.5384615384615385E-2</v>
      </c>
      <c r="J87" s="85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6"/>
    </row>
    <row r="89" spans="1:11">
      <c r="A89" s="104">
        <v>18</v>
      </c>
      <c r="B89" s="81">
        <f>B87+7</f>
        <v>43359</v>
      </c>
      <c r="C89" s="20">
        <f>D87+G87-H87</f>
        <v>4268.264856834382</v>
      </c>
      <c r="D89" s="17">
        <f>C89+(C89*0.03)</f>
        <v>4396.3128025394135</v>
      </c>
      <c r="E89" s="17">
        <f>C89/3250</f>
        <v>1.3133122636413483</v>
      </c>
      <c r="F89" s="28">
        <f>(D89-C89)/E89</f>
        <v>97.499999999999986</v>
      </c>
      <c r="G89" s="18"/>
      <c r="H89" s="18"/>
      <c r="I89" s="19">
        <f>E89*50/C89</f>
        <v>1.5384615384615385E-2</v>
      </c>
      <c r="J89" s="85"/>
    </row>
    <row r="90" spans="1:11">
      <c r="A90" s="105"/>
      <c r="B90" s="81">
        <f>B89+7</f>
        <v>43366</v>
      </c>
      <c r="C90" s="20">
        <f>D89+G89-H89</f>
        <v>4396.3128025394135</v>
      </c>
      <c r="D90" s="17">
        <f>C90+(C90*0.03)</f>
        <v>4528.2021866155956</v>
      </c>
      <c r="E90" s="17">
        <f>C90/3250</f>
        <v>1.3527116315505887</v>
      </c>
      <c r="F90" s="28">
        <f>(D90-C90)/E90</f>
        <v>97.499999999999758</v>
      </c>
      <c r="G90" s="18"/>
      <c r="H90" s="18"/>
      <c r="I90" s="19">
        <f>E90*50/C90</f>
        <v>1.5384615384615384E-2</v>
      </c>
      <c r="J90" s="85"/>
    </row>
    <row r="91" spans="1:11">
      <c r="A91" s="105"/>
      <c r="B91" s="81">
        <f>B90+7</f>
        <v>43373</v>
      </c>
      <c r="C91" s="20">
        <f>D90+G90-H90</f>
        <v>4528.2021866155956</v>
      </c>
      <c r="D91" s="17">
        <f>C91+(C91*0.03)</f>
        <v>4664.0482522140637</v>
      </c>
      <c r="E91" s="17">
        <f>C91/3250</f>
        <v>1.3932929804971064</v>
      </c>
      <c r="F91" s="28">
        <f>(D91-C91)/E91</f>
        <v>97.500000000000199</v>
      </c>
      <c r="G91" s="18"/>
      <c r="H91" s="18"/>
      <c r="I91" s="19">
        <f>E91*50/C91</f>
        <v>1.5384615384615385E-2</v>
      </c>
      <c r="J91" s="85"/>
    </row>
    <row r="92" spans="1:11" ht="13.5" thickBot="1">
      <c r="A92" s="106"/>
      <c r="B92" s="81">
        <f>B91+7</f>
        <v>43380</v>
      </c>
      <c r="C92" s="20">
        <f>D91+G91-H91</f>
        <v>4664.0482522140637</v>
      </c>
      <c r="D92" s="17">
        <f>C92+(C92*0.03)</f>
        <v>4803.9696997804858</v>
      </c>
      <c r="E92" s="17">
        <f>C92/3250</f>
        <v>1.4350917699120196</v>
      </c>
      <c r="F92" s="28">
        <f>(D92-C92)/E92</f>
        <v>97.500000000000128</v>
      </c>
      <c r="G92" s="80"/>
      <c r="H92" s="80">
        <f>(D92-C79)*0.35</f>
        <v>502.09670255422168</v>
      </c>
      <c r="I92" s="19">
        <f>E92*50/C92</f>
        <v>1.5384615384615385E-2</v>
      </c>
      <c r="J92" s="85"/>
      <c r="K92" s="102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6"/>
    </row>
    <row r="94" spans="1:11">
      <c r="A94" s="104">
        <v>19</v>
      </c>
      <c r="B94" s="81">
        <f>B92+7</f>
        <v>43387</v>
      </c>
      <c r="C94" s="20">
        <f>D92+G92-H92</f>
        <v>4301.8729972262645</v>
      </c>
      <c r="D94" s="17">
        <f>C94+(C94*0.03)</f>
        <v>4430.9291871430523</v>
      </c>
      <c r="E94" s="17">
        <f>C94/3250</f>
        <v>1.3236532299157737</v>
      </c>
      <c r="F94" s="28">
        <f>(D94-C94)/E94</f>
        <v>97.499999999999929</v>
      </c>
      <c r="G94" s="17"/>
      <c r="H94" s="18"/>
      <c r="I94" s="19">
        <f>E94*50/C94</f>
        <v>1.5384615384615387E-2</v>
      </c>
      <c r="J94" s="85"/>
    </row>
    <row r="95" spans="1:11">
      <c r="A95" s="105"/>
      <c r="B95" s="81">
        <f>B94+7</f>
        <v>43394</v>
      </c>
      <c r="C95" s="20">
        <f>D94+G94-H94</f>
        <v>4430.9291871430523</v>
      </c>
      <c r="D95" s="17">
        <f>C95+(C95*0.03)</f>
        <v>4563.8570627573436</v>
      </c>
      <c r="E95" s="17">
        <f>C95/3250</f>
        <v>1.3633628268132469</v>
      </c>
      <c r="F95" s="28">
        <f>(D95-C95)/E95</f>
        <v>97.499999999999744</v>
      </c>
      <c r="G95" s="17"/>
      <c r="H95" s="18"/>
      <c r="I95" s="19">
        <f>E95*50/C95</f>
        <v>1.5384615384615385E-2</v>
      </c>
      <c r="J95" s="85"/>
    </row>
    <row r="96" spans="1:11">
      <c r="A96" s="105"/>
      <c r="B96" s="81">
        <f>B95+7</f>
        <v>43401</v>
      </c>
      <c r="C96" s="20">
        <f>D95+G95-H95</f>
        <v>4563.8570627573436</v>
      </c>
      <c r="D96" s="17">
        <f>C96+(C96*0.03)</f>
        <v>4700.7727746400642</v>
      </c>
      <c r="E96" s="17">
        <f>C96/3250</f>
        <v>1.4042637116176442</v>
      </c>
      <c r="F96" s="28">
        <f>(D96-C96)/E96</f>
        <v>97.500000000000242</v>
      </c>
      <c r="G96" s="17"/>
      <c r="H96" s="18"/>
      <c r="I96" s="19">
        <f>E96*50/C96</f>
        <v>1.5384615384615385E-2</v>
      </c>
      <c r="J96" s="85"/>
    </row>
    <row r="97" spans="1:11" ht="13" thickBot="1">
      <c r="A97" s="106"/>
      <c r="B97" s="81">
        <f>B96+7</f>
        <v>43408</v>
      </c>
      <c r="C97" s="20">
        <f>D96+G96-H96</f>
        <v>4700.7727746400642</v>
      </c>
      <c r="D97" s="17">
        <f>C97+(C97*0.03)</f>
        <v>4841.7959578792661</v>
      </c>
      <c r="E97" s="17">
        <f>C97/3250</f>
        <v>1.4463916229661735</v>
      </c>
      <c r="F97" s="28">
        <f>(D97-C97)/E97</f>
        <v>97.499999999999986</v>
      </c>
      <c r="G97" s="80"/>
      <c r="H97" s="80"/>
      <c r="I97" s="19">
        <f>E97*50/C97</f>
        <v>1.5384615384615382E-2</v>
      </c>
      <c r="J97" s="85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6"/>
    </row>
    <row r="99" spans="1:11">
      <c r="A99" s="104">
        <v>20</v>
      </c>
      <c r="B99" s="81">
        <f>B97+7</f>
        <v>43415</v>
      </c>
      <c r="C99" s="20">
        <f>D97+G97-H97</f>
        <v>4841.7959578792661</v>
      </c>
      <c r="D99" s="17">
        <f>C99+(C99*0.03)</f>
        <v>4987.0498366156444</v>
      </c>
      <c r="E99" s="17">
        <f>C99/3250</f>
        <v>1.4897833716551587</v>
      </c>
      <c r="F99" s="28">
        <f>(D99-C99)/E99</f>
        <v>97.500000000000213</v>
      </c>
      <c r="G99" s="18"/>
      <c r="H99" s="18"/>
      <c r="I99" s="19">
        <f>E99*50/C99</f>
        <v>1.5384615384615385E-2</v>
      </c>
      <c r="J99" s="85"/>
    </row>
    <row r="100" spans="1:11">
      <c r="A100" s="105"/>
      <c r="B100" s="81">
        <f>B99+7</f>
        <v>43422</v>
      </c>
      <c r="C100" s="20">
        <f>D99+G99-H99</f>
        <v>4987.0498366156444</v>
      </c>
      <c r="D100" s="17">
        <f>C100+(C100*0.03)</f>
        <v>5136.6613317141137</v>
      </c>
      <c r="E100" s="17">
        <f>C100/3250</f>
        <v>1.5344768728048137</v>
      </c>
      <c r="F100" s="28">
        <f>(D100-C100)/E100</f>
        <v>97.499999999999957</v>
      </c>
      <c r="G100" s="18"/>
      <c r="H100" s="18"/>
      <c r="I100" s="19">
        <f>E100*50/C100</f>
        <v>1.5384615384615385E-2</v>
      </c>
      <c r="J100" s="85"/>
    </row>
    <row r="101" spans="1:11">
      <c r="A101" s="105"/>
      <c r="B101" s="81">
        <f>B100+7</f>
        <v>43429</v>
      </c>
      <c r="C101" s="20">
        <f>D100+G100-H100</f>
        <v>5136.6613317141137</v>
      </c>
      <c r="D101" s="17">
        <f>C101+(C101*0.03)</f>
        <v>5290.7611716655374</v>
      </c>
      <c r="E101" s="17">
        <f>C101/3250</f>
        <v>1.5805111789889581</v>
      </c>
      <c r="F101" s="28">
        <f>(D101-C101)/E101</f>
        <v>97.500000000000213</v>
      </c>
      <c r="G101" s="18"/>
      <c r="H101" s="18"/>
      <c r="I101" s="19">
        <f>E101*50/C101</f>
        <v>1.5384615384615384E-2</v>
      </c>
      <c r="J101" s="85"/>
    </row>
    <row r="102" spans="1:11" ht="13" thickBot="1">
      <c r="A102" s="106"/>
      <c r="B102" s="81">
        <f>B101+7</f>
        <v>43436</v>
      </c>
      <c r="C102" s="20">
        <f>D101+G101-H101</f>
        <v>5290.7611716655374</v>
      </c>
      <c r="D102" s="17">
        <f>C102+(C102*0.03)</f>
        <v>5449.4840068155036</v>
      </c>
      <c r="E102" s="17">
        <f>C102/3250</f>
        <v>1.6279265143586268</v>
      </c>
      <c r="F102" s="28">
        <f>(D102-C102)/E102</f>
        <v>97.500000000000028</v>
      </c>
      <c r="G102" s="80"/>
      <c r="H102" s="80"/>
      <c r="I102" s="19">
        <f>E102*50/C102</f>
        <v>1.5384615384615382E-2</v>
      </c>
      <c r="J102" s="85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6"/>
    </row>
    <row r="104" spans="1:11">
      <c r="A104" s="104">
        <v>21</v>
      </c>
      <c r="B104" s="81">
        <f>B102+7</f>
        <v>43443</v>
      </c>
      <c r="C104" s="20">
        <f>D102+G102-H102</f>
        <v>5449.4840068155036</v>
      </c>
      <c r="D104" s="17">
        <f>C104+(C104*0.03)</f>
        <v>5612.9685270199689</v>
      </c>
      <c r="E104" s="17">
        <f>C104/3250</f>
        <v>1.6767643097893856</v>
      </c>
      <c r="F104" s="28">
        <f>(D104-C104)/E104</f>
        <v>97.500000000000114</v>
      </c>
      <c r="G104" s="18"/>
      <c r="H104" s="18"/>
      <c r="I104" s="19">
        <f>E104*50/C104</f>
        <v>1.5384615384615384E-2</v>
      </c>
      <c r="J104" s="85"/>
    </row>
    <row r="105" spans="1:11">
      <c r="A105" s="105"/>
      <c r="B105" s="81">
        <f>B104+7</f>
        <v>43450</v>
      </c>
      <c r="C105" s="20">
        <f>D104+G104-H104</f>
        <v>5612.9685270199689</v>
      </c>
      <c r="D105" s="17">
        <f>C105+(C105*0.03)</f>
        <v>5781.3575828305675</v>
      </c>
      <c r="E105" s="17">
        <f>C105/3250</f>
        <v>1.7270672390830673</v>
      </c>
      <c r="F105" s="28">
        <f>(D105-C105)/E105</f>
        <v>97.499999999999744</v>
      </c>
      <c r="G105" s="18"/>
      <c r="H105" s="18"/>
      <c r="I105" s="19">
        <f>E105*50/C105</f>
        <v>1.5384615384615382E-2</v>
      </c>
      <c r="J105" s="85"/>
    </row>
    <row r="106" spans="1:11">
      <c r="A106" s="105"/>
      <c r="B106" s="81">
        <f>B105+7</f>
        <v>43457</v>
      </c>
      <c r="C106" s="20">
        <f>D105+G105-H105</f>
        <v>5781.3575828305675</v>
      </c>
      <c r="D106" s="17">
        <f>C106+(C106*0.03)</f>
        <v>5954.7983103154847</v>
      </c>
      <c r="E106" s="17">
        <f>C106/3250</f>
        <v>1.7788792562555593</v>
      </c>
      <c r="F106" s="28">
        <f>(D106-C106)/E106</f>
        <v>97.500000000000128</v>
      </c>
      <c r="G106" s="18"/>
      <c r="H106" s="18"/>
      <c r="I106" s="19">
        <f>E106*50/C106</f>
        <v>1.5384615384615385E-2</v>
      </c>
      <c r="J106" s="85"/>
    </row>
    <row r="107" spans="1:11" ht="13.5" thickBot="1">
      <c r="A107" s="106"/>
      <c r="B107" s="81">
        <f>B106+7</f>
        <v>43464</v>
      </c>
      <c r="C107" s="20">
        <f>D106+G106-H106</f>
        <v>5954.7983103154847</v>
      </c>
      <c r="D107" s="17">
        <f>C107+(C107*0.03)</f>
        <v>6133.4422596249497</v>
      </c>
      <c r="E107" s="17">
        <f>C107/3250</f>
        <v>1.832245633943226</v>
      </c>
      <c r="F107" s="28">
        <f>(D107-C107)/E107</f>
        <v>97.500000000000199</v>
      </c>
      <c r="G107" s="80"/>
      <c r="H107" s="80">
        <f>(D107-C94)*0.35</f>
        <v>641.04924183953972</v>
      </c>
      <c r="I107" s="19">
        <f>E107*50/C107</f>
        <v>1.5384615384615385E-2</v>
      </c>
      <c r="J107" s="85"/>
      <c r="K107" s="102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6"/>
    </row>
    <row r="109" spans="1:11">
      <c r="A109" s="104">
        <v>22</v>
      </c>
      <c r="B109" s="81">
        <f>B107+7</f>
        <v>43471</v>
      </c>
      <c r="C109" s="20">
        <f>D107+G107-H107</f>
        <v>5492.3930177854099</v>
      </c>
      <c r="D109" s="17">
        <f>C109+(C109*0.03)</f>
        <v>5657.1648083189721</v>
      </c>
      <c r="E109" s="17">
        <f>C109/3250</f>
        <v>1.6899670823955109</v>
      </c>
      <c r="F109" s="28">
        <f>(D109-C109)/E109</f>
        <v>97.499999999999886</v>
      </c>
      <c r="G109" s="18"/>
      <c r="H109" s="18"/>
      <c r="I109" s="19">
        <f>E109*50/C109</f>
        <v>1.5384615384615385E-2</v>
      </c>
      <c r="J109" s="85"/>
    </row>
    <row r="110" spans="1:11">
      <c r="A110" s="105"/>
      <c r="B110" s="81">
        <f>B109+7</f>
        <v>43478</v>
      </c>
      <c r="C110" s="20">
        <f>D109+G109-H109</f>
        <v>5657.1648083189721</v>
      </c>
      <c r="D110" s="17">
        <f>C110+(C110*0.03)</f>
        <v>5826.8797525685413</v>
      </c>
      <c r="E110" s="17">
        <f>C110/3250</f>
        <v>1.740666094867376</v>
      </c>
      <c r="F110" s="28">
        <f>(D110-C110)/E110</f>
        <v>97.500000000000057</v>
      </c>
      <c r="G110" s="18"/>
      <c r="H110" s="18"/>
      <c r="I110" s="19">
        <f>E110*50/C110</f>
        <v>1.5384615384615385E-2</v>
      </c>
      <c r="J110" s="85"/>
    </row>
    <row r="111" spans="1:11">
      <c r="A111" s="105"/>
      <c r="B111" s="81">
        <f>B110+7</f>
        <v>43485</v>
      </c>
      <c r="C111" s="20">
        <f>D110+G110-H110</f>
        <v>5826.8797525685413</v>
      </c>
      <c r="D111" s="17">
        <f>C111+(C111*0.03)</f>
        <v>6001.6861451455979</v>
      </c>
      <c r="E111" s="17">
        <f>C111/3250</f>
        <v>1.7928860777133973</v>
      </c>
      <c r="F111" s="28">
        <f>(D111-C111)/E111</f>
        <v>97.500000000000213</v>
      </c>
      <c r="G111" s="18"/>
      <c r="H111" s="18"/>
      <c r="I111" s="19">
        <f>E111*50/C111</f>
        <v>1.5384615384615382E-2</v>
      </c>
      <c r="J111" s="85"/>
    </row>
    <row r="112" spans="1:11" ht="13" thickBot="1">
      <c r="A112" s="106"/>
      <c r="B112" s="81">
        <f>B111+7</f>
        <v>43492</v>
      </c>
      <c r="C112" s="20">
        <f>D111+G111-H111</f>
        <v>6001.6861451455979</v>
      </c>
      <c r="D112" s="17">
        <f>C112+(C112*0.03)</f>
        <v>6181.7367294999658</v>
      </c>
      <c r="E112" s="17">
        <f>C112/3250</f>
        <v>1.8466726600447994</v>
      </c>
      <c r="F112" s="28">
        <f>(D112-C112)/E112</f>
        <v>97.499999999999957</v>
      </c>
      <c r="G112" s="80"/>
      <c r="H112" s="80"/>
      <c r="I112" s="19">
        <f>E112*50/C112</f>
        <v>1.5384615384615384E-2</v>
      </c>
      <c r="J112" s="85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6"/>
    </row>
    <row r="114" spans="1:11">
      <c r="A114" s="104">
        <v>23</v>
      </c>
      <c r="B114" s="81">
        <f>B112+7</f>
        <v>43499</v>
      </c>
      <c r="C114" s="20">
        <f>D112+G112-H112</f>
        <v>6181.7367294999658</v>
      </c>
      <c r="D114" s="17">
        <f>C114+(C114*0.03)</f>
        <v>6367.1888313849649</v>
      </c>
      <c r="E114" s="17">
        <f>C114/3250</f>
        <v>1.9020728398461433</v>
      </c>
      <c r="F114" s="28">
        <f>(D114-C114)/E114</f>
        <v>97.500000000000085</v>
      </c>
      <c r="G114" s="18"/>
      <c r="H114" s="18"/>
      <c r="I114" s="19">
        <f>E114*50/C114</f>
        <v>1.5384615384615384E-2</v>
      </c>
      <c r="J114" s="85"/>
    </row>
    <row r="115" spans="1:11">
      <c r="A115" s="105"/>
      <c r="B115" s="81">
        <f>B114+7</f>
        <v>43506</v>
      </c>
      <c r="C115" s="20">
        <f>D114+G114-H114</f>
        <v>6367.1888313849649</v>
      </c>
      <c r="D115" s="17">
        <f>C115+(C115*0.03)</f>
        <v>6558.2044963265143</v>
      </c>
      <c r="E115" s="17">
        <f>C115/3250</f>
        <v>1.9591350250415276</v>
      </c>
      <c r="F115" s="28">
        <f>(D115-C115)/E115</f>
        <v>97.500000000000242</v>
      </c>
      <c r="G115" s="18"/>
      <c r="H115" s="18"/>
      <c r="I115" s="19">
        <f>E115*50/C115</f>
        <v>1.5384615384615384E-2</v>
      </c>
      <c r="J115" s="85"/>
    </row>
    <row r="116" spans="1:11">
      <c r="A116" s="105"/>
      <c r="B116" s="81">
        <f>B115+7</f>
        <v>43513</v>
      </c>
      <c r="C116" s="20">
        <f>D115+G115-H115</f>
        <v>6558.2044963265143</v>
      </c>
      <c r="D116" s="17">
        <f>C116+(C116*0.03)</f>
        <v>6754.9506312163094</v>
      </c>
      <c r="E116" s="17">
        <f>C116/3250</f>
        <v>2.0179090757927738</v>
      </c>
      <c r="F116" s="28">
        <f>(D116-C116)/E116</f>
        <v>97.499999999999801</v>
      </c>
      <c r="G116" s="18"/>
      <c r="H116" s="18"/>
      <c r="I116" s="19">
        <f>E116*50/C116</f>
        <v>1.5384615384615387E-2</v>
      </c>
      <c r="J116" s="85"/>
    </row>
    <row r="117" spans="1:11" ht="13" thickBot="1">
      <c r="A117" s="106"/>
      <c r="B117" s="81">
        <f>B116+7</f>
        <v>43520</v>
      </c>
      <c r="C117" s="20">
        <f>D116+G116-H116</f>
        <v>6754.9506312163094</v>
      </c>
      <c r="D117" s="17">
        <f>C117+(C117*0.03)</f>
        <v>6957.5991501527988</v>
      </c>
      <c r="E117" s="17">
        <f>C117/3250</f>
        <v>2.0784463480665569</v>
      </c>
      <c r="F117" s="28">
        <f>(D117-C117)/E117</f>
        <v>97.500000000000043</v>
      </c>
      <c r="G117" s="80"/>
      <c r="H117" s="80"/>
      <c r="I117" s="19">
        <f>E117*50/C117</f>
        <v>1.5384615384615387E-2</v>
      </c>
      <c r="J117" s="85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6"/>
    </row>
    <row r="119" spans="1:11">
      <c r="A119" s="104">
        <v>24</v>
      </c>
      <c r="B119" s="81">
        <f>B117+7</f>
        <v>43527</v>
      </c>
      <c r="C119" s="20">
        <f>D117+G117-H117</f>
        <v>6957.5991501527988</v>
      </c>
      <c r="D119" s="17">
        <f>C119+(C119*0.03)</f>
        <v>7166.3271246573831</v>
      </c>
      <c r="E119" s="17">
        <f>C119/3250</f>
        <v>2.1407997385085533</v>
      </c>
      <c r="F119" s="28">
        <f>(D119-C119)/E119</f>
        <v>97.500000000000199</v>
      </c>
      <c r="G119" s="18"/>
      <c r="H119" s="18"/>
      <c r="I119" s="19">
        <f>E119*50/C119</f>
        <v>1.5384615384615384E-2</v>
      </c>
      <c r="J119" s="85"/>
    </row>
    <row r="120" spans="1:11">
      <c r="A120" s="105"/>
      <c r="B120" s="81">
        <f>B119+7</f>
        <v>43534</v>
      </c>
      <c r="C120" s="20">
        <f>D119+G119-H119</f>
        <v>7166.3271246573831</v>
      </c>
      <c r="D120" s="17">
        <f>C120+(C120*0.03)</f>
        <v>7381.3169383971044</v>
      </c>
      <c r="E120" s="17">
        <f>C120/3250</f>
        <v>2.2050237306638101</v>
      </c>
      <c r="F120" s="28">
        <f>(D120-C120)/E120</f>
        <v>97.499999999999915</v>
      </c>
      <c r="G120" s="18"/>
      <c r="H120" s="18"/>
      <c r="I120" s="19">
        <f>E120*50/C120</f>
        <v>1.5384615384615384E-2</v>
      </c>
      <c r="J120" s="85"/>
    </row>
    <row r="121" spans="1:11">
      <c r="A121" s="105"/>
      <c r="B121" s="81">
        <f>B120+7</f>
        <v>43541</v>
      </c>
      <c r="C121" s="20">
        <f>D120+G120-H120</f>
        <v>7381.3169383971044</v>
      </c>
      <c r="D121" s="17">
        <f>C121+(C121*0.03)</f>
        <v>7602.7564465490177</v>
      </c>
      <c r="E121" s="17">
        <f>C121/3250</f>
        <v>2.2711744425837246</v>
      </c>
      <c r="F121" s="28">
        <f>(D121-C121)/E121</f>
        <v>97.500000000000057</v>
      </c>
      <c r="G121" s="18"/>
      <c r="H121" s="18"/>
      <c r="I121" s="19">
        <f>E121*50/C121</f>
        <v>1.5384615384615387E-2</v>
      </c>
      <c r="J121" s="85"/>
    </row>
    <row r="122" spans="1:11" ht="13.5" thickBot="1">
      <c r="A122" s="106"/>
      <c r="B122" s="81">
        <f>B121+7</f>
        <v>43548</v>
      </c>
      <c r="C122" s="20">
        <f>D121+G121-H121</f>
        <v>7602.7564465490177</v>
      </c>
      <c r="D122" s="17">
        <f>C122+(C122*0.03)</f>
        <v>7830.8391399454886</v>
      </c>
      <c r="E122" s="17">
        <f>C122/3250</f>
        <v>2.3393096758612364</v>
      </c>
      <c r="F122" s="28">
        <f>(D122-C122)/E122</f>
        <v>97.500000000000128</v>
      </c>
      <c r="G122" s="80"/>
      <c r="H122" s="80">
        <f>(D122-C109)*0.35</f>
        <v>818.45614275602748</v>
      </c>
      <c r="I122" s="19">
        <f>E122*50/C122</f>
        <v>1.5384615384615385E-2</v>
      </c>
      <c r="J122" s="85"/>
      <c r="K122" s="102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6"/>
    </row>
    <row r="124" spans="1:11">
      <c r="A124" s="104">
        <v>25</v>
      </c>
      <c r="B124" s="81">
        <f>B122+7</f>
        <v>43555</v>
      </c>
      <c r="C124" s="20">
        <f>D122+G122-H122</f>
        <v>7012.3829971894611</v>
      </c>
      <c r="D124" s="17">
        <f>C124+(C124*0.03)</f>
        <v>7222.754487105145</v>
      </c>
      <c r="E124" s="17">
        <f>C124/3250</f>
        <v>2.1576563068275263</v>
      </c>
      <c r="F124" s="28">
        <f>(D124-C124)/E124</f>
        <v>97.500000000000057</v>
      </c>
      <c r="G124" s="17"/>
      <c r="H124" s="18"/>
      <c r="I124" s="19">
        <f>E124*50/C124</f>
        <v>1.5384615384615384E-2</v>
      </c>
      <c r="J124" s="85"/>
    </row>
    <row r="125" spans="1:11">
      <c r="A125" s="105"/>
      <c r="B125" s="81">
        <f>B124+7</f>
        <v>43562</v>
      </c>
      <c r="C125" s="20">
        <f>D124+G124-H124</f>
        <v>7222.754487105145</v>
      </c>
      <c r="D125" s="17">
        <f>C125+(C125*0.03)</f>
        <v>7439.4371217182997</v>
      </c>
      <c r="E125" s="17">
        <f>C125/3250</f>
        <v>2.2223859960323522</v>
      </c>
      <c r="F125" s="28">
        <f>(D125-C125)/E125</f>
        <v>97.500000000000171</v>
      </c>
      <c r="G125" s="17"/>
      <c r="H125" s="18"/>
      <c r="I125" s="19">
        <f>E125*50/C125</f>
        <v>1.5384615384615384E-2</v>
      </c>
      <c r="J125" s="85"/>
    </row>
    <row r="126" spans="1:11">
      <c r="A126" s="105"/>
      <c r="B126" s="81">
        <f>B125+7</f>
        <v>43569</v>
      </c>
      <c r="C126" s="20">
        <f>D125+G125-H125</f>
        <v>7439.4371217182997</v>
      </c>
      <c r="D126" s="17">
        <f>C126+(C126*0.03)</f>
        <v>7662.6202353698491</v>
      </c>
      <c r="E126" s="17">
        <f>C126/3250</f>
        <v>2.2890575759133229</v>
      </c>
      <c r="F126" s="28">
        <f>(D126-C126)/E126</f>
        <v>97.500000000000142</v>
      </c>
      <c r="G126" s="17"/>
      <c r="H126" s="18"/>
      <c r="I126" s="19">
        <f>E126*50/C126</f>
        <v>1.5384615384615385E-2</v>
      </c>
      <c r="J126" s="85"/>
    </row>
    <row r="127" spans="1:11" ht="13" thickBot="1">
      <c r="A127" s="106"/>
      <c r="B127" s="81">
        <f>B126+7</f>
        <v>43576</v>
      </c>
      <c r="C127" s="20">
        <f>D126+G126-H126</f>
        <v>7662.6202353698491</v>
      </c>
      <c r="D127" s="17">
        <f>C127+(C127*0.03)</f>
        <v>7892.4988424309449</v>
      </c>
      <c r="E127" s="17">
        <f>C127/3250</f>
        <v>2.3577293031907227</v>
      </c>
      <c r="F127" s="28">
        <f>(D127-C127)/E127</f>
        <v>97.500000000000171</v>
      </c>
      <c r="G127" s="80"/>
      <c r="H127" s="80"/>
      <c r="I127" s="19">
        <f>E127*50/C127</f>
        <v>1.5384615384615384E-2</v>
      </c>
      <c r="J127" s="85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6"/>
    </row>
    <row r="129" spans="1:11">
      <c r="A129" s="104">
        <v>26</v>
      </c>
      <c r="B129" s="81">
        <f>B127+7</f>
        <v>43583</v>
      </c>
      <c r="C129" s="20">
        <f>D127+G127-H127</f>
        <v>7892.4988424309449</v>
      </c>
      <c r="D129" s="17">
        <f>C129+(C129*0.03)</f>
        <v>8129.273807703873</v>
      </c>
      <c r="E129" s="17">
        <f>C129/3250</f>
        <v>2.4284611822864446</v>
      </c>
      <c r="F129" s="28">
        <f>(D129-C129)/E129</f>
        <v>97.499999999999886</v>
      </c>
      <c r="G129" s="18"/>
      <c r="H129" s="18"/>
      <c r="I129" s="19">
        <f>E129*50/C129</f>
        <v>1.5384615384615384E-2</v>
      </c>
      <c r="J129" s="85"/>
    </row>
    <row r="130" spans="1:11">
      <c r="A130" s="105"/>
      <c r="B130" s="81">
        <f>B129+7</f>
        <v>43590</v>
      </c>
      <c r="C130" s="20">
        <f>D129+G129-H129</f>
        <v>8129.273807703873</v>
      </c>
      <c r="D130" s="17">
        <f>C130+(C130*0.03)</f>
        <v>8373.1520219349895</v>
      </c>
      <c r="E130" s="17">
        <f>C130/3250</f>
        <v>2.5013150177550378</v>
      </c>
      <c r="F130" s="28">
        <f>(D130-C130)/E130</f>
        <v>97.500000000000142</v>
      </c>
      <c r="G130" s="18"/>
      <c r="H130" s="18"/>
      <c r="I130" s="19">
        <f>E130*50/C130</f>
        <v>1.5384615384615384E-2</v>
      </c>
      <c r="J130" s="85"/>
    </row>
    <row r="131" spans="1:11">
      <c r="A131" s="105"/>
      <c r="B131" s="81">
        <f>B130+7</f>
        <v>43597</v>
      </c>
      <c r="C131" s="20">
        <f>D130+G130-H130</f>
        <v>8373.1520219349895</v>
      </c>
      <c r="D131" s="17">
        <f>C131+(C131*0.03)</f>
        <v>8624.3465825930398</v>
      </c>
      <c r="E131" s="17">
        <f>C131/3250</f>
        <v>2.5763544682876889</v>
      </c>
      <c r="F131" s="28">
        <f>(D131-C131)/E131</f>
        <v>97.500000000000227</v>
      </c>
      <c r="G131" s="18"/>
      <c r="H131" s="18"/>
      <c r="I131" s="19">
        <f>E131*50/C131</f>
        <v>1.5384615384615382E-2</v>
      </c>
      <c r="J131" s="85"/>
    </row>
    <row r="132" spans="1:11" ht="13" thickBot="1">
      <c r="A132" s="106"/>
      <c r="B132" s="81">
        <f>B131+7</f>
        <v>43604</v>
      </c>
      <c r="C132" s="20">
        <f>D131+G131-H131</f>
        <v>8624.3465825930398</v>
      </c>
      <c r="D132" s="17">
        <f>C132+(C132*0.03)</f>
        <v>8883.0769800708313</v>
      </c>
      <c r="E132" s="17">
        <f>C132/3250</f>
        <v>2.6536451023363199</v>
      </c>
      <c r="F132" s="28">
        <f>(D132-C132)/E132</f>
        <v>97.500000000000114</v>
      </c>
      <c r="G132" s="80"/>
      <c r="H132" s="80"/>
      <c r="I132" s="19">
        <f>E132*50/C132</f>
        <v>1.5384615384615385E-2</v>
      </c>
      <c r="J132" s="85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6"/>
    </row>
    <row r="134" spans="1:11">
      <c r="A134" s="104">
        <v>27</v>
      </c>
      <c r="B134" s="81">
        <f>B132+7</f>
        <v>43611</v>
      </c>
      <c r="C134" s="20">
        <f>D132+G132-H132</f>
        <v>8883.0769800708313</v>
      </c>
      <c r="D134" s="17">
        <f>C134+(C134*0.03)</f>
        <v>9149.5692894729564</v>
      </c>
      <c r="E134" s="17">
        <f>C134/3250</f>
        <v>2.7332544554064095</v>
      </c>
      <c r="F134" s="28">
        <f>(D134-C134)/E134</f>
        <v>97.500000000000057</v>
      </c>
      <c r="G134" s="18"/>
      <c r="H134" s="18"/>
      <c r="I134" s="19">
        <f>E134*50/C134</f>
        <v>1.5384615384615384E-2</v>
      </c>
      <c r="J134" s="85"/>
    </row>
    <row r="135" spans="1:11">
      <c r="A135" s="105"/>
      <c r="B135" s="81">
        <f>B134+7</f>
        <v>43618</v>
      </c>
      <c r="C135" s="20">
        <f>D134+G134-H134</f>
        <v>9149.5692894729564</v>
      </c>
      <c r="D135" s="17">
        <f>C135+(C135*0.03)</f>
        <v>9424.0563681571457</v>
      </c>
      <c r="E135" s="17">
        <f>C135/3250</f>
        <v>2.8152520890686019</v>
      </c>
      <c r="F135" s="28">
        <f>(D135-C135)/E135</f>
        <v>97.500000000000227</v>
      </c>
      <c r="G135" s="18"/>
      <c r="H135" s="18"/>
      <c r="I135" s="19">
        <f>E135*50/C135</f>
        <v>1.5384615384615385E-2</v>
      </c>
      <c r="J135" s="85"/>
    </row>
    <row r="136" spans="1:11">
      <c r="A136" s="105"/>
      <c r="B136" s="81">
        <f>B135+7</f>
        <v>43625</v>
      </c>
      <c r="C136" s="20">
        <f>D135+G135-H135</f>
        <v>9424.0563681571457</v>
      </c>
      <c r="D136" s="17">
        <f>C136+(C136*0.03)</f>
        <v>9706.7780592018607</v>
      </c>
      <c r="E136" s="17">
        <f>C136/3250</f>
        <v>2.8997096517406602</v>
      </c>
      <c r="F136" s="28">
        <f>(D136-C136)/E136</f>
        <v>97.500000000000227</v>
      </c>
      <c r="G136" s="18"/>
      <c r="H136" s="18"/>
      <c r="I136" s="19">
        <f>E136*50/C136</f>
        <v>1.5384615384615384E-2</v>
      </c>
      <c r="J136" s="85"/>
    </row>
    <row r="137" spans="1:11" ht="13.5" thickBot="1">
      <c r="A137" s="106"/>
      <c r="B137" s="81">
        <f>B136+7</f>
        <v>43632</v>
      </c>
      <c r="C137" s="20">
        <f>D136+G136-H136</f>
        <v>9706.7780592018607</v>
      </c>
      <c r="D137" s="17">
        <f>C137+(C137*0.03)</f>
        <v>9997.9814009779166</v>
      </c>
      <c r="E137" s="17">
        <f>C137/3250</f>
        <v>2.9867009412928804</v>
      </c>
      <c r="F137" s="28">
        <f>(D137-C137)/E137</f>
        <v>97.5</v>
      </c>
      <c r="G137" s="80"/>
      <c r="H137" s="80">
        <f>(D137-C124)*0.35</f>
        <v>1044.9594413259595</v>
      </c>
      <c r="I137" s="19">
        <f>E137*50/C137</f>
        <v>1.5384615384615385E-2</v>
      </c>
      <c r="J137" s="85"/>
      <c r="K137" s="102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9"/>
    </row>
    <row r="139" spans="1:11">
      <c r="A139" s="104">
        <v>28</v>
      </c>
      <c r="B139" s="81">
        <f>B137+7</f>
        <v>43639</v>
      </c>
      <c r="C139" s="20">
        <f>D137+G137-H137</f>
        <v>8953.0219596519564</v>
      </c>
      <c r="D139" s="17">
        <f>C139+(C139*0.03)</f>
        <v>9221.6126184415152</v>
      </c>
      <c r="E139" s="17">
        <f>C139/3250</f>
        <v>2.7547759875852176</v>
      </c>
      <c r="F139" s="28">
        <f>(D139-C139)/E139</f>
        <v>97.500000000000028</v>
      </c>
      <c r="G139" s="18"/>
      <c r="H139" s="18"/>
      <c r="I139" s="19">
        <f>E139*50/C139</f>
        <v>1.5384615384615385E-2</v>
      </c>
      <c r="J139" s="85"/>
    </row>
    <row r="140" spans="1:11">
      <c r="A140" s="105"/>
      <c r="B140" s="81">
        <f>B139+7</f>
        <v>43646</v>
      </c>
      <c r="C140" s="20">
        <f>D139+G139-H139</f>
        <v>9221.6126184415152</v>
      </c>
      <c r="D140" s="17">
        <f>C140+(C140*0.03)</f>
        <v>9498.2609969947607</v>
      </c>
      <c r="E140" s="17">
        <f>C140/3250</f>
        <v>2.8374192672127738</v>
      </c>
      <c r="F140" s="28">
        <f>(D140-C140)/E140</f>
        <v>97.500000000000014</v>
      </c>
      <c r="G140" s="18"/>
      <c r="H140" s="18"/>
      <c r="I140" s="19">
        <f>E140*50/C140</f>
        <v>1.5384615384615384E-2</v>
      </c>
      <c r="J140" s="85"/>
    </row>
    <row r="141" spans="1:11">
      <c r="A141" s="105"/>
      <c r="B141" s="81">
        <f>B140+7</f>
        <v>43653</v>
      </c>
      <c r="C141" s="20">
        <f>D140+G140-H140</f>
        <v>9498.2609969947607</v>
      </c>
      <c r="D141" s="17">
        <f>C141+(C141*0.03)</f>
        <v>9783.2088269046035</v>
      </c>
      <c r="E141" s="17">
        <f>C141/3250</f>
        <v>2.9225418452291572</v>
      </c>
      <c r="F141" s="28">
        <f>(D141-C141)/E141</f>
        <v>97.499999999999986</v>
      </c>
      <c r="G141" s="18"/>
      <c r="H141" s="18"/>
      <c r="I141" s="19">
        <f>E141*50/C141</f>
        <v>1.5384615384615384E-2</v>
      </c>
      <c r="J141" s="85"/>
    </row>
    <row r="142" spans="1:11" ht="13" thickBot="1">
      <c r="A142" s="106"/>
      <c r="B142" s="81">
        <f>B141+7</f>
        <v>43660</v>
      </c>
      <c r="C142" s="20">
        <f>D141+G141-H141</f>
        <v>9783.2088269046035</v>
      </c>
      <c r="D142" s="17">
        <f>C142+(C142*0.03)</f>
        <v>10076.705091711741</v>
      </c>
      <c r="E142" s="17">
        <f>C142/3250</f>
        <v>3.010218100586032</v>
      </c>
      <c r="F142" s="28">
        <f>(D142-C142)/E142</f>
        <v>97.499999999999886</v>
      </c>
      <c r="G142" s="80"/>
      <c r="H142" s="80"/>
      <c r="I142" s="19">
        <f>E142*50/C142</f>
        <v>1.5384615384615385E-2</v>
      </c>
      <c r="J142" s="85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6"/>
    </row>
    <row r="144" spans="1:11">
      <c r="A144" s="104">
        <v>29</v>
      </c>
      <c r="B144" s="81">
        <f>B142+7</f>
        <v>43667</v>
      </c>
      <c r="C144" s="20">
        <f>D142+G142-H142</f>
        <v>10076.705091711741</v>
      </c>
      <c r="D144" s="17">
        <f>C144+(C144*0.03)</f>
        <v>10379.006244463093</v>
      </c>
      <c r="E144" s="17">
        <f>C144/3250</f>
        <v>3.1005246436036127</v>
      </c>
      <c r="F144" s="28">
        <f>(D144-C144)/E144</f>
        <v>97.499999999999844</v>
      </c>
      <c r="G144" s="18"/>
      <c r="H144" s="18"/>
      <c r="I144" s="19">
        <f>E144*50/C144</f>
        <v>1.5384615384615385E-2</v>
      </c>
      <c r="J144" s="85"/>
    </row>
    <row r="145" spans="1:11">
      <c r="A145" s="105"/>
      <c r="B145" s="81">
        <f>B144+7</f>
        <v>43674</v>
      </c>
      <c r="C145" s="20">
        <f>D144+G144-H144</f>
        <v>10379.006244463093</v>
      </c>
      <c r="D145" s="17">
        <f>C145+(C145*0.03)</f>
        <v>10690.376431796985</v>
      </c>
      <c r="E145" s="17">
        <f>C145/3250</f>
        <v>3.193540382911721</v>
      </c>
      <c r="F145" s="28">
        <f>(D145-C145)/E145</f>
        <v>97.499999999999844</v>
      </c>
      <c r="G145" s="18"/>
      <c r="H145" s="18"/>
      <c r="I145" s="19">
        <f>E145*50/C145</f>
        <v>1.5384615384615385E-2</v>
      </c>
      <c r="J145" s="85"/>
    </row>
    <row r="146" spans="1:11">
      <c r="A146" s="105"/>
      <c r="B146" s="81">
        <f>B145+7</f>
        <v>43681</v>
      </c>
      <c r="C146" s="20">
        <f>D145+G145-H145</f>
        <v>10690.376431796985</v>
      </c>
      <c r="D146" s="17">
        <f>C146+(C146*0.03)</f>
        <v>11011.087724750894</v>
      </c>
      <c r="E146" s="17">
        <f>C146/3250</f>
        <v>3.2893465943990723</v>
      </c>
      <c r="F146" s="28">
        <f>(D146-C146)/E146</f>
        <v>97.499999999999815</v>
      </c>
      <c r="G146" s="18"/>
      <c r="H146" s="18"/>
      <c r="I146" s="19">
        <f>E146*50/C146</f>
        <v>1.5384615384615385E-2</v>
      </c>
      <c r="J146" s="85"/>
    </row>
    <row r="147" spans="1:11" ht="13" thickBot="1">
      <c r="A147" s="106"/>
      <c r="B147" s="81">
        <f>B146+7</f>
        <v>43688</v>
      </c>
      <c r="C147" s="20">
        <f>D146+G146-H146</f>
        <v>11011.087724750894</v>
      </c>
      <c r="D147" s="17">
        <f>C147+(C147*0.03)</f>
        <v>11341.420356493421</v>
      </c>
      <c r="E147" s="17">
        <f>C147/3250</f>
        <v>3.3880269922310444</v>
      </c>
      <c r="F147" s="28">
        <f>(D147-C147)/E147</f>
        <v>97.500000000000099</v>
      </c>
      <c r="G147" s="80"/>
      <c r="H147" s="80"/>
      <c r="I147" s="19">
        <f>E147*50/C147</f>
        <v>1.5384615384615385E-2</v>
      </c>
      <c r="J147" s="85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6"/>
    </row>
    <row r="149" spans="1:11">
      <c r="A149" s="104">
        <v>30</v>
      </c>
      <c r="B149" s="81">
        <f>B147+7</f>
        <v>43695</v>
      </c>
      <c r="C149" s="20">
        <f>D147+G147-H147</f>
        <v>11341.420356493421</v>
      </c>
      <c r="D149" s="17">
        <f>C149+(C149*0.03)</f>
        <v>11681.662967188224</v>
      </c>
      <c r="E149" s="17">
        <f>C149/3250</f>
        <v>3.4896678019979759</v>
      </c>
      <c r="F149" s="28">
        <f>(D149-C149)/E149</f>
        <v>97.499999999999915</v>
      </c>
      <c r="G149" s="18"/>
      <c r="H149" s="18"/>
      <c r="I149" s="19">
        <f>E149*50/C149</f>
        <v>1.5384615384615385E-2</v>
      </c>
      <c r="J149" s="85"/>
    </row>
    <row r="150" spans="1:11">
      <c r="A150" s="105"/>
      <c r="B150" s="81">
        <f>B149+7</f>
        <v>43702</v>
      </c>
      <c r="C150" s="20">
        <f>D149+G149-H149</f>
        <v>11681.662967188224</v>
      </c>
      <c r="D150" s="17">
        <f>C150+(C150*0.03)</f>
        <v>12032.11285620387</v>
      </c>
      <c r="E150" s="17">
        <f>C150/3250</f>
        <v>3.5943578360579149</v>
      </c>
      <c r="F150" s="28">
        <f>(D150-C150)/E150</f>
        <v>97.499999999999943</v>
      </c>
      <c r="G150" s="18"/>
      <c r="H150" s="18"/>
      <c r="I150" s="19">
        <f>E150*50/C150</f>
        <v>1.5384615384615384E-2</v>
      </c>
      <c r="J150" s="85"/>
    </row>
    <row r="151" spans="1:11">
      <c r="A151" s="105"/>
      <c r="B151" s="81">
        <f>B150+7</f>
        <v>43709</v>
      </c>
      <c r="C151" s="20">
        <f>D150+G150-H150</f>
        <v>12032.11285620387</v>
      </c>
      <c r="D151" s="17">
        <f>C151+(C151*0.03)</f>
        <v>12393.076241889987</v>
      </c>
      <c r="E151" s="17">
        <f>C151/3250</f>
        <v>3.7021885711396525</v>
      </c>
      <c r="F151" s="28">
        <f>(D151-C151)/E151</f>
        <v>97.500000000000085</v>
      </c>
      <c r="G151" s="18"/>
      <c r="H151" s="18"/>
      <c r="I151" s="19">
        <f>E151*50/C151</f>
        <v>1.5384615384615385E-2</v>
      </c>
      <c r="J151" s="85"/>
    </row>
    <row r="152" spans="1:11" ht="13.5" thickBot="1">
      <c r="A152" s="106"/>
      <c r="B152" s="81">
        <f>B151+7</f>
        <v>43716</v>
      </c>
      <c r="C152" s="20">
        <f>D151+G151-H151</f>
        <v>12393.076241889987</v>
      </c>
      <c r="D152" s="17">
        <f>C152+(C152*0.03)</f>
        <v>12764.868529146686</v>
      </c>
      <c r="E152" s="17">
        <f>C152/3250</f>
        <v>3.8132542282738422</v>
      </c>
      <c r="F152" s="28">
        <f>(D152-C152)/E152</f>
        <v>97.5</v>
      </c>
      <c r="G152" s="80"/>
      <c r="H152" s="80">
        <f>(D152-C139)*0.35</f>
        <v>1334.1462993231553</v>
      </c>
      <c r="I152" s="19">
        <f>E152*50/C152</f>
        <v>1.5384615384615385E-2</v>
      </c>
      <c r="J152" s="85"/>
      <c r="K152" s="102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6"/>
    </row>
    <row r="154" spans="1:11">
      <c r="A154" s="104">
        <v>31</v>
      </c>
      <c r="B154" s="81">
        <f>B152+7</f>
        <v>43723</v>
      </c>
      <c r="C154" s="20">
        <f>D152+G152-H152</f>
        <v>11430.722229823532</v>
      </c>
      <c r="D154" s="17">
        <f>C154+(C154*0.03)</f>
        <v>11773.643896718238</v>
      </c>
      <c r="E154" s="17">
        <f>C154/3250</f>
        <v>3.5171453014841636</v>
      </c>
      <c r="F154" s="28">
        <f>(D154-C154)/E154</f>
        <v>97.500000000000156</v>
      </c>
      <c r="G154" s="17"/>
      <c r="H154" s="79"/>
      <c r="I154" s="19">
        <f>E154*50/C154</f>
        <v>1.5384615384615385E-2</v>
      </c>
      <c r="J154" s="85"/>
    </row>
    <row r="155" spans="1:11">
      <c r="A155" s="105"/>
      <c r="B155" s="81">
        <f>B154+7</f>
        <v>43730</v>
      </c>
      <c r="C155" s="20">
        <f>D154+G154-H154</f>
        <v>11773.643896718238</v>
      </c>
      <c r="D155" s="17">
        <f>C155+(C155*0.03)</f>
        <v>12126.853213619786</v>
      </c>
      <c r="E155" s="17">
        <f>C155/3250</f>
        <v>3.6226596605286887</v>
      </c>
      <c r="F155" s="28">
        <f>(D155-C155)/E155</f>
        <v>97.500000000000213</v>
      </c>
      <c r="G155" s="17"/>
      <c r="H155" s="79"/>
      <c r="I155" s="19">
        <f>E155*50/C155</f>
        <v>1.5384615384615384E-2</v>
      </c>
      <c r="J155" s="85"/>
    </row>
    <row r="156" spans="1:11">
      <c r="A156" s="105"/>
      <c r="B156" s="81">
        <f>B155+7</f>
        <v>43737</v>
      </c>
      <c r="C156" s="20">
        <f>D155+G155-H155</f>
        <v>12126.853213619786</v>
      </c>
      <c r="D156" s="17">
        <f>C156+(C156*0.03)</f>
        <v>12490.658810028381</v>
      </c>
      <c r="E156" s="17">
        <f>C156/3250</f>
        <v>3.7313394503445498</v>
      </c>
      <c r="F156" s="28">
        <f>(D156-C156)/E156</f>
        <v>97.500000000000185</v>
      </c>
      <c r="G156" s="17"/>
      <c r="H156" s="79"/>
      <c r="I156" s="19">
        <f>E156*50/C156</f>
        <v>1.5384615384615385E-2</v>
      </c>
      <c r="J156" s="85"/>
    </row>
    <row r="157" spans="1:11" ht="13" thickBot="1">
      <c r="A157" s="106"/>
      <c r="B157" s="81">
        <f>B156+7</f>
        <v>43744</v>
      </c>
      <c r="C157" s="20">
        <f>D156+G156-H156</f>
        <v>12490.658810028381</v>
      </c>
      <c r="D157" s="17">
        <f>C157+(C157*0.03)</f>
        <v>12865.378574329232</v>
      </c>
      <c r="E157" s="17">
        <f>C157/3250</f>
        <v>3.8432796338548862</v>
      </c>
      <c r="F157" s="28">
        <f>(D157-C157)/E157</f>
        <v>97.499999999999957</v>
      </c>
      <c r="G157" s="80"/>
      <c r="H157" s="80"/>
      <c r="I157" s="19">
        <f>E157*50/C157</f>
        <v>1.5384615384615384E-2</v>
      </c>
      <c r="J157" s="85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6"/>
    </row>
    <row r="159" spans="1:11">
      <c r="A159" s="104">
        <v>32</v>
      </c>
      <c r="B159" s="81">
        <f>B157+7</f>
        <v>43751</v>
      </c>
      <c r="C159" s="20">
        <f>D157+G157-H157</f>
        <v>12865.378574329232</v>
      </c>
      <c r="D159" s="17">
        <f>C159+(C159*0.03)</f>
        <v>13251.339931559109</v>
      </c>
      <c r="E159" s="17">
        <f>C159/3250</f>
        <v>3.9585780228705327</v>
      </c>
      <c r="F159" s="28">
        <f>(D159-C159)/E159</f>
        <v>97.499999999999943</v>
      </c>
      <c r="G159" s="18"/>
      <c r="H159" s="18"/>
      <c r="I159" s="19">
        <f>E159*50/C159</f>
        <v>1.5384615384615384E-2</v>
      </c>
      <c r="J159" s="85"/>
    </row>
    <row r="160" spans="1:11">
      <c r="A160" s="105"/>
      <c r="B160" s="81">
        <f>B159+7</f>
        <v>43758</v>
      </c>
      <c r="C160" s="20">
        <f>D159+G159-H159</f>
        <v>13251.339931559109</v>
      </c>
      <c r="D160" s="17">
        <f>C160+(C160*0.03)</f>
        <v>13648.880129505882</v>
      </c>
      <c r="E160" s="17">
        <f>C160/3250</f>
        <v>4.0773353635566485</v>
      </c>
      <c r="F160" s="28">
        <f>(D160-C160)/E160</f>
        <v>97.500000000000028</v>
      </c>
      <c r="G160" s="18"/>
      <c r="H160" s="18"/>
      <c r="I160" s="19">
        <f>E160*50/C160</f>
        <v>1.5384615384615384E-2</v>
      </c>
      <c r="J160" s="85"/>
    </row>
    <row r="161" spans="1:11">
      <c r="A161" s="105"/>
      <c r="B161" s="81">
        <f>B160+7</f>
        <v>43765</v>
      </c>
      <c r="C161" s="20">
        <f>D160+G160-H160</f>
        <v>13648.880129505882</v>
      </c>
      <c r="D161" s="17">
        <f>C161+(C161*0.03)</f>
        <v>14058.346533391059</v>
      </c>
      <c r="E161" s="17">
        <f>C161/3250</f>
        <v>4.1996554244633479</v>
      </c>
      <c r="F161" s="28">
        <f>(D161-C161)/E161</f>
        <v>97.500000000000128</v>
      </c>
      <c r="G161" s="18"/>
      <c r="H161" s="18"/>
      <c r="I161" s="19">
        <f>E161*50/C161</f>
        <v>1.5384615384615382E-2</v>
      </c>
      <c r="J161" s="85"/>
    </row>
    <row r="162" spans="1:11" ht="13" thickBot="1">
      <c r="A162" s="106"/>
      <c r="B162" s="81">
        <f>B161+7</f>
        <v>43772</v>
      </c>
      <c r="C162" s="20">
        <f>D161+G161-H161</f>
        <v>14058.346533391059</v>
      </c>
      <c r="D162" s="17">
        <f>C162+(C162*0.03)</f>
        <v>14480.09692939279</v>
      </c>
      <c r="E162" s="17">
        <f>C162/3250</f>
        <v>4.3256450871972492</v>
      </c>
      <c r="F162" s="28">
        <f>(D162-C162)/E162</f>
        <v>97.499999999999844</v>
      </c>
      <c r="G162" s="80"/>
      <c r="H162" s="80"/>
      <c r="I162" s="19">
        <f>E162*50/C162</f>
        <v>1.5384615384615385E-2</v>
      </c>
      <c r="J162" s="85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6"/>
    </row>
    <row r="164" spans="1:11">
      <c r="A164" s="104">
        <v>33</v>
      </c>
      <c r="B164" s="81">
        <f>B162+7</f>
        <v>43779</v>
      </c>
      <c r="C164" s="20">
        <f>D162+G162-H162</f>
        <v>14480.09692939279</v>
      </c>
      <c r="D164" s="17">
        <f>C164+(C164*0.03)</f>
        <v>14914.499837274574</v>
      </c>
      <c r="E164" s="17">
        <f>C164/3250</f>
        <v>4.4554144398131665</v>
      </c>
      <c r="F164" s="28">
        <f>(D164-C164)/E164</f>
        <v>97.500000000000043</v>
      </c>
      <c r="G164" s="18"/>
      <c r="H164" s="18"/>
      <c r="I164" s="19">
        <f>E164*50/C164</f>
        <v>1.5384615384615385E-2</v>
      </c>
      <c r="J164" s="85"/>
    </row>
    <row r="165" spans="1:11">
      <c r="A165" s="105"/>
      <c r="B165" s="81">
        <f>B164+7</f>
        <v>43786</v>
      </c>
      <c r="C165" s="20">
        <f>D164+G164-H164</f>
        <v>14914.499837274574</v>
      </c>
      <c r="D165" s="17">
        <f>C165+(C165*0.03)</f>
        <v>15361.934832392812</v>
      </c>
      <c r="E165" s="17">
        <f>C165/3250</f>
        <v>4.5890768730075608</v>
      </c>
      <c r="F165" s="28">
        <f>(D165-C165)/E165</f>
        <v>97.500000000000085</v>
      </c>
      <c r="G165" s="18"/>
      <c r="H165" s="18"/>
      <c r="I165" s="19">
        <f>E165*50/C165</f>
        <v>1.5384615384615384E-2</v>
      </c>
      <c r="J165" s="85"/>
    </row>
    <row r="166" spans="1:11">
      <c r="A166" s="105"/>
      <c r="B166" s="81">
        <f>B165+7</f>
        <v>43793</v>
      </c>
      <c r="C166" s="20">
        <f>D165+G165-H165</f>
        <v>15361.934832392812</v>
      </c>
      <c r="D166" s="17">
        <f>C166+(C166*0.03)</f>
        <v>15822.792877364596</v>
      </c>
      <c r="E166" s="17">
        <f>C166/3250</f>
        <v>4.726749179197788</v>
      </c>
      <c r="F166" s="28">
        <f>(D166-C166)/E166</f>
        <v>97.500000000000071</v>
      </c>
      <c r="G166" s="18"/>
      <c r="H166" s="18"/>
      <c r="I166" s="19">
        <f>E166*50/C166</f>
        <v>1.5384615384615384E-2</v>
      </c>
      <c r="J166" s="85"/>
    </row>
    <row r="167" spans="1:11" ht="13.5" thickBot="1">
      <c r="A167" s="106"/>
      <c r="B167" s="81">
        <f>B166+7</f>
        <v>43800</v>
      </c>
      <c r="C167" s="20">
        <f>D166+G166-H166</f>
        <v>15822.792877364596</v>
      </c>
      <c r="D167" s="17">
        <f>C167+(C167*0.03)</f>
        <v>16297.476663685535</v>
      </c>
      <c r="E167" s="17">
        <f>C167/3250</f>
        <v>4.8685516545737215</v>
      </c>
      <c r="F167" s="28">
        <f>(D167-C167)/E167</f>
        <v>97.500000000000128</v>
      </c>
      <c r="G167" s="80"/>
      <c r="H167" s="80">
        <f>(D167-C154)*0.35</f>
        <v>1703.3640518517009</v>
      </c>
      <c r="I167" s="19">
        <f>E167*50/C167</f>
        <v>1.5384615384615384E-2</v>
      </c>
      <c r="J167" s="85"/>
      <c r="K167" s="102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6"/>
    </row>
    <row r="169" spans="1:11">
      <c r="A169" s="104">
        <v>34</v>
      </c>
      <c r="B169" s="81">
        <f>B167+7</f>
        <v>43807</v>
      </c>
      <c r="C169" s="20">
        <f>D167+G167-H167</f>
        <v>14594.112611833834</v>
      </c>
      <c r="D169" s="17">
        <f>C169+(C169*0.03)</f>
        <v>15031.935990188849</v>
      </c>
      <c r="E169" s="17">
        <f>C169/3250</f>
        <v>4.4904961882565644</v>
      </c>
      <c r="F169" s="28">
        <f>(D169-C169)/E169</f>
        <v>97.499999999999986</v>
      </c>
      <c r="G169" s="18"/>
      <c r="H169" s="18"/>
      <c r="I169" s="19">
        <f>E169*50/C169</f>
        <v>1.5384615384615385E-2</v>
      </c>
      <c r="J169" s="85"/>
    </row>
    <row r="170" spans="1:11">
      <c r="A170" s="105"/>
      <c r="B170" s="81">
        <f>B169+7</f>
        <v>43814</v>
      </c>
      <c r="C170" s="20">
        <f>D169+G169-H169</f>
        <v>15031.935990188849</v>
      </c>
      <c r="D170" s="17">
        <f>C170+(C170*0.03)</f>
        <v>15482.894069894515</v>
      </c>
      <c r="E170" s="17">
        <f>C170/3250</f>
        <v>4.6252110739042616</v>
      </c>
      <c r="F170" s="28">
        <f>(D170-C170)/E170</f>
        <v>97.500000000000114</v>
      </c>
      <c r="G170" s="18"/>
      <c r="H170" s="18"/>
      <c r="I170" s="19">
        <f>E170*50/C170</f>
        <v>1.5384615384615385E-2</v>
      </c>
      <c r="J170" s="85"/>
    </row>
    <row r="171" spans="1:11">
      <c r="A171" s="105"/>
      <c r="B171" s="81">
        <f>B170+7</f>
        <v>43821</v>
      </c>
      <c r="C171" s="20">
        <f>D170+G170-H170</f>
        <v>15482.894069894515</v>
      </c>
      <c r="D171" s="17">
        <f>C171+(C171*0.03)</f>
        <v>15947.38089199135</v>
      </c>
      <c r="E171" s="17">
        <f>C171/3250</f>
        <v>4.763967406121389</v>
      </c>
      <c r="F171" s="28">
        <f>(D171-C171)/E171</f>
        <v>97.499999999999844</v>
      </c>
      <c r="G171" s="18"/>
      <c r="H171" s="18"/>
      <c r="I171" s="19">
        <f>E171*50/C171</f>
        <v>1.5384615384615384E-2</v>
      </c>
      <c r="J171" s="85"/>
    </row>
    <row r="172" spans="1:11" ht="13" thickBot="1">
      <c r="A172" s="106"/>
      <c r="B172" s="81">
        <f>B171+7</f>
        <v>43828</v>
      </c>
      <c r="C172" s="20">
        <f>D171+G171-H171</f>
        <v>15947.38089199135</v>
      </c>
      <c r="D172" s="17">
        <f>C172+(C172*0.03)</f>
        <v>16425.802318751092</v>
      </c>
      <c r="E172" s="17">
        <f>C172/3250</f>
        <v>4.9068864283050306</v>
      </c>
      <c r="F172" s="28">
        <f>(D172-C172)/E172</f>
        <v>97.500000000000256</v>
      </c>
      <c r="G172" s="80"/>
      <c r="H172" s="80"/>
      <c r="I172" s="19">
        <f>E172*50/C172</f>
        <v>1.5384615384615384E-2</v>
      </c>
      <c r="J172" s="85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6"/>
    </row>
    <row r="174" spans="1:11">
      <c r="A174" s="104">
        <v>35</v>
      </c>
      <c r="B174" s="81">
        <f>B172+7</f>
        <v>43835</v>
      </c>
      <c r="C174" s="20">
        <f>D172+G172-H172</f>
        <v>16425.802318751092</v>
      </c>
      <c r="D174" s="17">
        <f>C174+(C174*0.03)</f>
        <v>16918.576388313624</v>
      </c>
      <c r="E174" s="17">
        <f>C174/3250</f>
        <v>5.0540930211541824</v>
      </c>
      <c r="F174" s="28">
        <f>(D174-C174)/E174</f>
        <v>97.499999999999957</v>
      </c>
      <c r="G174" s="18"/>
      <c r="H174" s="18"/>
      <c r="I174" s="19">
        <f>E174*50/C174</f>
        <v>1.5384615384615385E-2</v>
      </c>
      <c r="J174" s="85"/>
    </row>
    <row r="175" spans="1:11">
      <c r="A175" s="105"/>
      <c r="B175" s="81">
        <f>B174+7</f>
        <v>43842</v>
      </c>
      <c r="C175" s="20">
        <f>D174+G174-H174</f>
        <v>16918.576388313624</v>
      </c>
      <c r="D175" s="17">
        <f>C175+(C175*0.03)</f>
        <v>17426.133679963034</v>
      </c>
      <c r="E175" s="17">
        <f>C175/3250</f>
        <v>5.2057158117888074</v>
      </c>
      <c r="F175" s="28">
        <f>(D175-C175)/E175</f>
        <v>97.500000000000114</v>
      </c>
      <c r="G175" s="18"/>
      <c r="H175" s="18"/>
      <c r="I175" s="19">
        <f>E175*50/C175</f>
        <v>1.5384615384615384E-2</v>
      </c>
      <c r="J175" s="85"/>
    </row>
    <row r="176" spans="1:11">
      <c r="A176" s="105"/>
      <c r="B176" s="81">
        <f>B175+7</f>
        <v>43849</v>
      </c>
      <c r="C176" s="20">
        <f>D175+G175-H175</f>
        <v>17426.133679963034</v>
      </c>
      <c r="D176" s="17">
        <f>C176+(C176*0.03)</f>
        <v>17948.917690361923</v>
      </c>
      <c r="E176" s="17">
        <f>C176/3250</f>
        <v>5.3618872861424718</v>
      </c>
      <c r="F176" s="28">
        <f>(D176-C176)/E176</f>
        <v>97.499999999999673</v>
      </c>
      <c r="G176" s="18"/>
      <c r="H176" s="18"/>
      <c r="I176" s="19">
        <f>E176*50/C176</f>
        <v>1.5384615384615385E-2</v>
      </c>
      <c r="J176" s="85"/>
    </row>
    <row r="177" spans="1:11" ht="13.5" thickBot="1">
      <c r="A177" s="106"/>
      <c r="B177" s="81">
        <f>B176+7</f>
        <v>43856</v>
      </c>
      <c r="C177" s="20">
        <f>D176+G176-H176</f>
        <v>17948.917690361923</v>
      </c>
      <c r="D177" s="17">
        <f>C177+(C177*0.03)</f>
        <v>18487.385221072782</v>
      </c>
      <c r="E177" s="17">
        <f>C177/3250</f>
        <v>5.5227439047267453</v>
      </c>
      <c r="F177" s="28">
        <f>(D177-C177)/E177</f>
        <v>97.50000000000027</v>
      </c>
      <c r="G177" s="80"/>
      <c r="H177" s="80">
        <f>(D177-C169)*0.35</f>
        <v>1362.6454132336316</v>
      </c>
      <c r="I177" s="19">
        <f>E177*50/C177</f>
        <v>1.5384615384615385E-2</v>
      </c>
      <c r="J177" s="85"/>
      <c r="K177" s="102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6"/>
    </row>
  </sheetData>
  <mergeCells count="36">
    <mergeCell ref="A19:A22"/>
    <mergeCell ref="A24:A27"/>
    <mergeCell ref="A29:A32"/>
    <mergeCell ref="A14:A17"/>
    <mergeCell ref="B1:I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09:A112"/>
    <mergeCell ref="A114:A117"/>
    <mergeCell ref="A119:A122"/>
    <mergeCell ref="A94:A97"/>
    <mergeCell ref="A99:A102"/>
    <mergeCell ref="A104:A107"/>
    <mergeCell ref="A139:A142"/>
    <mergeCell ref="A144:A147"/>
    <mergeCell ref="A149:A152"/>
    <mergeCell ref="A124:A127"/>
    <mergeCell ref="A129:A132"/>
    <mergeCell ref="A134:A137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78"/>
  <sheetViews>
    <sheetView topLeftCell="A31" workbookViewId="0">
      <selection activeCell="C46" sqref="C46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8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7">
        <f>(D4-C4)/C4</f>
        <v>3.5000000000000003E-2</v>
      </c>
    </row>
    <row r="5" spans="1:10">
      <c r="A5" s="105"/>
      <c r="B5" s="81">
        <f>B4+7</f>
        <v>42890</v>
      </c>
      <c r="C5" s="20">
        <f>D4+G4-H4</f>
        <v>2070</v>
      </c>
      <c r="D5" s="21">
        <f>C5+(C5*0.1312)</f>
        <v>2341.5839999999998</v>
      </c>
      <c r="E5" s="17">
        <f>C5/3250</f>
        <v>0.63692307692307693</v>
      </c>
      <c r="F5" s="101">
        <f>(D5-C5)/E5</f>
        <v>426.39999999999975</v>
      </c>
      <c r="G5" s="18"/>
      <c r="H5" s="18"/>
      <c r="I5" s="19">
        <f>E5*50/C5</f>
        <v>1.5384615384615385E-2</v>
      </c>
      <c r="J5" s="87">
        <f>(D5-C4)/C4</f>
        <v>0.17079199999999992</v>
      </c>
    </row>
    <row r="6" spans="1:10">
      <c r="A6" s="105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7">
        <f>(D6-$C4)/$C4</f>
        <v>0.187183088</v>
      </c>
    </row>
    <row r="7" spans="1:10" ht="13" thickBot="1">
      <c r="A7" s="106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7">
        <f>(D7-$C4)/$C4</f>
        <v>0.187183088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1"/>
    </row>
    <row r="9" spans="1:10">
      <c r="A9" s="104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7">
        <f>(D9-$C4)/$C4</f>
        <v>0.20499083431999998</v>
      </c>
    </row>
    <row r="10" spans="1:10">
      <c r="A10" s="105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7">
        <f>(D10-$C4)/$C4</f>
        <v>0.27006033937327995</v>
      </c>
    </row>
    <row r="11" spans="1:10">
      <c r="A11" s="105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7">
        <f>(D11-$C4)/$C4</f>
        <v>0.33140425376500937</v>
      </c>
    </row>
    <row r="12" spans="1:10" ht="13" thickBot="1">
      <c r="A12" s="106"/>
      <c r="B12" s="81">
        <f>B11+7</f>
        <v>42932</v>
      </c>
      <c r="C12" s="20">
        <f>D11+G11-H11</f>
        <v>2662.8085075300187</v>
      </c>
      <c r="D12" s="99">
        <f>C12+(C12*-0.074)</f>
        <v>2465.7606779727971</v>
      </c>
      <c r="E12" s="17">
        <f>C12/3250</f>
        <v>0.81932569462462113</v>
      </c>
      <c r="F12" s="95">
        <f>(D12-C12)/E12</f>
        <v>-240.50000000000023</v>
      </c>
      <c r="G12" s="18"/>
      <c r="H12" s="18"/>
      <c r="I12" s="19">
        <f>E12*50/C12</f>
        <v>1.5384615384615384E-2</v>
      </c>
      <c r="J12" s="87">
        <f>(D12-$C4)/$C4</f>
        <v>0.23288033898639857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1"/>
    </row>
    <row r="14" spans="1:10">
      <c r="A14" s="104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7">
        <f>(D14-$C4)/$C4</f>
        <v>0.28552432946111778</v>
      </c>
    </row>
    <row r="15" spans="1:10">
      <c r="A15" s="105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7">
        <f>(D15-$C4)/$C4</f>
        <v>0.27973946997854271</v>
      </c>
    </row>
    <row r="16" spans="1:10">
      <c r="A16" s="105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7">
        <f>(D16-$C4)/$C4</f>
        <v>0.23801996325724212</v>
      </c>
    </row>
    <row r="17" spans="1:11" ht="13.5" thickBot="1">
      <c r="A17" s="106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7">
        <f>(D17-C19)/$C4</f>
        <v>6.3977869197629156E-2</v>
      </c>
      <c r="K17" s="102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1"/>
    </row>
    <row r="19" spans="1:11">
      <c r="A19" s="104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7">
        <f>(D19-$C4)/$C4</f>
        <v>0.21777888380421859</v>
      </c>
    </row>
    <row r="20" spans="1:11">
      <c r="A20" s="105"/>
      <c r="B20" s="81">
        <f>B19+7</f>
        <v>42974</v>
      </c>
      <c r="C20" s="20">
        <f>D19+G19-H19</f>
        <v>2435.5577676084372</v>
      </c>
      <c r="D20" s="99">
        <f>C20+(C20*-0.0884)</f>
        <v>2220.2544609518513</v>
      </c>
      <c r="E20" s="17">
        <f>C20/3250</f>
        <v>0.74940239003336528</v>
      </c>
      <c r="F20" s="95">
        <f>(D20-C20)/E20</f>
        <v>-287.3</v>
      </c>
      <c r="G20" s="18"/>
      <c r="H20" s="18"/>
      <c r="I20" s="19">
        <f>E20*50/C20</f>
        <v>1.5384615384615385E-2</v>
      </c>
      <c r="J20" s="87">
        <f>(D20-$C4)/$C4</f>
        <v>0.11012723047592567</v>
      </c>
    </row>
    <row r="21" spans="1:11">
      <c r="A21" s="105"/>
      <c r="B21" s="81">
        <f>B20+7</f>
        <v>42981</v>
      </c>
      <c r="C21" s="20">
        <f>D20+G20-H20</f>
        <v>2220.2544609518513</v>
      </c>
      <c r="D21" s="99">
        <f>C21+(C21*-0.0583)</f>
        <v>2090.8136258783584</v>
      </c>
      <c r="E21" s="17">
        <f>C21/5500</f>
        <v>0.40368262926397297</v>
      </c>
      <c r="F21" s="95">
        <f>(D21-C21)/E21</f>
        <v>-320.65000000000009</v>
      </c>
      <c r="G21" s="18"/>
      <c r="H21" s="18"/>
      <c r="I21" s="19">
        <f>E21*50/C21</f>
        <v>9.0909090909090922E-3</v>
      </c>
      <c r="J21" s="87">
        <f>(D21-$C4)/$C4</f>
        <v>4.5406812939179191E-2</v>
      </c>
    </row>
    <row r="22" spans="1:11" ht="13" thickBot="1">
      <c r="A22" s="106"/>
      <c r="B22" s="81">
        <f>B21+7</f>
        <v>42988</v>
      </c>
      <c r="C22" s="20">
        <f>D21+G21-H21</f>
        <v>2090.8136258783584</v>
      </c>
      <c r="D22" s="21">
        <f>C22+(C22*0.1119)</f>
        <v>2324.7756706141467</v>
      </c>
      <c r="E22" s="17">
        <f>C22/5500</f>
        <v>0.38014793197788332</v>
      </c>
      <c r="F22" s="101">
        <f>(D22-C22)/E22</f>
        <v>615.45000000000016</v>
      </c>
      <c r="G22" s="18"/>
      <c r="H22" s="18"/>
      <c r="I22" s="19">
        <f>E22*50/C22</f>
        <v>9.0909090909090922E-3</v>
      </c>
      <c r="J22" s="87">
        <f>(D22-$C4)/$C4</f>
        <v>0.16238783530707337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6"/>
    </row>
    <row r="24" spans="1:11">
      <c r="A24" s="104">
        <v>5</v>
      </c>
      <c r="B24" s="81">
        <f>B22+7</f>
        <v>42995</v>
      </c>
      <c r="C24" s="20">
        <f>D22+G22-H22</f>
        <v>2324.7756706141467</v>
      </c>
      <c r="D24" s="99">
        <f>C24+(C24*-0.073)</f>
        <v>2155.0670466593142</v>
      </c>
      <c r="E24" s="17">
        <f>C24/5500</f>
        <v>0.42268648556620853</v>
      </c>
      <c r="F24" s="95">
        <f>(D24-C24)/E24</f>
        <v>-401.4999999999996</v>
      </c>
      <c r="G24" s="18"/>
      <c r="H24" s="18"/>
      <c r="I24" s="19">
        <f>E24*50/C24</f>
        <v>9.0909090909090922E-3</v>
      </c>
      <c r="J24" s="87">
        <f>(D24-$C4)/$C4</f>
        <v>7.75335233296571E-2</v>
      </c>
    </row>
    <row r="25" spans="1:11">
      <c r="A25" s="105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7">
        <f>(D25-$C4)/$C4</f>
        <v>6.6434928039361699E-2</v>
      </c>
    </row>
    <row r="26" spans="1:11">
      <c r="A26" s="105"/>
      <c r="B26" s="81">
        <f>B25+7</f>
        <v>43009</v>
      </c>
      <c r="C26" s="20">
        <f>D25+G25-H25</f>
        <v>2132.8698560787234</v>
      </c>
      <c r="D26" s="99">
        <f>C26+(C26*-0.0544)</f>
        <v>2016.8417359080408</v>
      </c>
      <c r="E26" s="17">
        <f>C26/5500</f>
        <v>0.38779451928704062</v>
      </c>
      <c r="F26" s="95">
        <f>(D26-C26)/E26</f>
        <v>-299.2</v>
      </c>
      <c r="G26" s="18"/>
      <c r="H26" s="18"/>
      <c r="I26" s="19">
        <f>E26*50/C26</f>
        <v>9.0909090909090905E-3</v>
      </c>
      <c r="J26" s="87">
        <f>(D26-$C4)/$C4</f>
        <v>8.4208679540204237E-3</v>
      </c>
    </row>
    <row r="27" spans="1:11" ht="13" thickBot="1">
      <c r="A27" s="106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0">
        <f>(D27-$C4)/$C4</f>
        <v>-4.9966700300517343E-2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6"/>
    </row>
    <row r="29" spans="1:11">
      <c r="A29" s="104">
        <v>6</v>
      </c>
      <c r="B29" s="81">
        <f>B27+7</f>
        <v>43023</v>
      </c>
      <c r="C29" s="20">
        <f>D27+G27-H27</f>
        <v>1900.0665993989653</v>
      </c>
      <c r="D29" s="21">
        <f>C29+(C29*0.0774)</f>
        <v>2047.1317541924452</v>
      </c>
      <c r="E29" s="17">
        <f>C29/3000</f>
        <v>0.63335553313298842</v>
      </c>
      <c r="F29" s="101">
        <f>(D29-C29)/E29</f>
        <v>232.2</v>
      </c>
      <c r="G29" s="18"/>
      <c r="H29" s="18"/>
      <c r="I29" s="19">
        <f>E29*50/C29</f>
        <v>1.6666666666666666E-2</v>
      </c>
      <c r="J29" s="87">
        <f>(D29-$C4)/$C4</f>
        <v>2.3565877096222609E-2</v>
      </c>
    </row>
    <row r="30" spans="1:11">
      <c r="A30" s="105"/>
      <c r="B30" s="81">
        <f>B29+7</f>
        <v>43030</v>
      </c>
      <c r="C30" s="20">
        <f>D29+G29-H29</f>
        <v>2047.1317541924452</v>
      </c>
      <c r="D30" s="21">
        <f>C30+(C30*0.0717)</f>
        <v>2193.9111009680437</v>
      </c>
      <c r="E30" s="17">
        <f>C30/3000</f>
        <v>0.68237725139748173</v>
      </c>
      <c r="F30" s="101">
        <f>(D30-C30)/E30</f>
        <v>215.10000000000022</v>
      </c>
      <c r="G30" s="18"/>
      <c r="H30" s="18"/>
      <c r="I30" s="19">
        <f>E30*50/C30</f>
        <v>1.6666666666666666E-2</v>
      </c>
      <c r="J30" s="87">
        <f>(D30-$C4)/$C4</f>
        <v>9.6955550484021838E-2</v>
      </c>
    </row>
    <row r="31" spans="1:11">
      <c r="A31" s="105"/>
      <c r="B31" s="81">
        <f>B30+7</f>
        <v>43037</v>
      </c>
      <c r="C31" s="20">
        <f>D30+G30-H30</f>
        <v>2193.9111009680437</v>
      </c>
      <c r="D31" s="21">
        <f>C31+(C31*0.09)</f>
        <v>2391.3631000551677</v>
      </c>
      <c r="E31" s="17">
        <f>C31/3000</f>
        <v>0.73130370032268122</v>
      </c>
      <c r="F31" s="101">
        <f>(D31-C31)/E31</f>
        <v>270.00000000000011</v>
      </c>
      <c r="G31" s="18"/>
      <c r="H31" s="18"/>
      <c r="I31" s="19">
        <f>E31*50/C31</f>
        <v>1.6666666666666666E-2</v>
      </c>
      <c r="J31" s="87">
        <f>(D31-$C4)/$C4</f>
        <v>0.19568155002758386</v>
      </c>
    </row>
    <row r="32" spans="1:11" ht="13.5" thickBot="1">
      <c r="A32" s="106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7">
        <f>(D32-$C4)/$C4</f>
        <v>0.15347399131161024</v>
      </c>
      <c r="K32" s="102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6"/>
    </row>
    <row r="34" spans="1:11">
      <c r="A34" s="104">
        <v>7</v>
      </c>
      <c r="B34" s="81">
        <f>B32+7</f>
        <v>43051</v>
      </c>
      <c r="C34" s="20">
        <f>D32+G32-H32</f>
        <v>2304.0133750612213</v>
      </c>
      <c r="D34" s="99">
        <f>C34+(C34*-0.1562)</f>
        <v>1944.1264858766585</v>
      </c>
      <c r="E34" s="17">
        <f>C34/3000</f>
        <v>0.76800445835374043</v>
      </c>
      <c r="F34" s="95">
        <f>(D34-C34)/E34</f>
        <v>-468.59999999999997</v>
      </c>
      <c r="G34" s="18"/>
      <c r="H34" s="18"/>
      <c r="I34" s="19">
        <f>E34*50/C34</f>
        <v>1.6666666666666666E-2</v>
      </c>
      <c r="J34" s="90">
        <f>(D34-$C4)/$C4</f>
        <v>-2.7936757061670734E-2</v>
      </c>
    </row>
    <row r="35" spans="1:11">
      <c r="A35" s="105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7">
        <f>(D35-$C4)/$C4</f>
        <v>5.0800365616333922E-2</v>
      </c>
    </row>
    <row r="36" spans="1:11">
      <c r="A36" s="105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7">
        <f>(D36-$C4)/$C4</f>
        <v>1.4757913075693636E-2</v>
      </c>
    </row>
    <row r="37" spans="1:11" ht="13" thickBot="1">
      <c r="A37" s="106"/>
      <c r="B37" s="81">
        <f>B36+7</f>
        <v>43072</v>
      </c>
      <c r="C37" s="20">
        <f>D36+G36-H36</f>
        <v>2029.5158261513873</v>
      </c>
      <c r="D37" s="21">
        <f>C37+(C37*0.10018)</f>
        <v>2232.8327216152334</v>
      </c>
      <c r="E37" s="17">
        <f>C37/3250</f>
        <v>0.62446640804658071</v>
      </c>
      <c r="F37" s="101">
        <f>(D37-C37)/E37</f>
        <v>325.58500000000021</v>
      </c>
      <c r="G37" s="80"/>
      <c r="H37" s="80"/>
      <c r="I37" s="19">
        <f>E37*50/C37</f>
        <v>1.5384615384615385E-2</v>
      </c>
      <c r="J37" s="87">
        <f>(D37-$C4)/$C4</f>
        <v>0.11641636080761668</v>
      </c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6"/>
    </row>
    <row r="39" spans="1:11">
      <c r="A39" s="104">
        <v>8</v>
      </c>
      <c r="B39" s="81">
        <f>B37+7</f>
        <v>43079</v>
      </c>
      <c r="C39" s="20">
        <f>D37+G37-H37</f>
        <v>2232.8327216152334</v>
      </c>
      <c r="D39" s="17">
        <f>C39+(C39*0.0214)</f>
        <v>2280.6153418577992</v>
      </c>
      <c r="E39" s="17">
        <f>C39/3250</f>
        <v>0.68702545280468719</v>
      </c>
      <c r="F39" s="34">
        <f>(D39-C39)/E39</f>
        <v>69.549999999999756</v>
      </c>
      <c r="G39" s="18"/>
      <c r="H39" s="18"/>
      <c r="I39" s="19">
        <f>E39*50/C39</f>
        <v>1.5384615384615384E-2</v>
      </c>
      <c r="J39" s="87">
        <f>(D39-$C4)/$C4</f>
        <v>0.14030767092889959</v>
      </c>
    </row>
    <row r="40" spans="1:11">
      <c r="A40" s="105"/>
      <c r="B40" s="81">
        <f>B39+7</f>
        <v>43086</v>
      </c>
      <c r="C40" s="20">
        <f>D39+G39-H39</f>
        <v>2280.6153418577992</v>
      </c>
      <c r="D40" s="17">
        <f>C40+(C40*0.0087)</f>
        <v>2300.4566953319622</v>
      </c>
      <c r="E40" s="17">
        <f>C40/3250</f>
        <v>0.70172779749470748</v>
      </c>
      <c r="F40" s="34">
        <f>(D40-C40)/E40</f>
        <v>28.275000000000269</v>
      </c>
      <c r="G40" s="18"/>
      <c r="H40" s="18"/>
      <c r="I40" s="19">
        <f>E40*50/C40</f>
        <v>1.5384615384615385E-2</v>
      </c>
      <c r="J40" s="87">
        <f>(D40-$C4)/$C4</f>
        <v>0.15022834766598112</v>
      </c>
    </row>
    <row r="41" spans="1:11">
      <c r="A41" s="105"/>
      <c r="B41" s="81">
        <f>B40+7</f>
        <v>43093</v>
      </c>
      <c r="C41" s="20">
        <f>D40+G40-H40</f>
        <v>2300.4566953319622</v>
      </c>
      <c r="D41" s="17">
        <f>C41+(C41*0)</f>
        <v>2300.4566953319622</v>
      </c>
      <c r="E41" s="17">
        <f>C41/3250</f>
        <v>0.70783282933291147</v>
      </c>
      <c r="F41" s="37">
        <f>(D41-C41)/E41</f>
        <v>0</v>
      </c>
      <c r="G41" s="18"/>
      <c r="H41" s="18"/>
      <c r="I41" s="19">
        <f>E41*50/C41</f>
        <v>1.5384615384615385E-2</v>
      </c>
      <c r="J41" s="87">
        <f>(D41-$C4)/$C4</f>
        <v>0.15022834766598112</v>
      </c>
    </row>
    <row r="42" spans="1:11" ht="13" thickBot="1">
      <c r="A42" s="106"/>
      <c r="B42" s="81">
        <f>B41+7</f>
        <v>43100</v>
      </c>
      <c r="C42" s="20">
        <f>D41+G41-H41</f>
        <v>2300.4566953319622</v>
      </c>
      <c r="D42" s="17">
        <f>C42+(C42*0)</f>
        <v>2300.4566953319622</v>
      </c>
      <c r="E42" s="17">
        <f>C42/3250</f>
        <v>0.70783282933291147</v>
      </c>
      <c r="F42" s="37">
        <f>(D42-C42)/E42</f>
        <v>0</v>
      </c>
      <c r="G42" s="80"/>
      <c r="H42" s="80"/>
      <c r="I42" s="19">
        <f>E42*50/C42</f>
        <v>1.5384615384615385E-2</v>
      </c>
      <c r="J42" s="87">
        <f>(D42-$C4)/$C4</f>
        <v>0.15022834766598112</v>
      </c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6"/>
    </row>
    <row r="44" spans="1:11">
      <c r="A44" s="104">
        <v>9</v>
      </c>
      <c r="B44" s="81">
        <f>B42+7</f>
        <v>43107</v>
      </c>
      <c r="C44" s="20">
        <f>D42+G42-H42</f>
        <v>2300.4566953319622</v>
      </c>
      <c r="D44" s="17">
        <f>C44+(C44*-0.0579)</f>
        <v>2167.2602526722417</v>
      </c>
      <c r="E44" s="17">
        <f>C44/3250</f>
        <v>0.70783282933291147</v>
      </c>
      <c r="F44" s="37">
        <f>(D44-C44)/E44</f>
        <v>-188.17499999999993</v>
      </c>
      <c r="G44" s="18"/>
      <c r="H44" s="18"/>
      <c r="I44" s="19">
        <f>E44*50/C44</f>
        <v>1.5384615384615385E-2</v>
      </c>
      <c r="J44" s="87">
        <f>(D44-$C4)/$C4</f>
        <v>8.3630126336120839E-2</v>
      </c>
    </row>
    <row r="45" spans="1:11">
      <c r="A45" s="105"/>
      <c r="B45" s="81">
        <f>B44+7</f>
        <v>43114</v>
      </c>
      <c r="C45" s="20">
        <f>D44+G44-H44</f>
        <v>2167.2602526722417</v>
      </c>
      <c r="D45" s="99">
        <f>C45+(C45*-0.1565)</f>
        <v>1828.0840231290358</v>
      </c>
      <c r="E45" s="17">
        <f>C45/3250</f>
        <v>0.66684930851453594</v>
      </c>
      <c r="F45" s="95">
        <f>(D45-C45)/E45</f>
        <v>-508.62500000000006</v>
      </c>
      <c r="G45" s="18"/>
      <c r="H45" s="18"/>
      <c r="I45" s="19">
        <f>E45*50/C45</f>
        <v>1.5384615384615387E-2</v>
      </c>
      <c r="J45" s="93">
        <f>(D45-$C4)/$C4</f>
        <v>-8.5957988435482094E-2</v>
      </c>
    </row>
    <row r="46" spans="1:11" ht="14.5">
      <c r="A46" s="105"/>
      <c r="B46" s="81">
        <f>B45+7</f>
        <v>43121</v>
      </c>
      <c r="C46" s="32">
        <f>D45+G45-H45</f>
        <v>1828.0840231290358</v>
      </c>
      <c r="D46" s="17">
        <f>C46+(C46*0.03)</f>
        <v>1882.926543822907</v>
      </c>
      <c r="E46" s="17">
        <f>C46/3250</f>
        <v>0.56248739173201101</v>
      </c>
      <c r="F46" s="28">
        <f>(D46-C46)/E46</f>
        <v>97.500000000000156</v>
      </c>
      <c r="G46" s="18"/>
      <c r="H46" s="18"/>
      <c r="I46" s="19">
        <f>E46*50/C46</f>
        <v>1.5384615384615385E-2</v>
      </c>
      <c r="J46" s="85"/>
    </row>
    <row r="47" spans="1:11" ht="13.5" thickBot="1">
      <c r="A47" s="106"/>
      <c r="B47" s="81">
        <f>B46+7</f>
        <v>43128</v>
      </c>
      <c r="C47" s="20">
        <f>D46+G46-H46</f>
        <v>1882.926543822907</v>
      </c>
      <c r="D47" s="17">
        <f>C47+(C47*0.03)</f>
        <v>1939.4143401375941</v>
      </c>
      <c r="E47" s="17">
        <f>C47/3250</f>
        <v>0.57936201348397143</v>
      </c>
      <c r="F47" s="28">
        <f>(D47-C47)/E47</f>
        <v>97.499999999999801</v>
      </c>
      <c r="G47" s="80"/>
      <c r="H47" s="80">
        <f>(D47-C34)*0.35</f>
        <v>-127.60966222326951</v>
      </c>
      <c r="I47" s="19">
        <f>E47*50/C47</f>
        <v>1.5384615384615385E-2</v>
      </c>
      <c r="J47" s="85"/>
      <c r="K47" s="102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6"/>
    </row>
    <row r="49" spans="1:11">
      <c r="A49" s="104">
        <v>10</v>
      </c>
      <c r="B49" s="81">
        <f>B47+7</f>
        <v>43135</v>
      </c>
      <c r="C49" s="20">
        <f>D47+G47-H47</f>
        <v>2067.0240023608635</v>
      </c>
      <c r="D49" s="17">
        <f>C49+(C49*0.03)</f>
        <v>2129.0347224316893</v>
      </c>
      <c r="E49" s="17">
        <f>C49/3250</f>
        <v>0.63600738534180412</v>
      </c>
      <c r="F49" s="28">
        <f>(D49-C49)/E49</f>
        <v>97.499999999999773</v>
      </c>
      <c r="G49" s="18"/>
      <c r="H49" s="18"/>
      <c r="I49" s="19">
        <f>E49*50/C49</f>
        <v>1.5384615384615384E-2</v>
      </c>
      <c r="J49" s="85"/>
    </row>
    <row r="50" spans="1:11">
      <c r="A50" s="105"/>
      <c r="B50" s="81">
        <f>B49+7</f>
        <v>43142</v>
      </c>
      <c r="C50" s="20">
        <f>D49+G49-H49</f>
        <v>2129.0347224316893</v>
      </c>
      <c r="D50" s="17">
        <f>C50+(C50*0.03)</f>
        <v>2192.9057641046397</v>
      </c>
      <c r="E50" s="17">
        <f>C50/3250</f>
        <v>0.65508760690205825</v>
      </c>
      <c r="F50" s="28">
        <f>(D50-C50)/E50</f>
        <v>97.499999999999673</v>
      </c>
      <c r="G50" s="18"/>
      <c r="H50" s="18"/>
      <c r="I50" s="19">
        <f>E50*50/C50</f>
        <v>1.5384615384615384E-2</v>
      </c>
      <c r="J50" s="85"/>
    </row>
    <row r="51" spans="1:11">
      <c r="A51" s="105"/>
      <c r="B51" s="81">
        <f>B50+7</f>
        <v>43149</v>
      </c>
      <c r="C51" s="20">
        <f>D50+G50-H50</f>
        <v>2192.9057641046397</v>
      </c>
      <c r="D51" s="17">
        <f>C51+(C51*0.03)</f>
        <v>2258.692937027779</v>
      </c>
      <c r="E51" s="17">
        <f>C51/3250</f>
        <v>0.67474023510911996</v>
      </c>
      <c r="F51" s="28">
        <f>(D51-C51)/E51</f>
        <v>97.500000000000043</v>
      </c>
      <c r="G51" s="18"/>
      <c r="H51" s="18"/>
      <c r="I51" s="19">
        <f>E51*50/C51</f>
        <v>1.5384615384615384E-2</v>
      </c>
      <c r="J51" s="85"/>
    </row>
    <row r="52" spans="1:11" ht="13" thickBot="1">
      <c r="A52" s="106"/>
      <c r="B52" s="81">
        <f>B51+7</f>
        <v>43156</v>
      </c>
      <c r="C52" s="20">
        <f>D51+G51-H51</f>
        <v>2258.692937027779</v>
      </c>
      <c r="D52" s="17">
        <f>C52+(C52*0.03)</f>
        <v>2326.4537251386123</v>
      </c>
      <c r="E52" s="17">
        <f>C52/3250</f>
        <v>0.69498244216239358</v>
      </c>
      <c r="F52" s="28">
        <f>(D52-C52)/E52</f>
        <v>97.499999999999957</v>
      </c>
      <c r="G52" s="80"/>
      <c r="H52" s="80"/>
      <c r="I52" s="19">
        <f>E52*50/C52</f>
        <v>1.5384615384615385E-2</v>
      </c>
      <c r="J52" s="85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6"/>
    </row>
    <row r="54" spans="1:11">
      <c r="A54" s="104">
        <v>11</v>
      </c>
      <c r="B54" s="81">
        <f>B52+7</f>
        <v>43163</v>
      </c>
      <c r="C54" s="20">
        <f>D52+G52-H52</f>
        <v>2326.4537251386123</v>
      </c>
      <c r="D54" s="17">
        <f>C54+(C54*0.03)</f>
        <v>2396.2473368927708</v>
      </c>
      <c r="E54" s="17">
        <f>C54/3250</f>
        <v>0.71583191542726532</v>
      </c>
      <c r="F54" s="28">
        <f>(D54-C54)/E54</f>
        <v>97.500000000000213</v>
      </c>
      <c r="G54" s="18"/>
      <c r="H54" s="18"/>
      <c r="I54" s="19">
        <f>E54*50/C54</f>
        <v>1.5384615384615385E-2</v>
      </c>
      <c r="J54" s="85"/>
    </row>
    <row r="55" spans="1:11">
      <c r="A55" s="105"/>
      <c r="B55" s="81">
        <f>B54+7</f>
        <v>43170</v>
      </c>
      <c r="C55" s="20">
        <f>D54+G54-H54</f>
        <v>2396.2473368927708</v>
      </c>
      <c r="D55" s="17">
        <f>C55+(C55*0.03)</f>
        <v>2468.1347569995542</v>
      </c>
      <c r="E55" s="17">
        <f>C55/3250</f>
        <v>0.73730687289008334</v>
      </c>
      <c r="F55" s="28">
        <f>(D55-C55)/E55</f>
        <v>97.500000000000284</v>
      </c>
      <c r="G55" s="18"/>
      <c r="H55" s="18"/>
      <c r="I55" s="19">
        <f>E55*50/C55</f>
        <v>1.5384615384615384E-2</v>
      </c>
      <c r="J55" s="85"/>
    </row>
    <row r="56" spans="1:11">
      <c r="A56" s="105"/>
      <c r="B56" s="81">
        <f>B55+7</f>
        <v>43177</v>
      </c>
      <c r="C56" s="20">
        <f>D55+G55-H55</f>
        <v>2468.1347569995542</v>
      </c>
      <c r="D56" s="17">
        <f>C56+(C56*0.03)</f>
        <v>2542.1787997095407</v>
      </c>
      <c r="E56" s="17">
        <f>C56/3250</f>
        <v>0.75942607907678594</v>
      </c>
      <c r="F56" s="28">
        <f>(D56-C56)/E56</f>
        <v>97.499999999999929</v>
      </c>
      <c r="G56" s="18"/>
      <c r="H56" s="18"/>
      <c r="I56" s="19">
        <f>E56*50/C56</f>
        <v>1.5384615384615385E-2</v>
      </c>
      <c r="J56" s="85"/>
    </row>
    <row r="57" spans="1:11" ht="13" thickBot="1">
      <c r="A57" s="106"/>
      <c r="B57" s="81">
        <f>B56+7</f>
        <v>43184</v>
      </c>
      <c r="C57" s="20">
        <f>D56+G56-H56</f>
        <v>2542.1787997095407</v>
      </c>
      <c r="D57" s="17">
        <f>C57+(C57*0.03)</f>
        <v>2618.4441637008267</v>
      </c>
      <c r="E57" s="17">
        <f>C57/3250</f>
        <v>0.78220886144908941</v>
      </c>
      <c r="F57" s="28">
        <f>(D57-C57)/E57</f>
        <v>97.499999999999716</v>
      </c>
      <c r="G57" s="80"/>
      <c r="H57" s="80"/>
      <c r="I57" s="19">
        <f>E57*50/C57</f>
        <v>1.5384615384615385E-2</v>
      </c>
      <c r="J57" s="85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6"/>
    </row>
    <row r="59" spans="1:11">
      <c r="A59" s="104">
        <v>12</v>
      </c>
      <c r="B59" s="81">
        <f>B57+7</f>
        <v>43191</v>
      </c>
      <c r="C59" s="20">
        <f>D57+G57-H57</f>
        <v>2618.4441637008267</v>
      </c>
      <c r="D59" s="17">
        <f>C59+(C59*0.03)</f>
        <v>2696.9974886118516</v>
      </c>
      <c r="E59" s="17">
        <f>C59/3250</f>
        <v>0.80567512729256208</v>
      </c>
      <c r="F59" s="28">
        <f>(D59-C59)/E59</f>
        <v>97.500000000000128</v>
      </c>
      <c r="G59" s="18"/>
      <c r="H59" s="18"/>
      <c r="I59" s="19">
        <f>E59*50/C59</f>
        <v>1.5384615384615385E-2</v>
      </c>
      <c r="J59" s="85"/>
    </row>
    <row r="60" spans="1:11">
      <c r="A60" s="105"/>
      <c r="B60" s="81">
        <f>B59+7</f>
        <v>43198</v>
      </c>
      <c r="C60" s="20">
        <f>D59+G59-H59</f>
        <v>2696.9974886118516</v>
      </c>
      <c r="D60" s="17">
        <f>C60+(C60*0.03)</f>
        <v>2777.9074132702071</v>
      </c>
      <c r="E60" s="17">
        <f>C60/3250</f>
        <v>0.82984538111133899</v>
      </c>
      <c r="F60" s="28">
        <f>(D60-C60)/E60</f>
        <v>97.499999999999957</v>
      </c>
      <c r="G60" s="18"/>
      <c r="H60" s="18"/>
      <c r="I60" s="19">
        <f>E60*50/C60</f>
        <v>1.5384615384615385E-2</v>
      </c>
      <c r="J60" s="85"/>
    </row>
    <row r="61" spans="1:11">
      <c r="A61" s="105"/>
      <c r="B61" s="81">
        <f>B60+7</f>
        <v>43205</v>
      </c>
      <c r="C61" s="20">
        <f>D60+G60-H60</f>
        <v>2777.9074132702071</v>
      </c>
      <c r="D61" s="17">
        <f>C61+(C61*0.03)</f>
        <v>2861.2446356683135</v>
      </c>
      <c r="E61" s="17">
        <f>C61/3250</f>
        <v>0.85474074254467913</v>
      </c>
      <c r="F61" s="28">
        <f>(D61-C61)/E61</f>
        <v>97.500000000000227</v>
      </c>
      <c r="G61" s="18"/>
      <c r="H61" s="18"/>
      <c r="I61" s="19">
        <f>E61*50/C61</f>
        <v>1.5384615384615384E-2</v>
      </c>
      <c r="J61" s="85"/>
    </row>
    <row r="62" spans="1:11" ht="13.5" thickBot="1">
      <c r="A62" s="106"/>
      <c r="B62" s="81">
        <f>B61+7</f>
        <v>43212</v>
      </c>
      <c r="C62" s="20">
        <f>D61+G61-H61</f>
        <v>2861.2446356683135</v>
      </c>
      <c r="D62" s="17">
        <f>C62+(C62*0.03)</f>
        <v>2947.081974738363</v>
      </c>
      <c r="E62" s="17">
        <f>C62/3250</f>
        <v>0.88038296482101952</v>
      </c>
      <c r="F62" s="28">
        <f>(D62-C62)/E62</f>
        <v>97.500000000000043</v>
      </c>
      <c r="G62" s="80"/>
      <c r="H62" s="80">
        <f>(D62-C49)*0.35</f>
        <v>308.02029033212477</v>
      </c>
      <c r="I62" s="19">
        <f>E62*50/C62</f>
        <v>1.5384615384615385E-2</v>
      </c>
      <c r="J62" s="85"/>
      <c r="K62" s="102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6"/>
    </row>
    <row r="64" spans="1:11">
      <c r="A64" s="104">
        <v>13</v>
      </c>
      <c r="B64" s="81">
        <f>B62+7</f>
        <v>43219</v>
      </c>
      <c r="C64" s="20">
        <f>D62+G62-H62</f>
        <v>2639.0616844062383</v>
      </c>
      <c r="D64" s="17">
        <f>C64+(C64*0.03)</f>
        <v>2718.2335349384257</v>
      </c>
      <c r="E64" s="17">
        <f>C64/3250</f>
        <v>0.81201897981730409</v>
      </c>
      <c r="F64" s="28">
        <f>(D64-C64)/E64</f>
        <v>97.50000000000027</v>
      </c>
      <c r="G64" s="17"/>
      <c r="H64" s="79"/>
      <c r="I64" s="19">
        <f>E64*50/C64</f>
        <v>1.5384615384615385E-2</v>
      </c>
      <c r="J64" s="85"/>
    </row>
    <row r="65" spans="1:11">
      <c r="A65" s="105"/>
      <c r="B65" s="81">
        <f>B64+7</f>
        <v>43226</v>
      </c>
      <c r="C65" s="20">
        <f>D64+G64-H64</f>
        <v>2718.2335349384257</v>
      </c>
      <c r="D65" s="17">
        <f>C65+(C65*0.03)</f>
        <v>2799.7805409865787</v>
      </c>
      <c r="E65" s="17">
        <f>C65/3250</f>
        <v>0.83637954921182334</v>
      </c>
      <c r="F65" s="28">
        <f>(D65-C65)/E65</f>
        <v>97.500000000000242</v>
      </c>
      <c r="G65" s="17"/>
      <c r="H65" s="79"/>
      <c r="I65" s="19">
        <f>E65*50/C65</f>
        <v>1.5384615384615384E-2</v>
      </c>
      <c r="J65" s="85"/>
    </row>
    <row r="66" spans="1:11">
      <c r="A66" s="105"/>
      <c r="B66" s="81">
        <f>B65+7</f>
        <v>43233</v>
      </c>
      <c r="C66" s="20">
        <f>D65+G65-H65</f>
        <v>2799.7805409865787</v>
      </c>
      <c r="D66" s="17">
        <f>C66+(C66*0.03)</f>
        <v>2883.7739572161759</v>
      </c>
      <c r="E66" s="17">
        <f>C66/3250</f>
        <v>0.86147093568817801</v>
      </c>
      <c r="F66" s="28">
        <f>(D66-C66)/E66</f>
        <v>97.499999999999801</v>
      </c>
      <c r="G66" s="17"/>
      <c r="H66" s="79"/>
      <c r="I66" s="19">
        <f>E66*50/C66</f>
        <v>1.5384615384615382E-2</v>
      </c>
      <c r="J66" s="85"/>
    </row>
    <row r="67" spans="1:11" ht="13" thickBot="1">
      <c r="A67" s="106"/>
      <c r="B67" s="81">
        <f>B66+7</f>
        <v>43240</v>
      </c>
      <c r="C67" s="20">
        <f>D66+G66-H66</f>
        <v>2883.7739572161759</v>
      </c>
      <c r="D67" s="17">
        <f>C67+(C67*0.03)</f>
        <v>2970.2871759326613</v>
      </c>
      <c r="E67" s="17">
        <f>C67/3250</f>
        <v>0.8873150637588233</v>
      </c>
      <c r="F67" s="28">
        <f>(D67-C67)/E67</f>
        <v>97.500000000000171</v>
      </c>
      <c r="G67" s="80"/>
      <c r="H67" s="80"/>
      <c r="I67" s="19">
        <f>E67*50/C67</f>
        <v>1.5384615384615384E-2</v>
      </c>
      <c r="J67" s="85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6"/>
    </row>
    <row r="69" spans="1:11">
      <c r="A69" s="104">
        <v>14</v>
      </c>
      <c r="B69" s="81">
        <f>B67+7</f>
        <v>43247</v>
      </c>
      <c r="C69" s="20">
        <f>D67+G67-H67</f>
        <v>2970.2871759326613</v>
      </c>
      <c r="D69" s="17">
        <f>C69+(C69*0.03)</f>
        <v>3059.3957912106412</v>
      </c>
      <c r="E69" s="17">
        <f>C69/3250</f>
        <v>0.91393451567158812</v>
      </c>
      <c r="F69" s="28">
        <f>(D69-C69)/E69</f>
        <v>97.500000000000043</v>
      </c>
      <c r="G69" s="18"/>
      <c r="H69" s="18"/>
      <c r="I69" s="19">
        <f>E69*50/C69</f>
        <v>1.5384615384615384E-2</v>
      </c>
      <c r="J69" s="85"/>
    </row>
    <row r="70" spans="1:11">
      <c r="A70" s="105"/>
      <c r="B70" s="81">
        <f>B69+7</f>
        <v>43254</v>
      </c>
      <c r="C70" s="20">
        <f>D69+G69-H69</f>
        <v>3059.3957912106412</v>
      </c>
      <c r="D70" s="17">
        <f>C70+(C70*0.03)</f>
        <v>3151.1776649469602</v>
      </c>
      <c r="E70" s="17">
        <f>C70/3250</f>
        <v>0.94135255114173577</v>
      </c>
      <c r="F70" s="28">
        <f>(D70-C70)/E70</f>
        <v>97.499999999999844</v>
      </c>
      <c r="G70" s="18"/>
      <c r="H70" s="18"/>
      <c r="I70" s="19">
        <f>E70*50/C70</f>
        <v>1.5384615384615385E-2</v>
      </c>
      <c r="J70" s="85"/>
    </row>
    <row r="71" spans="1:11">
      <c r="A71" s="105"/>
      <c r="B71" s="81">
        <f>B70+7</f>
        <v>43261</v>
      </c>
      <c r="C71" s="20">
        <f>D70+G70-H70</f>
        <v>3151.1776649469602</v>
      </c>
      <c r="D71" s="17">
        <f>C71+(C71*0.03)</f>
        <v>3245.7129948953689</v>
      </c>
      <c r="E71" s="17">
        <f>C71/3250</f>
        <v>0.96959312767598782</v>
      </c>
      <c r="F71" s="28">
        <f>(D71-C71)/E71</f>
        <v>97.499999999999801</v>
      </c>
      <c r="G71" s="18"/>
      <c r="H71" s="18"/>
      <c r="I71" s="19">
        <f>E71*50/C71</f>
        <v>1.5384615384615387E-2</v>
      </c>
      <c r="J71" s="85"/>
    </row>
    <row r="72" spans="1:11" ht="13" thickBot="1">
      <c r="A72" s="106"/>
      <c r="B72" s="81">
        <f>B71+7</f>
        <v>43268</v>
      </c>
      <c r="C72" s="20">
        <f>D71+G71-H71</f>
        <v>3245.7129948953689</v>
      </c>
      <c r="D72" s="17">
        <f>C72+(C72*0.03)</f>
        <v>3343.0843847422298</v>
      </c>
      <c r="E72" s="17">
        <f>C72/3250</f>
        <v>0.99868092150626731</v>
      </c>
      <c r="F72" s="28">
        <f>(D72-C72)/E72</f>
        <v>97.499999999999829</v>
      </c>
      <c r="G72" s="80"/>
      <c r="H72" s="80"/>
      <c r="I72" s="19">
        <f>E72*50/C72</f>
        <v>1.5384615384615385E-2</v>
      </c>
      <c r="J72" s="85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6"/>
    </row>
    <row r="74" spans="1:11">
      <c r="A74" s="104">
        <v>15</v>
      </c>
      <c r="B74" s="81">
        <f>B72+7</f>
        <v>43275</v>
      </c>
      <c r="C74" s="20">
        <f>D72+G72-H72</f>
        <v>3343.0843847422298</v>
      </c>
      <c r="D74" s="17">
        <f>C74+(C74*0.03)</f>
        <v>3443.3769162844965</v>
      </c>
      <c r="E74" s="17">
        <f>C74/3250</f>
        <v>1.0286413491514552</v>
      </c>
      <c r="F74" s="28">
        <f>(D74-C74)/E74</f>
        <v>97.499999999999829</v>
      </c>
      <c r="G74" s="18"/>
      <c r="H74" s="18"/>
      <c r="I74" s="19">
        <f>E74*50/C74</f>
        <v>1.5384615384615384E-2</v>
      </c>
      <c r="J74" s="85"/>
    </row>
    <row r="75" spans="1:11">
      <c r="A75" s="105"/>
      <c r="B75" s="81">
        <f>B74+7</f>
        <v>43282</v>
      </c>
      <c r="C75" s="20">
        <f>D74+G74-H74</f>
        <v>3443.3769162844965</v>
      </c>
      <c r="D75" s="17">
        <f>C75+(C75*0.03)</f>
        <v>3546.6782237730313</v>
      </c>
      <c r="E75" s="17">
        <f>C75/3250</f>
        <v>1.059500589625999</v>
      </c>
      <c r="F75" s="28">
        <f>(D75-C75)/E75</f>
        <v>97.499999999999901</v>
      </c>
      <c r="G75" s="18"/>
      <c r="H75" s="18"/>
      <c r="I75" s="19">
        <f>E75*50/C75</f>
        <v>1.5384615384615385E-2</v>
      </c>
      <c r="J75" s="85"/>
    </row>
    <row r="76" spans="1:11">
      <c r="A76" s="105"/>
      <c r="B76" s="81">
        <f>B75+7</f>
        <v>43289</v>
      </c>
      <c r="C76" s="20">
        <f>D75+G75-H75</f>
        <v>3546.6782237730313</v>
      </c>
      <c r="D76" s="17">
        <f>C76+(C76*0.03)</f>
        <v>3653.0785704862224</v>
      </c>
      <c r="E76" s="17">
        <f>C76/3250</f>
        <v>1.0912856073147787</v>
      </c>
      <c r="F76" s="28">
        <f>(D76-C76)/E76</f>
        <v>97.500000000000142</v>
      </c>
      <c r="G76" s="18"/>
      <c r="H76" s="18"/>
      <c r="I76" s="19">
        <f>E76*50/C76</f>
        <v>1.5384615384615384E-2</v>
      </c>
      <c r="J76" s="85"/>
    </row>
    <row r="77" spans="1:11" ht="13.5" thickBot="1">
      <c r="A77" s="106"/>
      <c r="B77" s="81">
        <f>B76+7</f>
        <v>43296</v>
      </c>
      <c r="C77" s="20">
        <f>D76+G76-H76</f>
        <v>3653.0785704862224</v>
      </c>
      <c r="D77" s="17">
        <f>C77+(C77*0.03)</f>
        <v>3762.6709276008091</v>
      </c>
      <c r="E77" s="17">
        <f>C77/3250</f>
        <v>1.1240241755342222</v>
      </c>
      <c r="F77" s="28">
        <f>(D77-C77)/E77</f>
        <v>97.500000000000099</v>
      </c>
      <c r="G77" s="80"/>
      <c r="H77" s="80">
        <f>(D77-C64)*0.35</f>
        <v>393.26323511809977</v>
      </c>
      <c r="I77" s="19">
        <f>E77*50/C77</f>
        <v>1.5384615384615384E-2</v>
      </c>
      <c r="J77" s="85"/>
      <c r="K77" s="102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6"/>
    </row>
    <row r="79" spans="1:11">
      <c r="A79" s="104">
        <v>16</v>
      </c>
      <c r="B79" s="81">
        <f>B77+7</f>
        <v>43303</v>
      </c>
      <c r="C79" s="20">
        <f>D77+G77-H77</f>
        <v>3369.4076924827095</v>
      </c>
      <c r="D79" s="17">
        <f>C79+(C79*0.03)</f>
        <v>3470.4899232571906</v>
      </c>
      <c r="E79" s="17">
        <f>C79/3250</f>
        <v>1.0367408284562183</v>
      </c>
      <c r="F79" s="28">
        <f>(D79-C79)/E79</f>
        <v>97.499999999999829</v>
      </c>
      <c r="G79" s="18"/>
      <c r="H79" s="18"/>
      <c r="I79" s="19">
        <f>E79*50/C79</f>
        <v>1.5384615384615384E-2</v>
      </c>
      <c r="J79" s="85"/>
    </row>
    <row r="80" spans="1:11">
      <c r="A80" s="105"/>
      <c r="B80" s="81">
        <f>B79+7</f>
        <v>43310</v>
      </c>
      <c r="C80" s="20">
        <f>D79+G79-H79</f>
        <v>3470.4899232571906</v>
      </c>
      <c r="D80" s="17">
        <f>C80+(C80*0.03)</f>
        <v>3574.6046209549063</v>
      </c>
      <c r="E80" s="17">
        <f>C80/3250</f>
        <v>1.0678430533099048</v>
      </c>
      <c r="F80" s="28">
        <f>(D80-C80)/E80</f>
        <v>97.499999999999943</v>
      </c>
      <c r="G80" s="18"/>
      <c r="H80" s="18"/>
      <c r="I80" s="19">
        <f>E80*50/C80</f>
        <v>1.5384615384615384E-2</v>
      </c>
      <c r="J80" s="85"/>
    </row>
    <row r="81" spans="1:11">
      <c r="A81" s="105"/>
      <c r="B81" s="81">
        <f>B80+7</f>
        <v>43317</v>
      </c>
      <c r="C81" s="20">
        <f>D80+G80-H80</f>
        <v>3574.6046209549063</v>
      </c>
      <c r="D81" s="17">
        <f>C81+(C81*0.03)</f>
        <v>3681.8427595835533</v>
      </c>
      <c r="E81" s="17">
        <f>C81/3250</f>
        <v>1.099878344909202</v>
      </c>
      <c r="F81" s="28">
        <f>(D81-C81)/E81</f>
        <v>97.499999999999815</v>
      </c>
      <c r="G81" s="18"/>
      <c r="H81" s="18"/>
      <c r="I81" s="19">
        <f>E81*50/C81</f>
        <v>1.5384615384615384E-2</v>
      </c>
      <c r="J81" s="85"/>
    </row>
    <row r="82" spans="1:11" ht="13" thickBot="1">
      <c r="A82" s="106"/>
      <c r="B82" s="81">
        <f>B81+7</f>
        <v>43324</v>
      </c>
      <c r="C82" s="20">
        <f>D81+G81-H81</f>
        <v>3681.8427595835533</v>
      </c>
      <c r="D82" s="17">
        <f>C82+(C82*0.03)</f>
        <v>3792.2980423710601</v>
      </c>
      <c r="E82" s="17">
        <f>C82/3250</f>
        <v>1.1328746952564779</v>
      </c>
      <c r="F82" s="28">
        <f>(D82-C82)/E82</f>
        <v>97.500000000000185</v>
      </c>
      <c r="G82" s="80"/>
      <c r="H82" s="80"/>
      <c r="I82" s="19">
        <f>E82*50/C82</f>
        <v>1.5384615384615385E-2</v>
      </c>
      <c r="J82" s="85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6"/>
    </row>
    <row r="84" spans="1:11">
      <c r="A84" s="104">
        <v>17</v>
      </c>
      <c r="B84" s="81">
        <f>B82+7</f>
        <v>43331</v>
      </c>
      <c r="C84" s="20">
        <f>D82+G82-H82</f>
        <v>3792.2980423710601</v>
      </c>
      <c r="D84" s="17">
        <f>C84+(C84*0.03)</f>
        <v>3906.0669836421921</v>
      </c>
      <c r="E84" s="17">
        <f>C84/3250</f>
        <v>1.1668609361141724</v>
      </c>
      <c r="F84" s="28">
        <f>(D84-C84)/E84</f>
        <v>97.500000000000171</v>
      </c>
      <c r="G84" s="18"/>
      <c r="H84" s="18"/>
      <c r="I84" s="19">
        <f>E84*50/C84</f>
        <v>1.5384615384615385E-2</v>
      </c>
      <c r="J84" s="85"/>
    </row>
    <row r="85" spans="1:11">
      <c r="A85" s="105"/>
      <c r="B85" s="81">
        <f>B84+7</f>
        <v>43338</v>
      </c>
      <c r="C85" s="20">
        <f>D84+G84-H84</f>
        <v>3906.0669836421921</v>
      </c>
      <c r="D85" s="17">
        <f>C85+(C85*0.03)</f>
        <v>4023.2489931514579</v>
      </c>
      <c r="E85" s="17">
        <f>C85/3250</f>
        <v>1.2018667641975975</v>
      </c>
      <c r="F85" s="28">
        <f>(D85-C85)/E85</f>
        <v>97.5</v>
      </c>
      <c r="G85" s="18"/>
      <c r="H85" s="18"/>
      <c r="I85" s="19">
        <f>E85*50/C85</f>
        <v>1.5384615384615384E-2</v>
      </c>
      <c r="J85" s="85"/>
    </row>
    <row r="86" spans="1:11">
      <c r="A86" s="105"/>
      <c r="B86" s="81">
        <f>B85+7</f>
        <v>43345</v>
      </c>
      <c r="C86" s="20">
        <f>D85+G85-H85</f>
        <v>4023.2489931514579</v>
      </c>
      <c r="D86" s="17">
        <f>C86+(C86*0.03)</f>
        <v>4143.9464629460017</v>
      </c>
      <c r="E86" s="17">
        <f>C86/3250</f>
        <v>1.2379227671235256</v>
      </c>
      <c r="F86" s="28">
        <f>(D86-C86)/E86</f>
        <v>97.500000000000085</v>
      </c>
      <c r="G86" s="18"/>
      <c r="H86" s="18"/>
      <c r="I86" s="19">
        <f>E86*50/C86</f>
        <v>1.5384615384615385E-2</v>
      </c>
      <c r="J86" s="85"/>
    </row>
    <row r="87" spans="1:11" ht="13" thickBot="1">
      <c r="A87" s="106"/>
      <c r="B87" s="81">
        <f>B86+7</f>
        <v>43352</v>
      </c>
      <c r="C87" s="20">
        <f>D86+G86-H86</f>
        <v>4143.9464629460017</v>
      </c>
      <c r="D87" s="17">
        <f>C87+(C87*0.03)</f>
        <v>4268.264856834382</v>
      </c>
      <c r="E87" s="17">
        <f>C87/3250</f>
        <v>1.2750604501372313</v>
      </c>
      <c r="F87" s="28">
        <f>(D87-C87)/E87</f>
        <v>97.500000000000227</v>
      </c>
      <c r="G87" s="80"/>
      <c r="H87" s="80"/>
      <c r="I87" s="19">
        <f>E87*50/C87</f>
        <v>1.5384615384615385E-2</v>
      </c>
      <c r="J87" s="85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6"/>
    </row>
    <row r="89" spans="1:11">
      <c r="A89" s="104">
        <v>18</v>
      </c>
      <c r="B89" s="81">
        <f>B87+7</f>
        <v>43359</v>
      </c>
      <c r="C89" s="20">
        <f>D87+G87-H87</f>
        <v>4268.264856834382</v>
      </c>
      <c r="D89" s="17">
        <f>C89+(C89*0.03)</f>
        <v>4396.3128025394135</v>
      </c>
      <c r="E89" s="17">
        <f>C89/3250</f>
        <v>1.3133122636413483</v>
      </c>
      <c r="F89" s="28">
        <f>(D89-C89)/E89</f>
        <v>97.499999999999986</v>
      </c>
      <c r="G89" s="18"/>
      <c r="H89" s="18"/>
      <c r="I89" s="19">
        <f>E89*50/C89</f>
        <v>1.5384615384615385E-2</v>
      </c>
      <c r="J89" s="85"/>
    </row>
    <row r="90" spans="1:11">
      <c r="A90" s="105"/>
      <c r="B90" s="81">
        <f>B89+7</f>
        <v>43366</v>
      </c>
      <c r="C90" s="20">
        <f>D89+G89-H89</f>
        <v>4396.3128025394135</v>
      </c>
      <c r="D90" s="17">
        <f>C90+(C90*0.03)</f>
        <v>4528.2021866155956</v>
      </c>
      <c r="E90" s="17">
        <f>C90/3250</f>
        <v>1.3527116315505887</v>
      </c>
      <c r="F90" s="28">
        <f>(D90-C90)/E90</f>
        <v>97.499999999999758</v>
      </c>
      <c r="G90" s="18"/>
      <c r="H90" s="18"/>
      <c r="I90" s="19">
        <f>E90*50/C90</f>
        <v>1.5384615384615384E-2</v>
      </c>
      <c r="J90" s="85"/>
    </row>
    <row r="91" spans="1:11">
      <c r="A91" s="105"/>
      <c r="B91" s="81">
        <f>B90+7</f>
        <v>43373</v>
      </c>
      <c r="C91" s="20">
        <f>D90+G90-H90</f>
        <v>4528.2021866155956</v>
      </c>
      <c r="D91" s="17">
        <f>C91+(C91*0.03)</f>
        <v>4664.0482522140637</v>
      </c>
      <c r="E91" s="17">
        <f>C91/3250</f>
        <v>1.3932929804971064</v>
      </c>
      <c r="F91" s="28">
        <f>(D91-C91)/E91</f>
        <v>97.500000000000199</v>
      </c>
      <c r="G91" s="18"/>
      <c r="H91" s="18"/>
      <c r="I91" s="19">
        <f>E91*50/C91</f>
        <v>1.5384615384615385E-2</v>
      </c>
      <c r="J91" s="85"/>
    </row>
    <row r="92" spans="1:11" ht="13.5" thickBot="1">
      <c r="A92" s="106"/>
      <c r="B92" s="81">
        <f>B91+7</f>
        <v>43380</v>
      </c>
      <c r="C92" s="20">
        <f>D91+G91-H91</f>
        <v>4664.0482522140637</v>
      </c>
      <c r="D92" s="17">
        <f>C92+(C92*0.03)</f>
        <v>4803.9696997804858</v>
      </c>
      <c r="E92" s="17">
        <f>C92/3250</f>
        <v>1.4350917699120196</v>
      </c>
      <c r="F92" s="28">
        <f>(D92-C92)/E92</f>
        <v>97.500000000000128</v>
      </c>
      <c r="G92" s="80"/>
      <c r="H92" s="80">
        <f>(D92-C79)*0.35</f>
        <v>502.09670255422168</v>
      </c>
      <c r="I92" s="19">
        <f>E92*50/C92</f>
        <v>1.5384615384615385E-2</v>
      </c>
      <c r="J92" s="85"/>
      <c r="K92" s="102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6"/>
    </row>
    <row r="94" spans="1:11">
      <c r="A94" s="104">
        <v>19</v>
      </c>
      <c r="B94" s="81">
        <f>B92+7</f>
        <v>43387</v>
      </c>
      <c r="C94" s="20">
        <f>D92+G92-H92</f>
        <v>4301.8729972262645</v>
      </c>
      <c r="D94" s="17">
        <f>C94+(C94*0.03)</f>
        <v>4430.9291871430523</v>
      </c>
      <c r="E94" s="17">
        <f>C94/3250</f>
        <v>1.3236532299157737</v>
      </c>
      <c r="F94" s="28">
        <f>(D94-C94)/E94</f>
        <v>97.499999999999929</v>
      </c>
      <c r="G94" s="17"/>
      <c r="H94" s="18"/>
      <c r="I94" s="19">
        <f>E94*50/C94</f>
        <v>1.5384615384615387E-2</v>
      </c>
      <c r="J94" s="85"/>
    </row>
    <row r="95" spans="1:11">
      <c r="A95" s="105"/>
      <c r="B95" s="81">
        <f>B94+7</f>
        <v>43394</v>
      </c>
      <c r="C95" s="20">
        <f>D94+G94-H94</f>
        <v>4430.9291871430523</v>
      </c>
      <c r="D95" s="17">
        <f>C95+(C95*0.03)</f>
        <v>4563.8570627573436</v>
      </c>
      <c r="E95" s="17">
        <f>C95/3250</f>
        <v>1.3633628268132469</v>
      </c>
      <c r="F95" s="28">
        <f>(D95-C95)/E95</f>
        <v>97.499999999999744</v>
      </c>
      <c r="G95" s="17"/>
      <c r="H95" s="18"/>
      <c r="I95" s="19">
        <f>E95*50/C95</f>
        <v>1.5384615384615385E-2</v>
      </c>
      <c r="J95" s="85"/>
    </row>
    <row r="96" spans="1:11">
      <c r="A96" s="105"/>
      <c r="B96" s="81">
        <f>B95+7</f>
        <v>43401</v>
      </c>
      <c r="C96" s="20">
        <f>D95+G95-H95</f>
        <v>4563.8570627573436</v>
      </c>
      <c r="D96" s="17">
        <f>C96+(C96*0.03)</f>
        <v>4700.7727746400642</v>
      </c>
      <c r="E96" s="17">
        <f>C96/3250</f>
        <v>1.4042637116176442</v>
      </c>
      <c r="F96" s="28">
        <f>(D96-C96)/E96</f>
        <v>97.500000000000242</v>
      </c>
      <c r="G96" s="17"/>
      <c r="H96" s="18"/>
      <c r="I96" s="19">
        <f>E96*50/C96</f>
        <v>1.5384615384615385E-2</v>
      </c>
      <c r="J96" s="85"/>
    </row>
    <row r="97" spans="1:11" ht="13" thickBot="1">
      <c r="A97" s="106"/>
      <c r="B97" s="81">
        <f>B96+7</f>
        <v>43408</v>
      </c>
      <c r="C97" s="20">
        <f>D96+G96-H96</f>
        <v>4700.7727746400642</v>
      </c>
      <c r="D97" s="17">
        <f>C97+(C97*0.03)</f>
        <v>4841.7959578792661</v>
      </c>
      <c r="E97" s="17">
        <f>C97/3250</f>
        <v>1.4463916229661735</v>
      </c>
      <c r="F97" s="28">
        <f>(D97-C97)/E97</f>
        <v>97.499999999999986</v>
      </c>
      <c r="G97" s="80"/>
      <c r="H97" s="80"/>
      <c r="I97" s="19">
        <f>E97*50/C97</f>
        <v>1.5384615384615382E-2</v>
      </c>
      <c r="J97" s="85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6"/>
    </row>
    <row r="99" spans="1:11">
      <c r="A99" s="104">
        <v>20</v>
      </c>
      <c r="B99" s="81">
        <f>B97+7</f>
        <v>43415</v>
      </c>
      <c r="C99" s="20">
        <f>D97+G97-H97</f>
        <v>4841.7959578792661</v>
      </c>
      <c r="D99" s="17">
        <f>C99+(C99*0.03)</f>
        <v>4987.0498366156444</v>
      </c>
      <c r="E99" s="17">
        <f>C99/3250</f>
        <v>1.4897833716551587</v>
      </c>
      <c r="F99" s="28">
        <f>(D99-C99)/E99</f>
        <v>97.500000000000213</v>
      </c>
      <c r="G99" s="18"/>
      <c r="H99" s="18"/>
      <c r="I99" s="19">
        <f>E99*50/C99</f>
        <v>1.5384615384615385E-2</v>
      </c>
      <c r="J99" s="85"/>
    </row>
    <row r="100" spans="1:11">
      <c r="A100" s="105"/>
      <c r="B100" s="81">
        <f>B99+7</f>
        <v>43422</v>
      </c>
      <c r="C100" s="20">
        <f>D99+G99-H99</f>
        <v>4987.0498366156444</v>
      </c>
      <c r="D100" s="17">
        <f>C100+(C100*0.03)</f>
        <v>5136.6613317141137</v>
      </c>
      <c r="E100" s="17">
        <f>C100/3250</f>
        <v>1.5344768728048137</v>
      </c>
      <c r="F100" s="28">
        <f>(D100-C100)/E100</f>
        <v>97.499999999999957</v>
      </c>
      <c r="G100" s="18"/>
      <c r="H100" s="18"/>
      <c r="I100" s="19">
        <f>E100*50/C100</f>
        <v>1.5384615384615385E-2</v>
      </c>
      <c r="J100" s="85"/>
    </row>
    <row r="101" spans="1:11">
      <c r="A101" s="105"/>
      <c r="B101" s="81">
        <f>B100+7</f>
        <v>43429</v>
      </c>
      <c r="C101" s="20">
        <f>D100+G100-H100</f>
        <v>5136.6613317141137</v>
      </c>
      <c r="D101" s="17">
        <f>C101+(C101*0.03)</f>
        <v>5290.7611716655374</v>
      </c>
      <c r="E101" s="17">
        <f>C101/3250</f>
        <v>1.5805111789889581</v>
      </c>
      <c r="F101" s="28">
        <f>(D101-C101)/E101</f>
        <v>97.500000000000213</v>
      </c>
      <c r="G101" s="18"/>
      <c r="H101" s="18"/>
      <c r="I101" s="19">
        <f>E101*50/C101</f>
        <v>1.5384615384615384E-2</v>
      </c>
      <c r="J101" s="85"/>
    </row>
    <row r="102" spans="1:11" ht="13" thickBot="1">
      <c r="A102" s="106"/>
      <c r="B102" s="81">
        <f>B101+7</f>
        <v>43436</v>
      </c>
      <c r="C102" s="20">
        <f>D101+G101-H101</f>
        <v>5290.7611716655374</v>
      </c>
      <c r="D102" s="17">
        <f>C102+(C102*0.03)</f>
        <v>5449.4840068155036</v>
      </c>
      <c r="E102" s="17">
        <f>C102/3250</f>
        <v>1.6279265143586268</v>
      </c>
      <c r="F102" s="28">
        <f>(D102-C102)/E102</f>
        <v>97.500000000000028</v>
      </c>
      <c r="G102" s="80"/>
      <c r="H102" s="80"/>
      <c r="I102" s="19">
        <f>E102*50/C102</f>
        <v>1.5384615384615382E-2</v>
      </c>
      <c r="J102" s="85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6"/>
    </row>
    <row r="104" spans="1:11">
      <c r="A104" s="104">
        <v>21</v>
      </c>
      <c r="B104" s="81">
        <f>B102+7</f>
        <v>43443</v>
      </c>
      <c r="C104" s="20">
        <f>D102+G102-H102</f>
        <v>5449.4840068155036</v>
      </c>
      <c r="D104" s="17">
        <f>C104+(C104*0.03)</f>
        <v>5612.9685270199689</v>
      </c>
      <c r="E104" s="17">
        <f>C104/3250</f>
        <v>1.6767643097893856</v>
      </c>
      <c r="F104" s="28">
        <f>(D104-C104)/E104</f>
        <v>97.500000000000114</v>
      </c>
      <c r="G104" s="18"/>
      <c r="H104" s="18"/>
      <c r="I104" s="19">
        <f>E104*50/C104</f>
        <v>1.5384615384615384E-2</v>
      </c>
      <c r="J104" s="85"/>
    </row>
    <row r="105" spans="1:11">
      <c r="A105" s="105"/>
      <c r="B105" s="81">
        <f>B104+7</f>
        <v>43450</v>
      </c>
      <c r="C105" s="20">
        <f>D104+G104-H104</f>
        <v>5612.9685270199689</v>
      </c>
      <c r="D105" s="17">
        <f>C105+(C105*0.03)</f>
        <v>5781.3575828305675</v>
      </c>
      <c r="E105" s="17">
        <f>C105/3250</f>
        <v>1.7270672390830673</v>
      </c>
      <c r="F105" s="28">
        <f>(D105-C105)/E105</f>
        <v>97.499999999999744</v>
      </c>
      <c r="G105" s="18"/>
      <c r="H105" s="18"/>
      <c r="I105" s="19">
        <f>E105*50/C105</f>
        <v>1.5384615384615382E-2</v>
      </c>
      <c r="J105" s="85"/>
    </row>
    <row r="106" spans="1:11">
      <c r="A106" s="105"/>
      <c r="B106" s="81">
        <f>B105+7</f>
        <v>43457</v>
      </c>
      <c r="C106" s="20">
        <f>D105+G105-H105</f>
        <v>5781.3575828305675</v>
      </c>
      <c r="D106" s="17">
        <f>C106+(C106*0.03)</f>
        <v>5954.7983103154847</v>
      </c>
      <c r="E106" s="17">
        <f>C106/3250</f>
        <v>1.7788792562555593</v>
      </c>
      <c r="F106" s="28">
        <f>(D106-C106)/E106</f>
        <v>97.500000000000128</v>
      </c>
      <c r="G106" s="18"/>
      <c r="H106" s="18"/>
      <c r="I106" s="19">
        <f>E106*50/C106</f>
        <v>1.5384615384615385E-2</v>
      </c>
      <c r="J106" s="85"/>
    </row>
    <row r="107" spans="1:11" ht="13.5" thickBot="1">
      <c r="A107" s="106"/>
      <c r="B107" s="81">
        <f>B106+7</f>
        <v>43464</v>
      </c>
      <c r="C107" s="20">
        <f>D106+G106-H106</f>
        <v>5954.7983103154847</v>
      </c>
      <c r="D107" s="17">
        <f>C107+(C107*0.03)</f>
        <v>6133.4422596249497</v>
      </c>
      <c r="E107" s="17">
        <f>C107/3250</f>
        <v>1.832245633943226</v>
      </c>
      <c r="F107" s="28">
        <f>(D107-C107)/E107</f>
        <v>97.500000000000199</v>
      </c>
      <c r="G107" s="80"/>
      <c r="H107" s="80">
        <f>(D107-C94)*0.35</f>
        <v>641.04924183953972</v>
      </c>
      <c r="I107" s="19">
        <f>E107*50/C107</f>
        <v>1.5384615384615385E-2</v>
      </c>
      <c r="J107" s="85"/>
      <c r="K107" s="102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6"/>
    </row>
    <row r="109" spans="1:11">
      <c r="A109" s="104">
        <v>22</v>
      </c>
      <c r="B109" s="81">
        <f>B107+7</f>
        <v>43471</v>
      </c>
      <c r="C109" s="20">
        <f>D107+G107-H107</f>
        <v>5492.3930177854099</v>
      </c>
      <c r="D109" s="17">
        <f>C109+(C109*0.03)</f>
        <v>5657.1648083189721</v>
      </c>
      <c r="E109" s="17">
        <f>C109/3250</f>
        <v>1.6899670823955109</v>
      </c>
      <c r="F109" s="28">
        <f>(D109-C109)/E109</f>
        <v>97.499999999999886</v>
      </c>
      <c r="G109" s="18"/>
      <c r="H109" s="18"/>
      <c r="I109" s="19">
        <f>E109*50/C109</f>
        <v>1.5384615384615385E-2</v>
      </c>
      <c r="J109" s="85"/>
    </row>
    <row r="110" spans="1:11">
      <c r="A110" s="105"/>
      <c r="B110" s="81">
        <f>B109+7</f>
        <v>43478</v>
      </c>
      <c r="C110" s="20">
        <f>D109+G109-H109</f>
        <v>5657.1648083189721</v>
      </c>
      <c r="D110" s="17">
        <f>C110+(C110*0.03)</f>
        <v>5826.8797525685413</v>
      </c>
      <c r="E110" s="17">
        <f>C110/3250</f>
        <v>1.740666094867376</v>
      </c>
      <c r="F110" s="28">
        <f>(D110-C110)/E110</f>
        <v>97.500000000000057</v>
      </c>
      <c r="G110" s="18"/>
      <c r="H110" s="18"/>
      <c r="I110" s="19">
        <f>E110*50/C110</f>
        <v>1.5384615384615385E-2</v>
      </c>
      <c r="J110" s="85"/>
    </row>
    <row r="111" spans="1:11">
      <c r="A111" s="105"/>
      <c r="B111" s="81">
        <f>B110+7</f>
        <v>43485</v>
      </c>
      <c r="C111" s="20">
        <f>D110+G110-H110</f>
        <v>5826.8797525685413</v>
      </c>
      <c r="D111" s="17">
        <f>C111+(C111*0.03)</f>
        <v>6001.6861451455979</v>
      </c>
      <c r="E111" s="17">
        <f>C111/3250</f>
        <v>1.7928860777133973</v>
      </c>
      <c r="F111" s="28">
        <f>(D111-C111)/E111</f>
        <v>97.500000000000213</v>
      </c>
      <c r="G111" s="18"/>
      <c r="H111" s="18"/>
      <c r="I111" s="19">
        <f>E111*50/C111</f>
        <v>1.5384615384615382E-2</v>
      </c>
      <c r="J111" s="85"/>
    </row>
    <row r="112" spans="1:11" ht="13" thickBot="1">
      <c r="A112" s="106"/>
      <c r="B112" s="81">
        <f>B111+7</f>
        <v>43492</v>
      </c>
      <c r="C112" s="20">
        <f>D111+G111-H111</f>
        <v>6001.6861451455979</v>
      </c>
      <c r="D112" s="17">
        <f>C112+(C112*0.03)</f>
        <v>6181.7367294999658</v>
      </c>
      <c r="E112" s="17">
        <f>C112/3250</f>
        <v>1.8466726600447994</v>
      </c>
      <c r="F112" s="28">
        <f>(D112-C112)/E112</f>
        <v>97.499999999999957</v>
      </c>
      <c r="G112" s="80"/>
      <c r="H112" s="80"/>
      <c r="I112" s="19">
        <f>E112*50/C112</f>
        <v>1.5384615384615384E-2</v>
      </c>
      <c r="J112" s="85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6"/>
    </row>
    <row r="114" spans="1:11">
      <c r="A114" s="104">
        <v>23</v>
      </c>
      <c r="B114" s="81">
        <f>B112+7</f>
        <v>43499</v>
      </c>
      <c r="C114" s="20">
        <f>D112+G112-H112</f>
        <v>6181.7367294999658</v>
      </c>
      <c r="D114" s="17">
        <f>C114+(C114*0.03)</f>
        <v>6367.1888313849649</v>
      </c>
      <c r="E114" s="17">
        <f>C114/3250</f>
        <v>1.9020728398461433</v>
      </c>
      <c r="F114" s="28">
        <f>(D114-C114)/E114</f>
        <v>97.500000000000085</v>
      </c>
      <c r="G114" s="18"/>
      <c r="H114" s="18"/>
      <c r="I114" s="19">
        <f>E114*50/C114</f>
        <v>1.5384615384615384E-2</v>
      </c>
      <c r="J114" s="85"/>
    </row>
    <row r="115" spans="1:11">
      <c r="A115" s="105"/>
      <c r="B115" s="81">
        <f>B114+7</f>
        <v>43506</v>
      </c>
      <c r="C115" s="20">
        <f>D114+G114-H114</f>
        <v>6367.1888313849649</v>
      </c>
      <c r="D115" s="17">
        <f>C115+(C115*0.03)</f>
        <v>6558.2044963265143</v>
      </c>
      <c r="E115" s="17">
        <f>C115/3250</f>
        <v>1.9591350250415276</v>
      </c>
      <c r="F115" s="28">
        <f>(D115-C115)/E115</f>
        <v>97.500000000000242</v>
      </c>
      <c r="G115" s="18"/>
      <c r="H115" s="18"/>
      <c r="I115" s="19">
        <f>E115*50/C115</f>
        <v>1.5384615384615384E-2</v>
      </c>
      <c r="J115" s="85"/>
    </row>
    <row r="116" spans="1:11">
      <c r="A116" s="105"/>
      <c r="B116" s="81">
        <f>B115+7</f>
        <v>43513</v>
      </c>
      <c r="C116" s="20">
        <f>D115+G115-H115</f>
        <v>6558.2044963265143</v>
      </c>
      <c r="D116" s="17">
        <f>C116+(C116*0.03)</f>
        <v>6754.9506312163094</v>
      </c>
      <c r="E116" s="17">
        <f>C116/3250</f>
        <v>2.0179090757927738</v>
      </c>
      <c r="F116" s="28">
        <f>(D116-C116)/E116</f>
        <v>97.499999999999801</v>
      </c>
      <c r="G116" s="18"/>
      <c r="H116" s="18"/>
      <c r="I116" s="19">
        <f>E116*50/C116</f>
        <v>1.5384615384615387E-2</v>
      </c>
      <c r="J116" s="85"/>
    </row>
    <row r="117" spans="1:11" ht="13" thickBot="1">
      <c r="A117" s="106"/>
      <c r="B117" s="81">
        <f>B116+7</f>
        <v>43520</v>
      </c>
      <c r="C117" s="20">
        <f>D116+G116-H116</f>
        <v>6754.9506312163094</v>
      </c>
      <c r="D117" s="17">
        <f>C117+(C117*0.03)</f>
        <v>6957.5991501527988</v>
      </c>
      <c r="E117" s="17">
        <f>C117/3250</f>
        <v>2.0784463480665569</v>
      </c>
      <c r="F117" s="28">
        <f>(D117-C117)/E117</f>
        <v>97.500000000000043</v>
      </c>
      <c r="G117" s="80"/>
      <c r="H117" s="80"/>
      <c r="I117" s="19">
        <f>E117*50/C117</f>
        <v>1.5384615384615387E-2</v>
      </c>
      <c r="J117" s="85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6"/>
    </row>
    <row r="119" spans="1:11">
      <c r="A119" s="104">
        <v>24</v>
      </c>
      <c r="B119" s="81">
        <f>B117+7</f>
        <v>43527</v>
      </c>
      <c r="C119" s="20">
        <f>D117+G117-H117</f>
        <v>6957.5991501527988</v>
      </c>
      <c r="D119" s="17">
        <f>C119+(C119*0.03)</f>
        <v>7166.3271246573831</v>
      </c>
      <c r="E119" s="17">
        <f>C119/3250</f>
        <v>2.1407997385085533</v>
      </c>
      <c r="F119" s="28">
        <f>(D119-C119)/E119</f>
        <v>97.500000000000199</v>
      </c>
      <c r="G119" s="18"/>
      <c r="H119" s="18"/>
      <c r="I119" s="19">
        <f>E119*50/C119</f>
        <v>1.5384615384615384E-2</v>
      </c>
      <c r="J119" s="85"/>
    </row>
    <row r="120" spans="1:11">
      <c r="A120" s="105"/>
      <c r="B120" s="81">
        <f>B119+7</f>
        <v>43534</v>
      </c>
      <c r="C120" s="20">
        <f>D119+G119-H119</f>
        <v>7166.3271246573831</v>
      </c>
      <c r="D120" s="17">
        <f>C120+(C120*0.03)</f>
        <v>7381.3169383971044</v>
      </c>
      <c r="E120" s="17">
        <f>C120/3250</f>
        <v>2.2050237306638101</v>
      </c>
      <c r="F120" s="28">
        <f>(D120-C120)/E120</f>
        <v>97.499999999999915</v>
      </c>
      <c r="G120" s="18"/>
      <c r="H120" s="18"/>
      <c r="I120" s="19">
        <f>E120*50/C120</f>
        <v>1.5384615384615384E-2</v>
      </c>
      <c r="J120" s="85"/>
    </row>
    <row r="121" spans="1:11">
      <c r="A121" s="105"/>
      <c r="B121" s="81">
        <f>B120+7</f>
        <v>43541</v>
      </c>
      <c r="C121" s="20">
        <f>D120+G120-H120</f>
        <v>7381.3169383971044</v>
      </c>
      <c r="D121" s="17">
        <f>C121+(C121*0.03)</f>
        <v>7602.7564465490177</v>
      </c>
      <c r="E121" s="17">
        <f>C121/3250</f>
        <v>2.2711744425837246</v>
      </c>
      <c r="F121" s="28">
        <f>(D121-C121)/E121</f>
        <v>97.500000000000057</v>
      </c>
      <c r="G121" s="18"/>
      <c r="H121" s="18"/>
      <c r="I121" s="19">
        <f>E121*50/C121</f>
        <v>1.5384615384615387E-2</v>
      </c>
      <c r="J121" s="85"/>
    </row>
    <row r="122" spans="1:11" ht="13.5" thickBot="1">
      <c r="A122" s="106"/>
      <c r="B122" s="81">
        <f>B121+7</f>
        <v>43548</v>
      </c>
      <c r="C122" s="20">
        <f>D121+G121-H121</f>
        <v>7602.7564465490177</v>
      </c>
      <c r="D122" s="17">
        <f>C122+(C122*0.03)</f>
        <v>7830.8391399454886</v>
      </c>
      <c r="E122" s="17">
        <f>C122/3250</f>
        <v>2.3393096758612364</v>
      </c>
      <c r="F122" s="28">
        <f>(D122-C122)/E122</f>
        <v>97.500000000000128</v>
      </c>
      <c r="G122" s="80"/>
      <c r="H122" s="80">
        <f>(D122-C109)*0.35</f>
        <v>818.45614275602748</v>
      </c>
      <c r="I122" s="19">
        <f>E122*50/C122</f>
        <v>1.5384615384615385E-2</v>
      </c>
      <c r="J122" s="85"/>
      <c r="K122" s="102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6"/>
    </row>
    <row r="124" spans="1:11">
      <c r="A124" s="104">
        <v>25</v>
      </c>
      <c r="B124" s="81">
        <f>B122+7</f>
        <v>43555</v>
      </c>
      <c r="C124" s="20">
        <f>D122+G122-H122</f>
        <v>7012.3829971894611</v>
      </c>
      <c r="D124" s="17">
        <f>C124+(C124*0.03)</f>
        <v>7222.754487105145</v>
      </c>
      <c r="E124" s="17">
        <f>C124/3250</f>
        <v>2.1576563068275263</v>
      </c>
      <c r="F124" s="28">
        <f>(D124-C124)/E124</f>
        <v>97.500000000000057</v>
      </c>
      <c r="G124" s="17"/>
      <c r="H124" s="18"/>
      <c r="I124" s="19">
        <f>E124*50/C124</f>
        <v>1.5384615384615384E-2</v>
      </c>
      <c r="J124" s="85"/>
    </row>
    <row r="125" spans="1:11">
      <c r="A125" s="105"/>
      <c r="B125" s="81">
        <f>B124+7</f>
        <v>43562</v>
      </c>
      <c r="C125" s="20">
        <f>D124+G124-H124</f>
        <v>7222.754487105145</v>
      </c>
      <c r="D125" s="17">
        <f>C125+(C125*0.03)</f>
        <v>7439.4371217182997</v>
      </c>
      <c r="E125" s="17">
        <f>C125/3250</f>
        <v>2.2223859960323522</v>
      </c>
      <c r="F125" s="28">
        <f>(D125-C125)/E125</f>
        <v>97.500000000000171</v>
      </c>
      <c r="G125" s="17"/>
      <c r="H125" s="18"/>
      <c r="I125" s="19">
        <f>E125*50/C125</f>
        <v>1.5384615384615384E-2</v>
      </c>
      <c r="J125" s="85"/>
    </row>
    <row r="126" spans="1:11">
      <c r="A126" s="105"/>
      <c r="B126" s="81">
        <f>B125+7</f>
        <v>43569</v>
      </c>
      <c r="C126" s="20">
        <f>D125+G125-H125</f>
        <v>7439.4371217182997</v>
      </c>
      <c r="D126" s="17">
        <f>C126+(C126*0.03)</f>
        <v>7662.6202353698491</v>
      </c>
      <c r="E126" s="17">
        <f>C126/3250</f>
        <v>2.2890575759133229</v>
      </c>
      <c r="F126" s="28">
        <f>(D126-C126)/E126</f>
        <v>97.500000000000142</v>
      </c>
      <c r="G126" s="17"/>
      <c r="H126" s="18"/>
      <c r="I126" s="19">
        <f>E126*50/C126</f>
        <v>1.5384615384615385E-2</v>
      </c>
      <c r="J126" s="85"/>
    </row>
    <row r="127" spans="1:11" ht="13" thickBot="1">
      <c r="A127" s="106"/>
      <c r="B127" s="81">
        <f>B126+7</f>
        <v>43576</v>
      </c>
      <c r="C127" s="20">
        <f>D126+G126-H126</f>
        <v>7662.6202353698491</v>
      </c>
      <c r="D127" s="17">
        <f>C127+(C127*0.03)</f>
        <v>7892.4988424309449</v>
      </c>
      <c r="E127" s="17">
        <f>C127/3250</f>
        <v>2.3577293031907227</v>
      </c>
      <c r="F127" s="28">
        <f>(D127-C127)/E127</f>
        <v>97.500000000000171</v>
      </c>
      <c r="G127" s="80"/>
      <c r="H127" s="80"/>
      <c r="I127" s="19">
        <f>E127*50/C127</f>
        <v>1.5384615384615384E-2</v>
      </c>
      <c r="J127" s="85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6"/>
    </row>
    <row r="129" spans="1:11">
      <c r="A129" s="104">
        <v>26</v>
      </c>
      <c r="B129" s="81">
        <f>B127+7</f>
        <v>43583</v>
      </c>
      <c r="C129" s="20">
        <f>D127+G127-H127</f>
        <v>7892.4988424309449</v>
      </c>
      <c r="D129" s="17">
        <f>C129+(C129*0.03)</f>
        <v>8129.273807703873</v>
      </c>
      <c r="E129" s="17">
        <f>C129/3250</f>
        <v>2.4284611822864446</v>
      </c>
      <c r="F129" s="28">
        <f>(D129-C129)/E129</f>
        <v>97.499999999999886</v>
      </c>
      <c r="G129" s="18"/>
      <c r="H129" s="18"/>
      <c r="I129" s="19">
        <f>E129*50/C129</f>
        <v>1.5384615384615384E-2</v>
      </c>
      <c r="J129" s="85"/>
    </row>
    <row r="130" spans="1:11">
      <c r="A130" s="105"/>
      <c r="B130" s="81">
        <f>B129+7</f>
        <v>43590</v>
      </c>
      <c r="C130" s="20">
        <f>D129+G129-H129</f>
        <v>8129.273807703873</v>
      </c>
      <c r="D130" s="17">
        <f>C130+(C130*0.03)</f>
        <v>8373.1520219349895</v>
      </c>
      <c r="E130" s="17">
        <f>C130/3250</f>
        <v>2.5013150177550378</v>
      </c>
      <c r="F130" s="28">
        <f>(D130-C130)/E130</f>
        <v>97.500000000000142</v>
      </c>
      <c r="G130" s="18"/>
      <c r="H130" s="18"/>
      <c r="I130" s="19">
        <f>E130*50/C130</f>
        <v>1.5384615384615384E-2</v>
      </c>
      <c r="J130" s="85"/>
    </row>
    <row r="131" spans="1:11">
      <c r="A131" s="105"/>
      <c r="B131" s="81">
        <f>B130+7</f>
        <v>43597</v>
      </c>
      <c r="C131" s="20">
        <f>D130+G130-H130</f>
        <v>8373.1520219349895</v>
      </c>
      <c r="D131" s="17">
        <f>C131+(C131*0.03)</f>
        <v>8624.3465825930398</v>
      </c>
      <c r="E131" s="17">
        <f>C131/3250</f>
        <v>2.5763544682876889</v>
      </c>
      <c r="F131" s="28">
        <f>(D131-C131)/E131</f>
        <v>97.500000000000227</v>
      </c>
      <c r="G131" s="18"/>
      <c r="H131" s="18"/>
      <c r="I131" s="19">
        <f>E131*50/C131</f>
        <v>1.5384615384615382E-2</v>
      </c>
      <c r="J131" s="85"/>
    </row>
    <row r="132" spans="1:11" ht="13" thickBot="1">
      <c r="A132" s="106"/>
      <c r="B132" s="81">
        <f>B131+7</f>
        <v>43604</v>
      </c>
      <c r="C132" s="20">
        <f>D131+G131-H131</f>
        <v>8624.3465825930398</v>
      </c>
      <c r="D132" s="17">
        <f>C132+(C132*0.03)</f>
        <v>8883.0769800708313</v>
      </c>
      <c r="E132" s="17">
        <f>C132/3250</f>
        <v>2.6536451023363199</v>
      </c>
      <c r="F132" s="28">
        <f>(D132-C132)/E132</f>
        <v>97.500000000000114</v>
      </c>
      <c r="G132" s="80"/>
      <c r="H132" s="80"/>
      <c r="I132" s="19">
        <f>E132*50/C132</f>
        <v>1.5384615384615385E-2</v>
      </c>
      <c r="J132" s="85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6"/>
    </row>
    <row r="134" spans="1:11">
      <c r="A134" s="104">
        <v>27</v>
      </c>
      <c r="B134" s="81">
        <f>B132+7</f>
        <v>43611</v>
      </c>
      <c r="C134" s="20">
        <f>D132+G132-H132</f>
        <v>8883.0769800708313</v>
      </c>
      <c r="D134" s="17">
        <f>C134+(C134*0.03)</f>
        <v>9149.5692894729564</v>
      </c>
      <c r="E134" s="17">
        <f>C134/3250</f>
        <v>2.7332544554064095</v>
      </c>
      <c r="F134" s="28">
        <f>(D134-C134)/E134</f>
        <v>97.500000000000057</v>
      </c>
      <c r="G134" s="18"/>
      <c r="H134" s="18"/>
      <c r="I134" s="19">
        <f>E134*50/C134</f>
        <v>1.5384615384615384E-2</v>
      </c>
      <c r="J134" s="85"/>
    </row>
    <row r="135" spans="1:11">
      <c r="A135" s="105"/>
      <c r="B135" s="81">
        <f>B134+7</f>
        <v>43618</v>
      </c>
      <c r="C135" s="20">
        <f>D134+G134-H134</f>
        <v>9149.5692894729564</v>
      </c>
      <c r="D135" s="17">
        <f>C135+(C135*0.03)</f>
        <v>9424.0563681571457</v>
      </c>
      <c r="E135" s="17">
        <f>C135/3250</f>
        <v>2.8152520890686019</v>
      </c>
      <c r="F135" s="28">
        <f>(D135-C135)/E135</f>
        <v>97.500000000000227</v>
      </c>
      <c r="G135" s="18"/>
      <c r="H135" s="18"/>
      <c r="I135" s="19">
        <f>E135*50/C135</f>
        <v>1.5384615384615385E-2</v>
      </c>
      <c r="J135" s="85"/>
    </row>
    <row r="136" spans="1:11">
      <c r="A136" s="105"/>
      <c r="B136" s="81">
        <f>B135+7</f>
        <v>43625</v>
      </c>
      <c r="C136" s="20">
        <f>D135+G135-H135</f>
        <v>9424.0563681571457</v>
      </c>
      <c r="D136" s="17">
        <f>C136+(C136*0.03)</f>
        <v>9706.7780592018607</v>
      </c>
      <c r="E136" s="17">
        <f>C136/3250</f>
        <v>2.8997096517406602</v>
      </c>
      <c r="F136" s="28">
        <f>(D136-C136)/E136</f>
        <v>97.500000000000227</v>
      </c>
      <c r="G136" s="18"/>
      <c r="H136" s="18"/>
      <c r="I136" s="19">
        <f>E136*50/C136</f>
        <v>1.5384615384615384E-2</v>
      </c>
      <c r="J136" s="85"/>
    </row>
    <row r="137" spans="1:11" ht="13.5" thickBot="1">
      <c r="A137" s="106"/>
      <c r="B137" s="81">
        <f>B136+7</f>
        <v>43632</v>
      </c>
      <c r="C137" s="20">
        <f>D136+G136-H136</f>
        <v>9706.7780592018607</v>
      </c>
      <c r="D137" s="17">
        <f>C137+(C137*0.03)</f>
        <v>9997.9814009779166</v>
      </c>
      <c r="E137" s="17">
        <f>C137/3250</f>
        <v>2.9867009412928804</v>
      </c>
      <c r="F137" s="28">
        <f>(D137-C137)/E137</f>
        <v>97.5</v>
      </c>
      <c r="G137" s="80"/>
      <c r="H137" s="80">
        <f>(D137-C124)*0.35</f>
        <v>1044.9594413259595</v>
      </c>
      <c r="I137" s="19">
        <f>E137*50/C137</f>
        <v>1.5384615384615385E-2</v>
      </c>
      <c r="J137" s="85"/>
      <c r="K137" s="102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9"/>
    </row>
    <row r="139" spans="1:11">
      <c r="A139" s="104">
        <v>28</v>
      </c>
      <c r="B139" s="81">
        <f>B137+7</f>
        <v>43639</v>
      </c>
      <c r="C139" s="20">
        <f>D137+G137-H137</f>
        <v>8953.0219596519564</v>
      </c>
      <c r="D139" s="17">
        <f>C139+(C139*0.03)</f>
        <v>9221.6126184415152</v>
      </c>
      <c r="E139" s="17">
        <f>C139/3250</f>
        <v>2.7547759875852176</v>
      </c>
      <c r="F139" s="28">
        <f>(D139-C139)/E139</f>
        <v>97.500000000000028</v>
      </c>
      <c r="G139" s="18"/>
      <c r="H139" s="18"/>
      <c r="I139" s="19">
        <f>E139*50/C139</f>
        <v>1.5384615384615385E-2</v>
      </c>
      <c r="J139" s="85"/>
    </row>
    <row r="140" spans="1:11">
      <c r="A140" s="105"/>
      <c r="B140" s="81">
        <f>B139+7</f>
        <v>43646</v>
      </c>
      <c r="C140" s="20">
        <f>D139+G139-H139</f>
        <v>9221.6126184415152</v>
      </c>
      <c r="D140" s="17">
        <f>C140+(C140*0.03)</f>
        <v>9498.2609969947607</v>
      </c>
      <c r="E140" s="17">
        <f>C140/3250</f>
        <v>2.8374192672127738</v>
      </c>
      <c r="F140" s="28">
        <f>(D140-C140)/E140</f>
        <v>97.500000000000014</v>
      </c>
      <c r="G140" s="18"/>
      <c r="H140" s="18"/>
      <c r="I140" s="19">
        <f>E140*50/C140</f>
        <v>1.5384615384615384E-2</v>
      </c>
      <c r="J140" s="85"/>
    </row>
    <row r="141" spans="1:11">
      <c r="A141" s="105"/>
      <c r="B141" s="81">
        <f>B140+7</f>
        <v>43653</v>
      </c>
      <c r="C141" s="20">
        <f>D140+G140-H140</f>
        <v>9498.2609969947607</v>
      </c>
      <c r="D141" s="17">
        <f>C141+(C141*0.03)</f>
        <v>9783.2088269046035</v>
      </c>
      <c r="E141" s="17">
        <f>C141/3250</f>
        <v>2.9225418452291572</v>
      </c>
      <c r="F141" s="28">
        <f>(D141-C141)/E141</f>
        <v>97.499999999999986</v>
      </c>
      <c r="G141" s="18"/>
      <c r="H141" s="18"/>
      <c r="I141" s="19">
        <f>E141*50/C141</f>
        <v>1.5384615384615384E-2</v>
      </c>
      <c r="J141" s="85"/>
    </row>
    <row r="142" spans="1:11" ht="13" thickBot="1">
      <c r="A142" s="106"/>
      <c r="B142" s="81">
        <f>B141+7</f>
        <v>43660</v>
      </c>
      <c r="C142" s="20">
        <f>D141+G141-H141</f>
        <v>9783.2088269046035</v>
      </c>
      <c r="D142" s="17">
        <f>C142+(C142*0.03)</f>
        <v>10076.705091711741</v>
      </c>
      <c r="E142" s="17">
        <f>C142/3250</f>
        <v>3.010218100586032</v>
      </c>
      <c r="F142" s="28">
        <f>(D142-C142)/E142</f>
        <v>97.499999999999886</v>
      </c>
      <c r="G142" s="80"/>
      <c r="H142" s="80"/>
      <c r="I142" s="19">
        <f>E142*50/C142</f>
        <v>1.5384615384615385E-2</v>
      </c>
      <c r="J142" s="85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6"/>
    </row>
    <row r="144" spans="1:11">
      <c r="A144" s="104">
        <v>29</v>
      </c>
      <c r="B144" s="81">
        <f>B142+7</f>
        <v>43667</v>
      </c>
      <c r="C144" s="20">
        <f>D142+G142-H142</f>
        <v>10076.705091711741</v>
      </c>
      <c r="D144" s="17">
        <f>C144+(C144*0.03)</f>
        <v>10379.006244463093</v>
      </c>
      <c r="E144" s="17">
        <f>C144/3250</f>
        <v>3.1005246436036127</v>
      </c>
      <c r="F144" s="28">
        <f>(D144-C144)/E144</f>
        <v>97.499999999999844</v>
      </c>
      <c r="G144" s="18"/>
      <c r="H144" s="18"/>
      <c r="I144" s="19">
        <f>E144*50/C144</f>
        <v>1.5384615384615385E-2</v>
      </c>
      <c r="J144" s="85"/>
    </row>
    <row r="145" spans="1:11">
      <c r="A145" s="105"/>
      <c r="B145" s="81">
        <f>B144+7</f>
        <v>43674</v>
      </c>
      <c r="C145" s="20">
        <f>D144+G144-H144</f>
        <v>10379.006244463093</v>
      </c>
      <c r="D145" s="17">
        <f>C145+(C145*0.03)</f>
        <v>10690.376431796985</v>
      </c>
      <c r="E145" s="17">
        <f>C145/3250</f>
        <v>3.193540382911721</v>
      </c>
      <c r="F145" s="28">
        <f>(D145-C145)/E145</f>
        <v>97.499999999999844</v>
      </c>
      <c r="G145" s="18"/>
      <c r="H145" s="18"/>
      <c r="I145" s="19">
        <f>E145*50/C145</f>
        <v>1.5384615384615385E-2</v>
      </c>
      <c r="J145" s="85"/>
    </row>
    <row r="146" spans="1:11">
      <c r="A146" s="105"/>
      <c r="B146" s="81">
        <f>B145+7</f>
        <v>43681</v>
      </c>
      <c r="C146" s="20">
        <f>D145+G145-H145</f>
        <v>10690.376431796985</v>
      </c>
      <c r="D146" s="17">
        <f>C146+(C146*0.03)</f>
        <v>11011.087724750894</v>
      </c>
      <c r="E146" s="17">
        <f>C146/3250</f>
        <v>3.2893465943990723</v>
      </c>
      <c r="F146" s="28">
        <f>(D146-C146)/E146</f>
        <v>97.499999999999815</v>
      </c>
      <c r="G146" s="18"/>
      <c r="H146" s="18"/>
      <c r="I146" s="19">
        <f>E146*50/C146</f>
        <v>1.5384615384615385E-2</v>
      </c>
      <c r="J146" s="85"/>
    </row>
    <row r="147" spans="1:11" ht="13" thickBot="1">
      <c r="A147" s="106"/>
      <c r="B147" s="81">
        <f>B146+7</f>
        <v>43688</v>
      </c>
      <c r="C147" s="20">
        <f>D146+G146-H146</f>
        <v>11011.087724750894</v>
      </c>
      <c r="D147" s="17">
        <f>C147+(C147*0.03)</f>
        <v>11341.420356493421</v>
      </c>
      <c r="E147" s="17">
        <f>C147/3250</f>
        <v>3.3880269922310444</v>
      </c>
      <c r="F147" s="28">
        <f>(D147-C147)/E147</f>
        <v>97.500000000000099</v>
      </c>
      <c r="G147" s="80"/>
      <c r="H147" s="80"/>
      <c r="I147" s="19">
        <f>E147*50/C147</f>
        <v>1.5384615384615385E-2</v>
      </c>
      <c r="J147" s="85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6"/>
    </row>
    <row r="149" spans="1:11">
      <c r="A149" s="104">
        <v>30</v>
      </c>
      <c r="B149" s="81">
        <f>B147+7</f>
        <v>43695</v>
      </c>
      <c r="C149" s="20">
        <f>D147+G147-H147</f>
        <v>11341.420356493421</v>
      </c>
      <c r="D149" s="17">
        <f>C149+(C149*0.03)</f>
        <v>11681.662967188224</v>
      </c>
      <c r="E149" s="17">
        <f>C149/3250</f>
        <v>3.4896678019979759</v>
      </c>
      <c r="F149" s="28">
        <f>(D149-C149)/E149</f>
        <v>97.499999999999915</v>
      </c>
      <c r="G149" s="18"/>
      <c r="H149" s="18"/>
      <c r="I149" s="19">
        <f>E149*50/C149</f>
        <v>1.5384615384615385E-2</v>
      </c>
      <c r="J149" s="85"/>
    </row>
    <row r="150" spans="1:11">
      <c r="A150" s="105"/>
      <c r="B150" s="81">
        <f>B149+7</f>
        <v>43702</v>
      </c>
      <c r="C150" s="20">
        <f>D149+G149-H149</f>
        <v>11681.662967188224</v>
      </c>
      <c r="D150" s="17">
        <f>C150+(C150*0.03)</f>
        <v>12032.11285620387</v>
      </c>
      <c r="E150" s="17">
        <f>C150/3250</f>
        <v>3.5943578360579149</v>
      </c>
      <c r="F150" s="28">
        <f>(D150-C150)/E150</f>
        <v>97.499999999999943</v>
      </c>
      <c r="G150" s="18"/>
      <c r="H150" s="18"/>
      <c r="I150" s="19">
        <f>E150*50/C150</f>
        <v>1.5384615384615384E-2</v>
      </c>
      <c r="J150" s="85"/>
    </row>
    <row r="151" spans="1:11">
      <c r="A151" s="105"/>
      <c r="B151" s="81">
        <f>B150+7</f>
        <v>43709</v>
      </c>
      <c r="C151" s="20">
        <f>D150+G150-H150</f>
        <v>12032.11285620387</v>
      </c>
      <c r="D151" s="17">
        <f>C151+(C151*0.03)</f>
        <v>12393.076241889987</v>
      </c>
      <c r="E151" s="17">
        <f>C151/3250</f>
        <v>3.7021885711396525</v>
      </c>
      <c r="F151" s="28">
        <f>(D151-C151)/E151</f>
        <v>97.500000000000085</v>
      </c>
      <c r="G151" s="18"/>
      <c r="H151" s="18"/>
      <c r="I151" s="19">
        <f>E151*50/C151</f>
        <v>1.5384615384615385E-2</v>
      </c>
      <c r="J151" s="85"/>
    </row>
    <row r="152" spans="1:11" ht="13.5" thickBot="1">
      <c r="A152" s="106"/>
      <c r="B152" s="81">
        <f>B151+7</f>
        <v>43716</v>
      </c>
      <c r="C152" s="20">
        <f>D151+G151-H151</f>
        <v>12393.076241889987</v>
      </c>
      <c r="D152" s="17">
        <f>C152+(C152*0.03)</f>
        <v>12764.868529146686</v>
      </c>
      <c r="E152" s="17">
        <f>C152/3250</f>
        <v>3.8132542282738422</v>
      </c>
      <c r="F152" s="28">
        <f>(D152-C152)/E152</f>
        <v>97.5</v>
      </c>
      <c r="G152" s="80"/>
      <c r="H152" s="80">
        <f>(D152-C139)*0.35</f>
        <v>1334.1462993231553</v>
      </c>
      <c r="I152" s="19">
        <f>E152*50/C152</f>
        <v>1.5384615384615385E-2</v>
      </c>
      <c r="J152" s="85"/>
      <c r="K152" s="102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6"/>
    </row>
    <row r="154" spans="1:11">
      <c r="A154" s="104">
        <v>31</v>
      </c>
      <c r="B154" s="81">
        <f>B152+7</f>
        <v>43723</v>
      </c>
      <c r="C154" s="20">
        <f>D152+G152-H152</f>
        <v>11430.722229823532</v>
      </c>
      <c r="D154" s="17">
        <f>C154+(C154*0.03)</f>
        <v>11773.643896718238</v>
      </c>
      <c r="E154" s="17">
        <f>C154/3250</f>
        <v>3.5171453014841636</v>
      </c>
      <c r="F154" s="28">
        <f>(D154-C154)/E154</f>
        <v>97.500000000000156</v>
      </c>
      <c r="G154" s="17"/>
      <c r="H154" s="79"/>
      <c r="I154" s="19">
        <f>E154*50/C154</f>
        <v>1.5384615384615385E-2</v>
      </c>
      <c r="J154" s="85"/>
    </row>
    <row r="155" spans="1:11">
      <c r="A155" s="105"/>
      <c r="B155" s="81">
        <f>B154+7</f>
        <v>43730</v>
      </c>
      <c r="C155" s="20">
        <f>D154+G154-H154</f>
        <v>11773.643896718238</v>
      </c>
      <c r="D155" s="17">
        <f>C155+(C155*0.03)</f>
        <v>12126.853213619786</v>
      </c>
      <c r="E155" s="17">
        <f>C155/3250</f>
        <v>3.6226596605286887</v>
      </c>
      <c r="F155" s="28">
        <f>(D155-C155)/E155</f>
        <v>97.500000000000213</v>
      </c>
      <c r="G155" s="17"/>
      <c r="H155" s="79"/>
      <c r="I155" s="19">
        <f>E155*50/C155</f>
        <v>1.5384615384615384E-2</v>
      </c>
      <c r="J155" s="85"/>
    </row>
    <row r="156" spans="1:11">
      <c r="A156" s="105"/>
      <c r="B156" s="81">
        <f>B155+7</f>
        <v>43737</v>
      </c>
      <c r="C156" s="20">
        <f>D155+G155-H155</f>
        <v>12126.853213619786</v>
      </c>
      <c r="D156" s="17">
        <f>C156+(C156*0.03)</f>
        <v>12490.658810028381</v>
      </c>
      <c r="E156" s="17">
        <f>C156/3250</f>
        <v>3.7313394503445498</v>
      </c>
      <c r="F156" s="28">
        <f>(D156-C156)/E156</f>
        <v>97.500000000000185</v>
      </c>
      <c r="G156" s="17"/>
      <c r="H156" s="79"/>
      <c r="I156" s="19">
        <f>E156*50/C156</f>
        <v>1.5384615384615385E-2</v>
      </c>
      <c r="J156" s="85"/>
    </row>
    <row r="157" spans="1:11" ht="13" thickBot="1">
      <c r="A157" s="106"/>
      <c r="B157" s="81">
        <f>B156+7</f>
        <v>43744</v>
      </c>
      <c r="C157" s="20">
        <f>D156+G156-H156</f>
        <v>12490.658810028381</v>
      </c>
      <c r="D157" s="17">
        <f>C157+(C157*0.03)</f>
        <v>12865.378574329232</v>
      </c>
      <c r="E157" s="17">
        <f>C157/3250</f>
        <v>3.8432796338548862</v>
      </c>
      <c r="F157" s="28">
        <f>(D157-C157)/E157</f>
        <v>97.499999999999957</v>
      </c>
      <c r="G157" s="80"/>
      <c r="H157" s="80"/>
      <c r="I157" s="19">
        <f>E157*50/C157</f>
        <v>1.5384615384615384E-2</v>
      </c>
      <c r="J157" s="85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6"/>
    </row>
    <row r="159" spans="1:11">
      <c r="A159" s="104">
        <v>32</v>
      </c>
      <c r="B159" s="81">
        <f>B157+7</f>
        <v>43751</v>
      </c>
      <c r="C159" s="20">
        <f>D157+G157-H157</f>
        <v>12865.378574329232</v>
      </c>
      <c r="D159" s="17">
        <f>C159+(C159*0.03)</f>
        <v>13251.339931559109</v>
      </c>
      <c r="E159" s="17">
        <f>C159/3250</f>
        <v>3.9585780228705327</v>
      </c>
      <c r="F159" s="28">
        <f>(D159-C159)/E159</f>
        <v>97.499999999999943</v>
      </c>
      <c r="G159" s="18"/>
      <c r="H159" s="18"/>
      <c r="I159" s="19">
        <f>E159*50/C159</f>
        <v>1.5384615384615384E-2</v>
      </c>
      <c r="J159" s="85"/>
    </row>
    <row r="160" spans="1:11">
      <c r="A160" s="105"/>
      <c r="B160" s="81">
        <f>B159+7</f>
        <v>43758</v>
      </c>
      <c r="C160" s="20">
        <f>D159+G159-H159</f>
        <v>13251.339931559109</v>
      </c>
      <c r="D160" s="17">
        <f>C160+(C160*0.03)</f>
        <v>13648.880129505882</v>
      </c>
      <c r="E160" s="17">
        <f>C160/3250</f>
        <v>4.0773353635566485</v>
      </c>
      <c r="F160" s="28">
        <f>(D160-C160)/E160</f>
        <v>97.500000000000028</v>
      </c>
      <c r="G160" s="18"/>
      <c r="H160" s="18"/>
      <c r="I160" s="19">
        <f>E160*50/C160</f>
        <v>1.5384615384615384E-2</v>
      </c>
      <c r="J160" s="85"/>
    </row>
    <row r="161" spans="1:11">
      <c r="A161" s="105"/>
      <c r="B161" s="81">
        <f>B160+7</f>
        <v>43765</v>
      </c>
      <c r="C161" s="20">
        <f>D160+G160-H160</f>
        <v>13648.880129505882</v>
      </c>
      <c r="D161" s="17">
        <f>C161+(C161*0.03)</f>
        <v>14058.346533391059</v>
      </c>
      <c r="E161" s="17">
        <f>C161/3250</f>
        <v>4.1996554244633479</v>
      </c>
      <c r="F161" s="28">
        <f>(D161-C161)/E161</f>
        <v>97.500000000000128</v>
      </c>
      <c r="G161" s="18"/>
      <c r="H161" s="18"/>
      <c r="I161" s="19">
        <f>E161*50/C161</f>
        <v>1.5384615384615382E-2</v>
      </c>
      <c r="J161" s="85"/>
    </row>
    <row r="162" spans="1:11" ht="13" thickBot="1">
      <c r="A162" s="106"/>
      <c r="B162" s="81">
        <f>B161+7</f>
        <v>43772</v>
      </c>
      <c r="C162" s="20">
        <f>D161+G161-H161</f>
        <v>14058.346533391059</v>
      </c>
      <c r="D162" s="17">
        <f>C162+(C162*0.03)</f>
        <v>14480.09692939279</v>
      </c>
      <c r="E162" s="17">
        <f>C162/3250</f>
        <v>4.3256450871972492</v>
      </c>
      <c r="F162" s="28">
        <f>(D162-C162)/E162</f>
        <v>97.499999999999844</v>
      </c>
      <c r="G162" s="80"/>
      <c r="H162" s="80"/>
      <c r="I162" s="19">
        <f>E162*50/C162</f>
        <v>1.5384615384615385E-2</v>
      </c>
      <c r="J162" s="85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6"/>
    </row>
    <row r="164" spans="1:11">
      <c r="A164" s="104">
        <v>33</v>
      </c>
      <c r="B164" s="81">
        <f>B162+7</f>
        <v>43779</v>
      </c>
      <c r="C164" s="20">
        <f>D162+G162-H162</f>
        <v>14480.09692939279</v>
      </c>
      <c r="D164" s="17">
        <f>C164+(C164*0.03)</f>
        <v>14914.499837274574</v>
      </c>
      <c r="E164" s="17">
        <f>C164/3250</f>
        <v>4.4554144398131665</v>
      </c>
      <c r="F164" s="28">
        <f>(D164-C164)/E164</f>
        <v>97.500000000000043</v>
      </c>
      <c r="G164" s="18"/>
      <c r="H164" s="18"/>
      <c r="I164" s="19">
        <f>E164*50/C164</f>
        <v>1.5384615384615385E-2</v>
      </c>
      <c r="J164" s="85"/>
    </row>
    <row r="165" spans="1:11">
      <c r="A165" s="105"/>
      <c r="B165" s="81">
        <f>B164+7</f>
        <v>43786</v>
      </c>
      <c r="C165" s="20">
        <f>D164+G164-H164</f>
        <v>14914.499837274574</v>
      </c>
      <c r="D165" s="17">
        <f>C165+(C165*0.03)</f>
        <v>15361.934832392812</v>
      </c>
      <c r="E165" s="17">
        <f>C165/3250</f>
        <v>4.5890768730075608</v>
      </c>
      <c r="F165" s="28">
        <f>(D165-C165)/E165</f>
        <v>97.500000000000085</v>
      </c>
      <c r="G165" s="18"/>
      <c r="H165" s="18"/>
      <c r="I165" s="19">
        <f>E165*50/C165</f>
        <v>1.5384615384615384E-2</v>
      </c>
      <c r="J165" s="85"/>
    </row>
    <row r="166" spans="1:11">
      <c r="A166" s="105"/>
      <c r="B166" s="81">
        <f>B165+7</f>
        <v>43793</v>
      </c>
      <c r="C166" s="20">
        <f>D165+G165-H165</f>
        <v>15361.934832392812</v>
      </c>
      <c r="D166" s="17">
        <f>C166+(C166*0.03)</f>
        <v>15822.792877364596</v>
      </c>
      <c r="E166" s="17">
        <f>C166/3250</f>
        <v>4.726749179197788</v>
      </c>
      <c r="F166" s="28">
        <f>(D166-C166)/E166</f>
        <v>97.500000000000071</v>
      </c>
      <c r="G166" s="18"/>
      <c r="H166" s="18"/>
      <c r="I166" s="19">
        <f>E166*50/C166</f>
        <v>1.5384615384615384E-2</v>
      </c>
      <c r="J166" s="85"/>
    </row>
    <row r="167" spans="1:11" ht="13.5" thickBot="1">
      <c r="A167" s="106"/>
      <c r="B167" s="81">
        <f>B166+7</f>
        <v>43800</v>
      </c>
      <c r="C167" s="20">
        <f>D166+G166-H166</f>
        <v>15822.792877364596</v>
      </c>
      <c r="D167" s="17">
        <f>C167+(C167*0.03)</f>
        <v>16297.476663685535</v>
      </c>
      <c r="E167" s="17">
        <f>C167/3250</f>
        <v>4.8685516545737215</v>
      </c>
      <c r="F167" s="28">
        <f>(D167-C167)/E167</f>
        <v>97.500000000000128</v>
      </c>
      <c r="G167" s="80"/>
      <c r="H167" s="80">
        <f>(D167-C154)*0.35</f>
        <v>1703.3640518517009</v>
      </c>
      <c r="I167" s="19">
        <f>E167*50/C167</f>
        <v>1.5384615384615384E-2</v>
      </c>
      <c r="J167" s="85"/>
      <c r="K167" s="102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6"/>
    </row>
    <row r="169" spans="1:11">
      <c r="A169" s="104">
        <v>34</v>
      </c>
      <c r="B169" s="81">
        <f>B167+7</f>
        <v>43807</v>
      </c>
      <c r="C169" s="20">
        <f>D167+G167-H167</f>
        <v>14594.112611833834</v>
      </c>
      <c r="D169" s="17">
        <f>C169+(C169*0.03)</f>
        <v>15031.935990188849</v>
      </c>
      <c r="E169" s="17">
        <f>C169/3250</f>
        <v>4.4904961882565644</v>
      </c>
      <c r="F169" s="28">
        <f>(D169-C169)/E169</f>
        <v>97.499999999999986</v>
      </c>
      <c r="G169" s="18"/>
      <c r="H169" s="18"/>
      <c r="I169" s="19">
        <f>E169*50/C169</f>
        <v>1.5384615384615385E-2</v>
      </c>
      <c r="J169" s="85"/>
    </row>
    <row r="170" spans="1:11">
      <c r="A170" s="105"/>
      <c r="B170" s="81">
        <f>B169+7</f>
        <v>43814</v>
      </c>
      <c r="C170" s="20">
        <f>D169+G169-H169</f>
        <v>15031.935990188849</v>
      </c>
      <c r="D170" s="17">
        <f>C170+(C170*0.03)</f>
        <v>15482.894069894515</v>
      </c>
      <c r="E170" s="17">
        <f>C170/3250</f>
        <v>4.6252110739042616</v>
      </c>
      <c r="F170" s="28">
        <f>(D170-C170)/E170</f>
        <v>97.500000000000114</v>
      </c>
      <c r="G170" s="18"/>
      <c r="H170" s="18"/>
      <c r="I170" s="19">
        <f>E170*50/C170</f>
        <v>1.5384615384615385E-2</v>
      </c>
      <c r="J170" s="85"/>
    </row>
    <row r="171" spans="1:11">
      <c r="A171" s="105"/>
      <c r="B171" s="81">
        <f>B170+7</f>
        <v>43821</v>
      </c>
      <c r="C171" s="20">
        <f>D170+G170-H170</f>
        <v>15482.894069894515</v>
      </c>
      <c r="D171" s="17">
        <f>C171+(C171*0.03)</f>
        <v>15947.38089199135</v>
      </c>
      <c r="E171" s="17">
        <f>C171/3250</f>
        <v>4.763967406121389</v>
      </c>
      <c r="F171" s="28">
        <f>(D171-C171)/E171</f>
        <v>97.499999999999844</v>
      </c>
      <c r="G171" s="18"/>
      <c r="H171" s="18"/>
      <c r="I171" s="19">
        <f>E171*50/C171</f>
        <v>1.5384615384615384E-2</v>
      </c>
      <c r="J171" s="85"/>
    </row>
    <row r="172" spans="1:11" ht="13" thickBot="1">
      <c r="A172" s="106"/>
      <c r="B172" s="81">
        <f>B171+7</f>
        <v>43828</v>
      </c>
      <c r="C172" s="20">
        <f>D171+G171-H171</f>
        <v>15947.38089199135</v>
      </c>
      <c r="D172" s="17">
        <f>C172+(C172*0.03)</f>
        <v>16425.802318751092</v>
      </c>
      <c r="E172" s="17">
        <f>C172/3250</f>
        <v>4.9068864283050306</v>
      </c>
      <c r="F172" s="28">
        <f>(D172-C172)/E172</f>
        <v>97.500000000000256</v>
      </c>
      <c r="G172" s="80"/>
      <c r="H172" s="80"/>
      <c r="I172" s="19">
        <f>E172*50/C172</f>
        <v>1.5384615384615384E-2</v>
      </c>
      <c r="J172" s="85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6"/>
    </row>
    <row r="174" spans="1:11">
      <c r="A174" s="104">
        <v>35</v>
      </c>
      <c r="B174" s="81">
        <f>B172+7</f>
        <v>43835</v>
      </c>
      <c r="C174" s="20">
        <f>D172+G172-H172</f>
        <v>16425.802318751092</v>
      </c>
      <c r="D174" s="17">
        <f>C174+(C174*0.03)</f>
        <v>16918.576388313624</v>
      </c>
      <c r="E174" s="17">
        <f>C174/3250</f>
        <v>5.0540930211541824</v>
      </c>
      <c r="F174" s="28">
        <f>(D174-C174)/E174</f>
        <v>97.499999999999957</v>
      </c>
      <c r="G174" s="18"/>
      <c r="H174" s="18"/>
      <c r="I174" s="19">
        <f>E174*50/C174</f>
        <v>1.5384615384615385E-2</v>
      </c>
      <c r="J174" s="85"/>
    </row>
    <row r="175" spans="1:11">
      <c r="A175" s="105"/>
      <c r="B175" s="81">
        <f>B174+7</f>
        <v>43842</v>
      </c>
      <c r="C175" s="20">
        <f>D174+G174-H174</f>
        <v>16918.576388313624</v>
      </c>
      <c r="D175" s="17">
        <f>C175+(C175*0.03)</f>
        <v>17426.133679963034</v>
      </c>
      <c r="E175" s="17">
        <f>C175/3250</f>
        <v>5.2057158117888074</v>
      </c>
      <c r="F175" s="28">
        <f>(D175-C175)/E175</f>
        <v>97.500000000000114</v>
      </c>
      <c r="G175" s="18"/>
      <c r="H175" s="18"/>
      <c r="I175" s="19">
        <f>E175*50/C175</f>
        <v>1.5384615384615384E-2</v>
      </c>
      <c r="J175" s="85"/>
    </row>
    <row r="176" spans="1:11">
      <c r="A176" s="105"/>
      <c r="B176" s="81">
        <f>B175+7</f>
        <v>43849</v>
      </c>
      <c r="C176" s="20">
        <f>D175+G175-H175</f>
        <v>17426.133679963034</v>
      </c>
      <c r="D176" s="17">
        <f>C176+(C176*0.03)</f>
        <v>17948.917690361923</v>
      </c>
      <c r="E176" s="17">
        <f>C176/3250</f>
        <v>5.3618872861424718</v>
      </c>
      <c r="F176" s="28">
        <f>(D176-C176)/E176</f>
        <v>97.499999999999673</v>
      </c>
      <c r="G176" s="18"/>
      <c r="H176" s="18"/>
      <c r="I176" s="19">
        <f>E176*50/C176</f>
        <v>1.5384615384615385E-2</v>
      </c>
      <c r="J176" s="85"/>
    </row>
    <row r="177" spans="1:11" ht="13.5" thickBot="1">
      <c r="A177" s="106"/>
      <c r="B177" s="81">
        <f>B176+7</f>
        <v>43856</v>
      </c>
      <c r="C177" s="20">
        <f>D176+G176-H176</f>
        <v>17948.917690361923</v>
      </c>
      <c r="D177" s="17">
        <f>C177+(C177*0.03)</f>
        <v>18487.385221072782</v>
      </c>
      <c r="E177" s="17">
        <f>C177/3250</f>
        <v>5.5227439047267453</v>
      </c>
      <c r="F177" s="28">
        <f>(D177-C177)/E177</f>
        <v>97.50000000000027</v>
      </c>
      <c r="G177" s="80"/>
      <c r="H177" s="80">
        <f>(D177-C169)*0.35</f>
        <v>1362.6454132336316</v>
      </c>
      <c r="I177" s="19">
        <f>E177*50/C177</f>
        <v>1.5384615384615385E-2</v>
      </c>
      <c r="J177" s="85"/>
      <c r="K177" s="102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6"/>
    </row>
  </sheetData>
  <mergeCells count="36">
    <mergeCell ref="A149:A152"/>
    <mergeCell ref="A169:A172"/>
    <mergeCell ref="A174:A177"/>
    <mergeCell ref="A154:A157"/>
    <mergeCell ref="A159:A162"/>
    <mergeCell ref="A164:A167"/>
    <mergeCell ref="A124:A127"/>
    <mergeCell ref="A129:A132"/>
    <mergeCell ref="A134:A137"/>
    <mergeCell ref="A139:A142"/>
    <mergeCell ref="A144:A147"/>
    <mergeCell ref="A99:A102"/>
    <mergeCell ref="A104:A107"/>
    <mergeCell ref="A109:A112"/>
    <mergeCell ref="A114:A117"/>
    <mergeCell ref="A119:A122"/>
    <mergeCell ref="A74:A77"/>
    <mergeCell ref="A79:A82"/>
    <mergeCell ref="A84:A87"/>
    <mergeCell ref="A89:A92"/>
    <mergeCell ref="A94:A97"/>
    <mergeCell ref="A49:A52"/>
    <mergeCell ref="A54:A57"/>
    <mergeCell ref="A59:A62"/>
    <mergeCell ref="A64:A67"/>
    <mergeCell ref="A69:A72"/>
    <mergeCell ref="A24:A27"/>
    <mergeCell ref="A29:A32"/>
    <mergeCell ref="A34:A37"/>
    <mergeCell ref="A39:A42"/>
    <mergeCell ref="A44:A47"/>
    <mergeCell ref="B1:I1"/>
    <mergeCell ref="A4:A7"/>
    <mergeCell ref="A9:A12"/>
    <mergeCell ref="A14:A17"/>
    <mergeCell ref="A19:A2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N234"/>
  <sheetViews>
    <sheetView topLeftCell="A115" workbookViewId="0">
      <selection activeCell="B135" sqref="B135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6.08984375" customWidth="1"/>
    <col min="14" max="14" width="3.36328125" customWidth="1"/>
  </cols>
  <sheetData>
    <row r="1" spans="1:13" ht="15" thickBot="1">
      <c r="A1" s="109" t="s">
        <v>47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1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12" t="s">
        <v>45</v>
      </c>
      <c r="B83" s="113"/>
      <c r="C83" s="113"/>
      <c r="D83" s="113"/>
      <c r="E83" s="113"/>
      <c r="F83" s="113"/>
      <c r="G83" s="113"/>
      <c r="H83" s="113"/>
      <c r="I83" s="113"/>
      <c r="J83" s="113"/>
      <c r="K83" s="113"/>
      <c r="L83" s="114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  <c r="M102" s="1"/>
      <c r="N102" s="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  <c r="M107" s="1"/>
      <c r="N107" s="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Harm_Perfomance!H17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" thickBot="1">
      <c r="A116" s="15">
        <f>A115+7</f>
        <v>43016</v>
      </c>
      <c r="B116" s="20">
        <f>C115+F115-G115</f>
        <v>3699.0921800381338</v>
      </c>
      <c r="C116" s="17">
        <f>B116+(B116*-0.0579)</f>
        <v>3484.9147428139258</v>
      </c>
      <c r="D116" s="17">
        <f>B116/3000</f>
        <v>1.2330307266793779</v>
      </c>
      <c r="E116" s="37">
        <f>(C116-B116)/D116</f>
        <v>-173.70000000000005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3484.9147428139258</v>
      </c>
      <c r="C118" s="17">
        <f>B118+(B118*0.0774)</f>
        <v>3754.6471439077236</v>
      </c>
      <c r="D118" s="17">
        <f>B118/3000</f>
        <v>1.1616382476046418</v>
      </c>
      <c r="E118" s="34">
        <f>(C118-B118)/D118</f>
        <v>232.19999999999993</v>
      </c>
      <c r="F118" s="21">
        <f>BrianM_Perfomance!H17</f>
        <v>-71.37053006184783</v>
      </c>
      <c r="G118" s="18"/>
      <c r="H118" s="19">
        <f>D118*50/B118</f>
        <v>1.6666666666666663E-2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3683.2766138458755</v>
      </c>
      <c r="C119" s="17">
        <f>B119+(B119*0.0717)</f>
        <v>3947.367547058625</v>
      </c>
      <c r="D119" s="17">
        <f>B119/3000</f>
        <v>1.2277588712819585</v>
      </c>
      <c r="E119" s="34">
        <f>(C119-B119)/D119</f>
        <v>215.10000000000011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3947.367547058625</v>
      </c>
      <c r="C120" s="17">
        <f>B120+(B120*0.09)</f>
        <v>4302.6306262939015</v>
      </c>
      <c r="D120" s="17">
        <f>B120/3000</f>
        <v>1.3157891823528749</v>
      </c>
      <c r="E120" s="34">
        <f>(C120-B120)/D120</f>
        <v>270.00000000000028</v>
      </c>
      <c r="F120" s="18">
        <f>RichS_Perfomance!H17</f>
        <v>5.8696377923042178</v>
      </c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3" thickBot="1">
      <c r="A121" s="15">
        <f>A120+7</f>
        <v>43044</v>
      </c>
      <c r="B121" s="20">
        <f>C120+F120-G120</f>
        <v>4308.5002640862058</v>
      </c>
      <c r="C121" s="17">
        <f>B121+(B121*-0.0353)</f>
        <v>4156.4102047639626</v>
      </c>
      <c r="D121" s="17">
        <f>B121/3000</f>
        <v>1.436166754695402</v>
      </c>
      <c r="E121" s="37">
        <f>(C121-B121)/D121</f>
        <v>-105.90000000000008</v>
      </c>
      <c r="F121" s="26">
        <f>Dam_Perfomance!H32+Rud_Perfomance!H32</f>
        <v>5.8692151239988561</v>
      </c>
      <c r="G121" s="18"/>
      <c r="H121" s="19">
        <f>D121*50/B121</f>
        <v>1.666666666666667E-2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4162.2794198879619</v>
      </c>
      <c r="C123" s="17">
        <f>B123+(B123*-0.1562)</f>
        <v>3512.1313745014622</v>
      </c>
      <c r="D123" s="17">
        <f>B123/3000</f>
        <v>1.3874264732959873</v>
      </c>
      <c r="E123" s="95">
        <f>(C123-B123)/D123</f>
        <v>-468.6</v>
      </c>
      <c r="F123" s="26"/>
      <c r="G123" s="18"/>
      <c r="H123" s="19">
        <f>D123*50/B123</f>
        <v>1.6666666666666666E-2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3512.1313745014622</v>
      </c>
      <c r="C124" s="17">
        <f>B124+(B124*0.081)</f>
        <v>3796.6140158360809</v>
      </c>
      <c r="D124" s="17">
        <f>B124/2500</f>
        <v>1.4048525498005848</v>
      </c>
      <c r="E124" s="34">
        <f>(C124-B124)/D124</f>
        <v>202.50000000000014</v>
      </c>
      <c r="F124" s="18"/>
      <c r="G124" s="18"/>
      <c r="H124" s="19">
        <f>D124*50/B124</f>
        <v>1.9999999999999997E-2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3796.6140158360809</v>
      </c>
      <c r="C125" s="17">
        <f>B125+(B125*-0.0343)</f>
        <v>3666.3901550929031</v>
      </c>
      <c r="D125" s="17">
        <f>B125/2500</f>
        <v>1.5186456063344322</v>
      </c>
      <c r="E125" s="35">
        <f>(C125-B125)/D125</f>
        <v>-85.750000000000114</v>
      </c>
      <c r="F125" s="21">
        <f>Harm_Perfomance!H32</f>
        <v>-1.8688197447305768</v>
      </c>
      <c r="G125" s="18"/>
      <c r="H125" s="19">
        <f>D125*50/B125</f>
        <v>0.02</v>
      </c>
      <c r="I125" s="43"/>
      <c r="J125" s="18"/>
      <c r="K125" s="43"/>
      <c r="L125" s="9"/>
      <c r="M125" s="31"/>
      <c r="N125" s="31"/>
    </row>
    <row r="126" spans="1:14" s="1" customFormat="1" ht="13" thickBot="1">
      <c r="A126" s="15">
        <f>A125+7</f>
        <v>43072</v>
      </c>
      <c r="B126" s="20">
        <f>C125+F125-G125</f>
        <v>3664.5213353481727</v>
      </c>
      <c r="C126" s="17">
        <f>B126+(B126*0.10018)</f>
        <v>4031.6330827233528</v>
      </c>
      <c r="D126" s="17">
        <f>B126/3250</f>
        <v>1.1275450262609763</v>
      </c>
      <c r="E126" s="34">
        <f>(C126-B126)/D126</f>
        <v>325.58500000000015</v>
      </c>
      <c r="F126" s="18"/>
      <c r="G126" s="18"/>
      <c r="H126" s="19">
        <f>D126*50/B126</f>
        <v>1.5384615384615385E-2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4031.6330827233528</v>
      </c>
      <c r="C128" s="17">
        <f>B128+(B128*0.0214)</f>
        <v>4117.9100306936325</v>
      </c>
      <c r="D128" s="17">
        <f>B128/3250</f>
        <v>1.2405024869918009</v>
      </c>
      <c r="E128" s="34">
        <f>(C128-B128)/D128</f>
        <v>69.549999999999969</v>
      </c>
      <c r="F128" s="26">
        <v>700</v>
      </c>
      <c r="G128" s="18"/>
      <c r="H128" s="19">
        <f>D128*50/B128</f>
        <v>1.5384615384615385E-2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4817.9100306936325</v>
      </c>
      <c r="C129" s="17">
        <f>B129+(B129*0.0087)</f>
        <v>4859.8258479606675</v>
      </c>
      <c r="D129" s="17">
        <f>B129/3250</f>
        <v>1.4824338555980408</v>
      </c>
      <c r="E129" s="34">
        <f>(C129-B129)/D129</f>
        <v>28.275000000000254</v>
      </c>
      <c r="F129" s="18"/>
      <c r="G129" s="18"/>
      <c r="H129" s="19">
        <f>D129*50/B129</f>
        <v>1.5384615384615384E-2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4859.8258479606675</v>
      </c>
      <c r="C130" s="17">
        <f>B130+(B130*0)</f>
        <v>4859.8258479606675</v>
      </c>
      <c r="D130" s="17">
        <f>B130/3250</f>
        <v>1.4953310301417437</v>
      </c>
      <c r="E130" s="37">
        <f>(C130-B130)/D130</f>
        <v>0</v>
      </c>
      <c r="F130" s="18"/>
      <c r="G130" s="18"/>
      <c r="H130" s="19">
        <f>D130*50/B130</f>
        <v>1.5384615384615384E-2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4859.8258479606675</v>
      </c>
      <c r="C131" s="17">
        <f>B131+(B131*0)</f>
        <v>4859.8258479606675</v>
      </c>
      <c r="D131" s="17">
        <f>B131/3250</f>
        <v>1.4953310301417437</v>
      </c>
      <c r="E131" s="37">
        <f>(C131-B131)/D131</f>
        <v>0</v>
      </c>
      <c r="F131" s="18"/>
      <c r="G131" s="18"/>
      <c r="H131" s="19">
        <f>D131*50/B131</f>
        <v>1.5384615384615384E-2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4859.8258479606675</v>
      </c>
      <c r="C133" s="17">
        <f>B133+(B133*-0.0579)</f>
        <v>4578.4419313637445</v>
      </c>
      <c r="D133" s="17">
        <f>B133/3250</f>
        <v>1.4953310301417437</v>
      </c>
      <c r="E133" s="37">
        <f>(C133-B133)/D133</f>
        <v>-188.17500000000024</v>
      </c>
      <c r="F133" s="26">
        <f>BrianM_Perfomance!H32</f>
        <v>27.848671988187604</v>
      </c>
      <c r="G133" s="52"/>
      <c r="H133" s="19">
        <f>D133*50/B133</f>
        <v>1.5384615384615384E-2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4606.2906033519321</v>
      </c>
      <c r="C134" s="17">
        <f>B134+(B134*-0.1565)</f>
        <v>3885.4061239273547</v>
      </c>
      <c r="D134" s="17">
        <f>B134/3250</f>
        <v>1.4173201856467483</v>
      </c>
      <c r="E134" s="95">
        <f>(C134-B134)/D134</f>
        <v>-508.62500000000006</v>
      </c>
      <c r="F134" s="26"/>
      <c r="G134" s="63"/>
      <c r="H134" s="19">
        <f>D134*50/B134</f>
        <v>1.5384615384615384E-2</v>
      </c>
      <c r="I134" s="43"/>
      <c r="J134" s="18"/>
      <c r="K134" s="43"/>
      <c r="L134" s="9"/>
    </row>
    <row r="135" spans="1:14" s="1" customFormat="1" ht="14.5">
      <c r="A135" s="15">
        <f>A134+7</f>
        <v>43121</v>
      </c>
      <c r="B135" s="32">
        <f>C134+F134-G134</f>
        <v>3885.4061239273547</v>
      </c>
      <c r="C135" s="17">
        <f>B135+(B135*0.03)</f>
        <v>4001.9683076451752</v>
      </c>
      <c r="D135" s="17">
        <f>B135/3250</f>
        <v>1.1955095765930321</v>
      </c>
      <c r="E135" s="28">
        <f>(C135-B135)/D135</f>
        <v>97.499999999999901</v>
      </c>
      <c r="F135" s="26"/>
      <c r="G135" s="63"/>
      <c r="H135" s="19">
        <f>D135*50/B135</f>
        <v>1.5384615384615384E-2</v>
      </c>
      <c r="I135" s="43"/>
      <c r="J135" s="18"/>
      <c r="K135" s="43"/>
      <c r="L135" s="9"/>
      <c r="M135" s="31"/>
      <c r="N135" s="31"/>
    </row>
    <row r="136" spans="1:14" s="1" customFormat="1" ht="13" thickBot="1">
      <c r="A136" s="15">
        <f>A135+7</f>
        <v>43128</v>
      </c>
      <c r="B136" s="20">
        <f>C135+F135-G135</f>
        <v>4001.9683076451752</v>
      </c>
      <c r="C136" s="17">
        <f>B136+(B136*0.03)</f>
        <v>4122.0273568745306</v>
      </c>
      <c r="D136" s="17">
        <f>B136/3250</f>
        <v>1.2313748638908231</v>
      </c>
      <c r="E136" s="28">
        <f>(C136-B136)/D136</f>
        <v>97.500000000000142</v>
      </c>
      <c r="F136" s="18"/>
      <c r="G136" s="18"/>
      <c r="H136" s="19">
        <f>D136*50/B136</f>
        <v>1.5384615384615384E-2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4122.0273568745306</v>
      </c>
      <c r="C138" s="17">
        <f>B138+(B138*0.03)</f>
        <v>4245.6881775807669</v>
      </c>
      <c r="D138" s="17">
        <f>B138/3250</f>
        <v>1.2683161098075479</v>
      </c>
      <c r="E138" s="28">
        <f>(C138-B138)/D138</f>
        <v>97.500000000000327</v>
      </c>
      <c r="F138" s="26"/>
      <c r="G138" s="18"/>
      <c r="H138" s="19">
        <f>D138*50/B138</f>
        <v>1.5384615384615385E-2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4245.6881775807669</v>
      </c>
      <c r="C139" s="17">
        <f>B139+(B139*0.03)</f>
        <v>4373.0588229081895</v>
      </c>
      <c r="D139" s="17">
        <f>B139/3250</f>
        <v>1.3063655931017744</v>
      </c>
      <c r="E139" s="28">
        <f>(C139-B139)/D139</f>
        <v>97.499999999999702</v>
      </c>
      <c r="F139" s="18"/>
      <c r="G139" s="18"/>
      <c r="H139" s="19">
        <f>D139*50/B139</f>
        <v>1.5384615384615384E-2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4373.0588229081895</v>
      </c>
      <c r="C140" s="17">
        <f>B140+(B140*0.03)</f>
        <v>4504.2505875954348</v>
      </c>
      <c r="D140" s="17">
        <f>B140/3250</f>
        <v>1.3455565608948274</v>
      </c>
      <c r="E140" s="28">
        <f>(C140-B140)/D140</f>
        <v>97.499999999999702</v>
      </c>
      <c r="F140" s="18"/>
      <c r="G140" s="18"/>
      <c r="H140" s="19">
        <f>D140*50/B140</f>
        <v>1.5384615384615382E-2</v>
      </c>
      <c r="I140" s="43"/>
      <c r="J140" s="18"/>
      <c r="K140" s="43"/>
      <c r="L140" s="9"/>
      <c r="M140" s="31"/>
      <c r="N140" s="31"/>
    </row>
    <row r="141" spans="1:14" s="1" customFormat="1" ht="13" thickBot="1">
      <c r="A141" s="15">
        <f>A140+7</f>
        <v>43156</v>
      </c>
      <c r="B141" s="20">
        <f>C140+F140-G140</f>
        <v>4504.2505875954348</v>
      </c>
      <c r="C141" s="17">
        <f>B141+(B141*0.03)</f>
        <v>4639.378105223298</v>
      </c>
      <c r="D141" s="17">
        <f>B141/3250</f>
        <v>1.3859232577216722</v>
      </c>
      <c r="E141" s="28">
        <f>(C141-B141)/D141</f>
        <v>97.500000000000114</v>
      </c>
      <c r="F141" s="18"/>
      <c r="G141" s="18"/>
      <c r="H141" s="19">
        <f>D141*50/B141</f>
        <v>1.5384615384615384E-2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4639.378105223298</v>
      </c>
      <c r="C143" s="17">
        <f>B143+(B143*0.03)</f>
        <v>4778.5594483799969</v>
      </c>
      <c r="D143" s="17">
        <f>B143/3250</f>
        <v>1.4275009554533225</v>
      </c>
      <c r="E143" s="28">
        <f>(C143-B143)/D143</f>
        <v>97.499999999999943</v>
      </c>
      <c r="F143" s="26"/>
      <c r="G143" s="18"/>
      <c r="H143" s="19">
        <f>D143*50/B143</f>
        <v>1.5384615384615384E-2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4778.5594483799969</v>
      </c>
      <c r="C144" s="17">
        <f>B144+(B144*0.03)</f>
        <v>4921.9162318313965</v>
      </c>
      <c r="D144" s="17">
        <f>B144/3250</f>
        <v>1.4703259841169221</v>
      </c>
      <c r="E144" s="28">
        <f>(C144-B144)/D144</f>
        <v>97.499999999999844</v>
      </c>
      <c r="F144" s="18"/>
      <c r="G144" s="18"/>
      <c r="H144" s="19">
        <f>D144*50/B144</f>
        <v>1.5384615384615385E-2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4921.9162318313965</v>
      </c>
      <c r="C145" s="17">
        <f>B145+(B145*0.03)</f>
        <v>5069.5737187863388</v>
      </c>
      <c r="D145" s="17">
        <f>B145/3250</f>
        <v>1.5144357636404298</v>
      </c>
      <c r="E145" s="28">
        <f>(C145-B145)/D145</f>
        <v>97.500000000000213</v>
      </c>
      <c r="F145" s="18"/>
      <c r="G145" s="18"/>
      <c r="H145" s="19">
        <f>D145*50/B145</f>
        <v>1.5384615384615384E-2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5069.5737187863388</v>
      </c>
      <c r="C146" s="17">
        <f>B146+(B146*0.03)</f>
        <v>5221.660930349929</v>
      </c>
      <c r="D146" s="17">
        <f>B146/3250</f>
        <v>1.5598688365496427</v>
      </c>
      <c r="E146" s="28">
        <f>(C146-B146)/D146</f>
        <v>97.500000000000057</v>
      </c>
      <c r="F146" s="18"/>
      <c r="G146" s="18"/>
      <c r="H146" s="19">
        <f>D146*50/B146</f>
        <v>1.5384615384615384E-2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5221.660930349929</v>
      </c>
      <c r="C148" s="17">
        <f>B148+(B148*0.03)</f>
        <v>5378.3107582604271</v>
      </c>
      <c r="D148" s="17">
        <f>B148/3250</f>
        <v>1.6066649016461321</v>
      </c>
      <c r="E148" s="28">
        <f>(C148-B148)/D148</f>
        <v>97.500000000000114</v>
      </c>
      <c r="F148" s="26"/>
      <c r="G148" s="18"/>
      <c r="H148" s="19">
        <f>D148*50/B148</f>
        <v>1.5384615384615385E-2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5378.3107582604271</v>
      </c>
      <c r="C149" s="17">
        <f>B149+(B149*0.03)</f>
        <v>5539.66008100824</v>
      </c>
      <c r="D149" s="17">
        <f>B149/3250</f>
        <v>1.654864848695516</v>
      </c>
      <c r="E149" s="28">
        <f>(C149-B149)/D149</f>
        <v>97.500000000000085</v>
      </c>
      <c r="F149" s="18"/>
      <c r="G149" s="18"/>
      <c r="H149" s="19">
        <f>D149*50/B149</f>
        <v>1.5384615384615384E-2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5539.66008100824</v>
      </c>
      <c r="C150" s="17">
        <f>B150+(B150*0.03)</f>
        <v>5705.8498834384873</v>
      </c>
      <c r="D150" s="17">
        <f>B150/3250</f>
        <v>1.7045107941563815</v>
      </c>
      <c r="E150" s="28">
        <f>(C150-B150)/D150</f>
        <v>97.500000000000028</v>
      </c>
      <c r="F150" s="18"/>
      <c r="G150" s="18"/>
      <c r="H150" s="19">
        <f>D150*50/B150</f>
        <v>1.5384615384615385E-2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5705.8498834384873</v>
      </c>
      <c r="C151" s="17">
        <f>B151+(B151*0.03)</f>
        <v>5877.0253799416423</v>
      </c>
      <c r="D151" s="17">
        <f>B151/3250</f>
        <v>1.755646117981073</v>
      </c>
      <c r="E151" s="28">
        <f>(C151-B151)/D151</f>
        <v>97.500000000000242</v>
      </c>
      <c r="F151" s="18"/>
      <c r="G151" s="18"/>
      <c r="H151" s="19">
        <f>D151*50/B151</f>
        <v>1.5384615384615385E-2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5877.0253799416423</v>
      </c>
      <c r="C153" s="17">
        <f>B153+(B153*0.03)</f>
        <v>6053.3361413398916</v>
      </c>
      <c r="D153" s="17">
        <f>B153/3250</f>
        <v>1.8083155015205052</v>
      </c>
      <c r="E153" s="28">
        <f>(C153-B153)/D153</f>
        <v>97.5</v>
      </c>
      <c r="F153" s="26"/>
      <c r="G153" s="18"/>
      <c r="H153" s="19">
        <f>D153*50/B153</f>
        <v>1.5384615384615382E-2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6053.3361413398916</v>
      </c>
      <c r="C154" s="17">
        <f>B154+(B154*0.03)</f>
        <v>6234.9362255800879</v>
      </c>
      <c r="D154" s="17">
        <f>B154/3250</f>
        <v>1.8625649665661206</v>
      </c>
      <c r="E154" s="28">
        <f>(C154-B154)/D154</f>
        <v>97.499999999999773</v>
      </c>
      <c r="F154" s="18"/>
      <c r="G154" s="18"/>
      <c r="H154" s="19">
        <f>D154*50/B154</f>
        <v>1.5384615384615385E-2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6234.9362255800879</v>
      </c>
      <c r="C155" s="17">
        <f>B155+(B155*0.03)</f>
        <v>6421.9843123474902</v>
      </c>
      <c r="D155" s="17">
        <f>B155/3250</f>
        <v>1.9184419155631041</v>
      </c>
      <c r="E155" s="28">
        <f>(C155-B155)/D155</f>
        <v>97.499999999999829</v>
      </c>
      <c r="F155" s="18"/>
      <c r="G155" s="18"/>
      <c r="H155" s="19">
        <f>D155*50/B155</f>
        <v>1.5384615384615387E-2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6421.9843123474902</v>
      </c>
      <c r="C156" s="17">
        <f>B156+(B156*0.03)</f>
        <v>6614.6438417179152</v>
      </c>
      <c r="D156" s="17">
        <f>B156/3250</f>
        <v>1.9759951730299969</v>
      </c>
      <c r="E156" s="28">
        <f>(C156-B156)/D156</f>
        <v>97.500000000000114</v>
      </c>
      <c r="F156" s="18"/>
      <c r="G156" s="18"/>
      <c r="H156" s="19">
        <f>D156*50/B156</f>
        <v>1.5384615384615384E-2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6614.6438417179152</v>
      </c>
      <c r="C158" s="17">
        <f>B158+(B158*0.03)</f>
        <v>6813.0831569694528</v>
      </c>
      <c r="D158" s="17">
        <f>B158/3250</f>
        <v>2.0352750282208971</v>
      </c>
      <c r="E158" s="28">
        <f>(C158-B158)/D158</f>
        <v>97.500000000000099</v>
      </c>
      <c r="F158" s="26"/>
      <c r="G158" s="18"/>
      <c r="H158" s="19">
        <f>D158*50/B158</f>
        <v>1.5384615384615385E-2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6813.0831569694528</v>
      </c>
      <c r="C159" s="17">
        <f>B159+(B159*0.03)</f>
        <v>7017.4756516785365</v>
      </c>
      <c r="D159" s="17">
        <f>B159/3250</f>
        <v>2.0963332790675238</v>
      </c>
      <c r="E159" s="28">
        <f>(C159-B159)/D159</f>
        <v>97.500000000000028</v>
      </c>
      <c r="F159" s="18"/>
      <c r="G159" s="18"/>
      <c r="H159" s="19">
        <f>D159*50/B159</f>
        <v>1.5384615384615384E-2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7017.4756516785365</v>
      </c>
      <c r="C160" s="17">
        <f>B160+(B160*0.03)</f>
        <v>7227.9999212288922</v>
      </c>
      <c r="D160" s="17">
        <f>B160/3250</f>
        <v>2.1592232774395499</v>
      </c>
      <c r="E160" s="28">
        <f>(C160-B160)/D160</f>
        <v>97.499999999999815</v>
      </c>
      <c r="F160" s="18"/>
      <c r="G160" s="18"/>
      <c r="H160" s="19">
        <f>D160*50/B160</f>
        <v>1.5384615384615385E-2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7227.9999212288922</v>
      </c>
      <c r="C161" s="17">
        <f>B161+(B161*0.03)</f>
        <v>7444.8399188657586</v>
      </c>
      <c r="D161" s="17">
        <f>B161/3250</f>
        <v>2.223999975762736</v>
      </c>
      <c r="E161" s="28">
        <f>(C161-B161)/D161</f>
        <v>97.499999999999844</v>
      </c>
      <c r="F161" s="18"/>
      <c r="G161" s="18"/>
      <c r="H161" s="19">
        <f>D161*50/B161</f>
        <v>1.5384615384615384E-2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7444.8399188657586</v>
      </c>
      <c r="C163" s="17">
        <f>B163+(B163*0.03)</f>
        <v>7668.1851164317313</v>
      </c>
      <c r="D163" s="17">
        <f>B163/3250</f>
        <v>2.2907199750356182</v>
      </c>
      <c r="E163" s="28">
        <f>(C163-B163)/D163</f>
        <v>97.499999999999986</v>
      </c>
      <c r="F163" s="26"/>
      <c r="G163" s="18"/>
      <c r="H163" s="19">
        <f>D163*50/B163</f>
        <v>1.5384615384615385E-2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7668.1851164317313</v>
      </c>
      <c r="C164" s="17">
        <f>B164+(B164*0.03)</f>
        <v>7898.2306699246828</v>
      </c>
      <c r="D164" s="17">
        <f>B164/3250</f>
        <v>2.3594415742866865</v>
      </c>
      <c r="E164" s="28">
        <f>(C164-B164)/D164</f>
        <v>97.499999999999815</v>
      </c>
      <c r="F164" s="18"/>
      <c r="G164" s="18"/>
      <c r="H164" s="19">
        <f>D164*50/B164</f>
        <v>1.5384615384615385E-2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7898.2306699246828</v>
      </c>
      <c r="C165" s="17">
        <f>B165+(B165*0.03)</f>
        <v>8135.1775900224229</v>
      </c>
      <c r="D165" s="17">
        <f>B165/3250</f>
        <v>2.4302248215152868</v>
      </c>
      <c r="E165" s="28">
        <f>(C165-B165)/D165</f>
        <v>97.499999999999844</v>
      </c>
      <c r="F165" s="18"/>
      <c r="G165" s="18"/>
      <c r="H165" s="19">
        <f>D165*50/B165</f>
        <v>1.5384615384615384E-2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8135.1775900224229</v>
      </c>
      <c r="C166" s="17">
        <f>B166+(B166*0.03)</f>
        <v>8379.2329177230949</v>
      </c>
      <c r="D166" s="17">
        <f>B166/3250</f>
        <v>2.5031315661607456</v>
      </c>
      <c r="E166" s="28">
        <f>(C166-B166)/D166</f>
        <v>97.49999999999973</v>
      </c>
      <c r="F166" s="18"/>
      <c r="G166" s="18"/>
      <c r="H166" s="19">
        <f>D166*50/B166</f>
        <v>1.5384615384615385E-2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8379.2329177230949</v>
      </c>
      <c r="C168" s="17">
        <f>B168+(B168*0.03)</f>
        <v>8630.609905254787</v>
      </c>
      <c r="D168" s="17">
        <f>B168/3250</f>
        <v>2.5782255131455676</v>
      </c>
      <c r="E168" s="28">
        <f>(C168-B168)/D168</f>
        <v>97.499999999999702</v>
      </c>
      <c r="F168" s="26"/>
      <c r="G168" s="63"/>
      <c r="H168" s="19">
        <f>D168*50/B168</f>
        <v>1.5384615384615382E-2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8630.609905254787</v>
      </c>
      <c r="C169" s="17">
        <f>B169+(B169*0.03)</f>
        <v>8889.5282024124299</v>
      </c>
      <c r="D169" s="17">
        <f>B169/3250</f>
        <v>2.6555722785399345</v>
      </c>
      <c r="E169" s="28">
        <f>(C169-B169)/D169</f>
        <v>97.49999999999973</v>
      </c>
      <c r="F169" s="26"/>
      <c r="G169" s="63"/>
      <c r="H169" s="19">
        <f>D169*50/B169</f>
        <v>1.5384615384615384E-2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8889.5282024124299</v>
      </c>
      <c r="C170" s="17">
        <f>B170+(B170*0.03)</f>
        <v>9156.2140484848023</v>
      </c>
      <c r="D170" s="17">
        <f>B170/3250</f>
        <v>2.7352394468961321</v>
      </c>
      <c r="E170" s="28">
        <f>(C170-B170)/D170</f>
        <v>97.499999999999844</v>
      </c>
      <c r="F170" s="26"/>
      <c r="G170" s="63"/>
      <c r="H170" s="19">
        <f>D170*50/B170</f>
        <v>1.5384615384615382E-2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9156.2140484848023</v>
      </c>
      <c r="C171" s="17">
        <f>B171+(B171*0.03)</f>
        <v>9430.9004699393463</v>
      </c>
      <c r="D171" s="17">
        <f>B171/3250</f>
        <v>2.8172966303030162</v>
      </c>
      <c r="E171" s="28">
        <f>(C171-B171)/D171</f>
        <v>97.499999999999957</v>
      </c>
      <c r="F171" s="18"/>
      <c r="G171" s="18"/>
      <c r="H171" s="19">
        <f>D171*50/B171</f>
        <v>1.5384615384615387E-2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9430.9004699393463</v>
      </c>
      <c r="C173" s="17">
        <f>B173+(B173*0.03)</f>
        <v>9713.827484037527</v>
      </c>
      <c r="D173" s="17">
        <f>B173/3250</f>
        <v>2.9018155292121066</v>
      </c>
      <c r="E173" s="28">
        <f>(C173-B173)/D173</f>
        <v>97.500000000000114</v>
      </c>
      <c r="F173" s="26"/>
      <c r="G173" s="18"/>
      <c r="H173" s="19">
        <f>D173*50/B173</f>
        <v>1.5384615384615384E-2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9713.827484037527</v>
      </c>
      <c r="C174" s="17">
        <f>B174+(B174*0.03)</f>
        <v>10005.242308558652</v>
      </c>
      <c r="D174" s="17">
        <f>B174/3250</f>
        <v>2.9888699950884701</v>
      </c>
      <c r="E174" s="28">
        <f>(C174-B174)/D174</f>
        <v>97.499999999999858</v>
      </c>
      <c r="F174" s="18"/>
      <c r="G174" s="18"/>
      <c r="H174" s="19">
        <f>D174*50/B174</f>
        <v>1.5384615384615385E-2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10005.242308558652</v>
      </c>
      <c r="C175" s="17">
        <f>B175+(B175*0.03)</f>
        <v>10305.399577815411</v>
      </c>
      <c r="D175" s="17">
        <f>B175/3250</f>
        <v>3.078536094941124</v>
      </c>
      <c r="E175" s="28">
        <f>(C175-B175)/D175</f>
        <v>97.499999999999744</v>
      </c>
      <c r="F175" s="18"/>
      <c r="G175" s="18"/>
      <c r="H175" s="19">
        <f>D175*50/B175</f>
        <v>1.5384615384615385E-2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10305.399577815411</v>
      </c>
      <c r="C176" s="17">
        <f>B176+(B176*0.03)</f>
        <v>10614.561565149874</v>
      </c>
      <c r="D176" s="17">
        <f>B176/3250</f>
        <v>3.1708921777893573</v>
      </c>
      <c r="E176" s="28">
        <f>(C176-B176)/D176</f>
        <v>97.500000000000057</v>
      </c>
      <c r="F176" s="18"/>
      <c r="G176" s="18"/>
      <c r="H176" s="19">
        <f>D176*50/B176</f>
        <v>1.5384615384615385E-2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10614.561565149874</v>
      </c>
      <c r="C178" s="17">
        <f>B178+(B178*0.03)</f>
        <v>10932.998412104371</v>
      </c>
      <c r="D178" s="17">
        <f>B178/3250</f>
        <v>3.2660189431230382</v>
      </c>
      <c r="E178" s="28">
        <f>(C178-B178)/D178</f>
        <v>97.500000000000242</v>
      </c>
      <c r="F178" s="26"/>
      <c r="G178" s="18"/>
      <c r="H178" s="19">
        <f>D178*50/B178</f>
        <v>1.5384615384615385E-2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10932.998412104371</v>
      </c>
      <c r="C179" s="17">
        <f>B179+(B179*0.03)</f>
        <v>11260.988364467503</v>
      </c>
      <c r="D179" s="17">
        <f>B179/3250</f>
        <v>3.3639995114167296</v>
      </c>
      <c r="E179" s="28">
        <f>(C179-B179)/D179</f>
        <v>97.50000000000027</v>
      </c>
      <c r="F179" s="18"/>
      <c r="G179" s="18"/>
      <c r="H179" s="19">
        <f>D179*50/B179</f>
        <v>1.5384615384615384E-2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11260.988364467503</v>
      </c>
      <c r="C180" s="17">
        <f>B180+(B180*0.03)</f>
        <v>11598.818015401528</v>
      </c>
      <c r="D180" s="17">
        <f>B180/3250</f>
        <v>3.4649194967592316</v>
      </c>
      <c r="E180" s="28">
        <f>(C180-B180)/D180</f>
        <v>97.500000000000057</v>
      </c>
      <c r="F180" s="18"/>
      <c r="G180" s="18"/>
      <c r="H180" s="19">
        <f>D180*50/B180</f>
        <v>1.5384615384615384E-2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11598.818015401528</v>
      </c>
      <c r="C181" s="17">
        <f>B181+(B181*0.03)</f>
        <v>11946.782555863574</v>
      </c>
      <c r="D181" s="17">
        <f>B181/3250</f>
        <v>3.5688670816620087</v>
      </c>
      <c r="E181" s="28">
        <f>(C181-B181)/D181</f>
        <v>97.500000000000043</v>
      </c>
      <c r="F181" s="18"/>
      <c r="G181" s="18"/>
      <c r="H181" s="19">
        <f>D181*50/B181</f>
        <v>1.5384615384615385E-2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11946.782555863574</v>
      </c>
      <c r="C183" s="17">
        <f>B183+(B183*0.03)</f>
        <v>12305.186032539481</v>
      </c>
      <c r="D183" s="17">
        <f>B183/3250</f>
        <v>3.6759330941118691</v>
      </c>
      <c r="E183" s="28">
        <f>(C183-B183)/D183</f>
        <v>97.499999999999901</v>
      </c>
      <c r="F183" s="26"/>
      <c r="G183" s="18"/>
      <c r="H183" s="19">
        <f>D183*50/B183</f>
        <v>1.5384615384615385E-2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12305.186032539481</v>
      </c>
      <c r="C184" s="17">
        <f>B184+(B184*0.03)</f>
        <v>12674.341613515666</v>
      </c>
      <c r="D184" s="17">
        <f>B184/3250</f>
        <v>3.786211086935225</v>
      </c>
      <c r="E184" s="28">
        <f>(C184-B184)/D184</f>
        <v>97.500000000000114</v>
      </c>
      <c r="F184" s="18"/>
      <c r="G184" s="18"/>
      <c r="H184" s="19">
        <f>D184*50/B184</f>
        <v>1.5384615384615385E-2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12674.341613515666</v>
      </c>
      <c r="C185" s="17">
        <f>B185+(B185*0.03)</f>
        <v>13054.571861921137</v>
      </c>
      <c r="D185" s="17">
        <f>B185/3250</f>
        <v>3.8997974195432819</v>
      </c>
      <c r="E185" s="28">
        <f>(C185-B185)/D185</f>
        <v>97.500000000000199</v>
      </c>
      <c r="F185" s="18"/>
      <c r="G185" s="18"/>
      <c r="H185" s="19">
        <f>D185*50/B185</f>
        <v>1.5384615384615384E-2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13054.571861921137</v>
      </c>
      <c r="C186" s="17">
        <f>B186+(B186*0.03)</f>
        <v>13446.20901777877</v>
      </c>
      <c r="D186" s="17">
        <f>B186/3250</f>
        <v>4.0167913421295802</v>
      </c>
      <c r="E186" s="28">
        <f>(C186-B186)/D186</f>
        <v>97.499999999999943</v>
      </c>
      <c r="F186" s="18"/>
      <c r="G186" s="18"/>
      <c r="H186" s="19">
        <f>D186*50/B186</f>
        <v>1.5384615384615384E-2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13446.20901777877</v>
      </c>
      <c r="C188" s="17">
        <f>B188+(B188*0.03)</f>
        <v>13849.595288312134</v>
      </c>
      <c r="D188" s="17">
        <f>B188/3250</f>
        <v>4.137295082393468</v>
      </c>
      <c r="E188" s="28">
        <f>(C188-B188)/D188</f>
        <v>97.5</v>
      </c>
      <c r="F188" s="26"/>
      <c r="G188" s="18"/>
      <c r="H188" s="19">
        <f>D188*50/B188</f>
        <v>1.5384615384615385E-2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13849.595288312134</v>
      </c>
      <c r="C189" s="17">
        <f>B189+(B189*0.03)</f>
        <v>14265.083146961497</v>
      </c>
      <c r="D189" s="17">
        <f>B189/3250</f>
        <v>4.2614139348652715</v>
      </c>
      <c r="E189" s="28">
        <f>(C189-B189)/D189</f>
        <v>97.499999999999829</v>
      </c>
      <c r="F189" s="18"/>
      <c r="G189" s="18"/>
      <c r="H189" s="19">
        <f>D189*50/B189</f>
        <v>1.5384615384615382E-2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14265.083146961497</v>
      </c>
      <c r="C190" s="17">
        <f>B190+(B190*0.03)</f>
        <v>14693.035641370341</v>
      </c>
      <c r="D190" s="17">
        <f>B190/3250</f>
        <v>4.3892563529112296</v>
      </c>
      <c r="E190" s="28">
        <f>(C190-B190)/D190</f>
        <v>97.499999999999886</v>
      </c>
      <c r="F190" s="18"/>
      <c r="G190" s="18"/>
      <c r="H190" s="19">
        <f>D190*50/B190</f>
        <v>1.5384615384615384E-2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14693.035641370341</v>
      </c>
      <c r="C191" s="17">
        <f>B191+(B191*0.03)</f>
        <v>15133.826710611451</v>
      </c>
      <c r="D191" s="17">
        <f>B191/3250</f>
        <v>4.5209340434985661</v>
      </c>
      <c r="E191" s="28">
        <f>(C191-B191)/D191</f>
        <v>97.499999999999886</v>
      </c>
      <c r="F191" s="18"/>
      <c r="G191" s="18"/>
      <c r="H191" s="19">
        <f>D191*50/B191</f>
        <v>1.5384615384615382E-2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15133.826710611451</v>
      </c>
      <c r="C193" s="17">
        <f>B193+(B193*0.03)</f>
        <v>15587.841511929795</v>
      </c>
      <c r="D193" s="17">
        <f>B193/3250</f>
        <v>4.6565620648035235</v>
      </c>
      <c r="E193" s="28">
        <f>(C193-B193)/D193</f>
        <v>97.500000000000171</v>
      </c>
      <c r="F193" s="26"/>
      <c r="G193" s="18"/>
      <c r="H193" s="19">
        <f>D193*50/B193</f>
        <v>1.5384615384615385E-2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15587.841511929795</v>
      </c>
      <c r="C194" s="17">
        <f>B194+(B194*0.03)</f>
        <v>16055.476757287688</v>
      </c>
      <c r="D194" s="17">
        <f>B194/3250</f>
        <v>4.7962589267476297</v>
      </c>
      <c r="E194" s="28">
        <f>(C194-B194)/D194</f>
        <v>97.499999999999801</v>
      </c>
      <c r="F194" s="18"/>
      <c r="G194" s="18"/>
      <c r="H194" s="19">
        <f>D194*50/B194</f>
        <v>1.5384615384615385E-2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16055.476757287688</v>
      </c>
      <c r="C195" s="17">
        <f>B195+(B195*0.03)</f>
        <v>16537.141060006317</v>
      </c>
      <c r="D195" s="17">
        <f>B195/3250</f>
        <v>4.9401466945500578</v>
      </c>
      <c r="E195" s="28">
        <f>(C195-B195)/D195</f>
        <v>97.499999999999702</v>
      </c>
      <c r="F195" s="18"/>
      <c r="G195" s="18"/>
      <c r="H195" s="19">
        <f>D195*50/B195</f>
        <v>1.5384615384615385E-2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16537.141060006317</v>
      </c>
      <c r="C196" s="17">
        <f>B196+(B196*0.03)</f>
        <v>17033.255291806508</v>
      </c>
      <c r="D196" s="17">
        <f>B196/3250</f>
        <v>5.0883510953865594</v>
      </c>
      <c r="E196" s="28">
        <f>(C196-B196)/D196</f>
        <v>97.500000000000327</v>
      </c>
      <c r="F196" s="18"/>
      <c r="G196" s="18"/>
      <c r="H196" s="19">
        <f>D196*50/B196</f>
        <v>1.5384615384615385E-2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17033.255291806508</v>
      </c>
      <c r="C198" s="17">
        <f>B198+(B198*0.03)</f>
        <v>17544.252950560705</v>
      </c>
      <c r="D198" s="17">
        <f>B198/3250</f>
        <v>5.2410016282481564</v>
      </c>
      <c r="E198" s="28">
        <f>(C198-B198)/D198</f>
        <v>97.500000000000313</v>
      </c>
      <c r="F198" s="26"/>
      <c r="G198" s="18"/>
      <c r="H198" s="19">
        <f>D198*50/B198</f>
        <v>1.5384615384615385E-2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17544.252950560705</v>
      </c>
      <c r="C199" s="17">
        <f>B199+(B199*0.03)</f>
        <v>18070.580539077528</v>
      </c>
      <c r="D199" s="17">
        <f>B199/3250</f>
        <v>5.3982316770956018</v>
      </c>
      <c r="E199" s="28">
        <f>(C199-B199)/D199</f>
        <v>97.500000000000199</v>
      </c>
      <c r="F199" s="18"/>
      <c r="G199" s="18"/>
      <c r="H199" s="19">
        <f>D199*50/B199</f>
        <v>1.5384615384615384E-2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18070.580539077528</v>
      </c>
      <c r="C200" s="17">
        <f>B200+(B200*0.03)</f>
        <v>18612.697955249852</v>
      </c>
      <c r="D200" s="17">
        <f>B200/3250</f>
        <v>5.5601786274084697</v>
      </c>
      <c r="E200" s="28">
        <f>(C200-B200)/D200</f>
        <v>97.499999999999815</v>
      </c>
      <c r="F200" s="18"/>
      <c r="G200" s="18"/>
      <c r="H200" s="19">
        <f>D200*50/B200</f>
        <v>1.5384615384615385E-2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18612.697955249852</v>
      </c>
      <c r="C201" s="17">
        <f>B201+(B201*0.03)</f>
        <v>19171.078893907346</v>
      </c>
      <c r="D201" s="17">
        <f>B201/3250</f>
        <v>5.7269839862307235</v>
      </c>
      <c r="E201" s="28">
        <f>(C201-B201)/D201</f>
        <v>97.49999999999973</v>
      </c>
      <c r="F201" s="18"/>
      <c r="G201" s="18"/>
      <c r="H201" s="19">
        <f>D201*50/B201</f>
        <v>1.5384615384615382E-2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19171.078893907346</v>
      </c>
      <c r="C203" s="17">
        <f>B203+(B203*0.03)</f>
        <v>19746.211260724565</v>
      </c>
      <c r="D203" s="17">
        <f>B203/3250</f>
        <v>5.8987935058176451</v>
      </c>
      <c r="E203" s="28">
        <f>(C203-B203)/D203</f>
        <v>97.499999999999758</v>
      </c>
      <c r="F203" s="26"/>
      <c r="G203" s="63"/>
      <c r="H203" s="19">
        <f>D203*50/B203</f>
        <v>1.5384615384615384E-2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19746.211260724565</v>
      </c>
      <c r="C204" s="17">
        <f>B204+(B204*0.03)</f>
        <v>20338.597598546301</v>
      </c>
      <c r="D204" s="17">
        <f>B204/3250</f>
        <v>6.0757573109921736</v>
      </c>
      <c r="E204" s="28">
        <f>(C204-B204)/D204</f>
        <v>97.499999999999787</v>
      </c>
      <c r="F204" s="26"/>
      <c r="G204" s="63"/>
      <c r="H204" s="19">
        <f>D204*50/B204</f>
        <v>1.5384615384615384E-2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20338.597598546301</v>
      </c>
      <c r="C205" s="17">
        <f>B205+(B205*0.03)</f>
        <v>20948.755526502689</v>
      </c>
      <c r="D205" s="17">
        <f>B205/3250</f>
        <v>6.2580300303219385</v>
      </c>
      <c r="E205" s="28">
        <f>(C205-B205)/D205</f>
        <v>97.499999999999915</v>
      </c>
      <c r="F205" s="26"/>
      <c r="G205" s="63"/>
      <c r="H205" s="19">
        <f>D205*50/B205</f>
        <v>1.5384615384615384E-2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20948.755526502689</v>
      </c>
      <c r="C206" s="17">
        <f>B206+(B206*0.03)</f>
        <v>21577.218192297769</v>
      </c>
      <c r="D206" s="17">
        <f>B206/3250</f>
        <v>6.4457709312315972</v>
      </c>
      <c r="E206" s="28">
        <f>(C206-B206)/D206</f>
        <v>97.499999999999787</v>
      </c>
      <c r="F206" s="18"/>
      <c r="G206" s="18"/>
      <c r="H206" s="19">
        <f>D206*50/B206</f>
        <v>1.5384615384615384E-2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21577.218192297769</v>
      </c>
      <c r="C208" s="17">
        <f>B208+(B208*0.03)</f>
        <v>22224.534738066701</v>
      </c>
      <c r="D208" s="17">
        <f>B208/3250</f>
        <v>6.6391440591685447</v>
      </c>
      <c r="E208" s="28">
        <f>(C208-B208)/D208</f>
        <v>97.499999999999829</v>
      </c>
      <c r="F208" s="26"/>
      <c r="G208" s="18"/>
      <c r="H208" s="19">
        <f>D208*50/B208</f>
        <v>1.5384615384615385E-2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22224.534738066701</v>
      </c>
      <c r="C209" s="17">
        <f>B209+(B209*0.03)</f>
        <v>22891.270780208702</v>
      </c>
      <c r="D209" s="17">
        <f>B209/3250</f>
        <v>6.8383183809436003</v>
      </c>
      <c r="E209" s="28">
        <f>(C209-B209)/D209</f>
        <v>97.500000000000099</v>
      </c>
      <c r="F209" s="18"/>
      <c r="G209" s="18"/>
      <c r="H209" s="19">
        <f>D209*50/B209</f>
        <v>1.5384615384615384E-2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22891.270780208702</v>
      </c>
      <c r="C210" s="17">
        <f>B210+(B210*0.03)</f>
        <v>23578.008903614962</v>
      </c>
      <c r="D210" s="17">
        <f>B210/3250</f>
        <v>7.0434679323719083</v>
      </c>
      <c r="E210" s="28">
        <f>(C210-B210)/D210</f>
        <v>97.499999999999787</v>
      </c>
      <c r="F210" s="18"/>
      <c r="G210" s="18"/>
      <c r="H210" s="19">
        <f>D210*50/B210</f>
        <v>1.5384615384615384E-2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23578.008903614962</v>
      </c>
      <c r="C211" s="17">
        <f>B211+(B211*0.03)</f>
        <v>24285.34917072341</v>
      </c>
      <c r="D211" s="17">
        <f>B211/3250</f>
        <v>7.2547719703430653</v>
      </c>
      <c r="E211" s="28">
        <f>(C211-B211)/D211</f>
        <v>97.499999999999844</v>
      </c>
      <c r="F211" s="18"/>
      <c r="G211" s="18"/>
      <c r="H211" s="19">
        <f>D211*50/B211</f>
        <v>1.5384615384615385E-2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24285.34917072341</v>
      </c>
      <c r="C213" s="17">
        <f>B213+(B213*0.03)</f>
        <v>25013.909645845113</v>
      </c>
      <c r="D213" s="17">
        <f>B213/3250</f>
        <v>7.4724151294533572</v>
      </c>
      <c r="E213" s="28">
        <f>(C213-B213)/D213</f>
        <v>97.500000000000142</v>
      </c>
      <c r="F213" s="26"/>
      <c r="G213" s="18"/>
      <c r="H213" s="19">
        <f>D213*50/B213</f>
        <v>1.5384615384615384E-2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25013.909645845113</v>
      </c>
      <c r="C214" s="17">
        <f>B214+(B214*0.03)</f>
        <v>25764.326935220466</v>
      </c>
      <c r="D214" s="17">
        <f>B214/3250</f>
        <v>7.6965875833369575</v>
      </c>
      <c r="E214" s="28">
        <f>(C214-B214)/D214</f>
        <v>97.499999999999957</v>
      </c>
      <c r="F214" s="18"/>
      <c r="G214" s="18"/>
      <c r="H214" s="19">
        <f>D214*50/B214</f>
        <v>1.5384615384615385E-2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25764.326935220466</v>
      </c>
      <c r="C215" s="17">
        <f>B215+(B215*0.03)</f>
        <v>26537.256743277081</v>
      </c>
      <c r="D215" s="17">
        <f>B215/3250</f>
        <v>7.9274852108370668</v>
      </c>
      <c r="E215" s="28">
        <f>(C215-B215)/D215</f>
        <v>97.500000000000128</v>
      </c>
      <c r="F215" s="18"/>
      <c r="G215" s="18"/>
      <c r="H215" s="19">
        <f>D215*50/B215</f>
        <v>1.5384615384615385E-2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26537.256743277081</v>
      </c>
      <c r="C216" s="17">
        <f>B216+(B216*0.03)</f>
        <v>27333.374445575395</v>
      </c>
      <c r="D216" s="17">
        <f>B216/3250</f>
        <v>8.1653097671621779</v>
      </c>
      <c r="E216" s="28">
        <f>(C216-B216)/D216</f>
        <v>97.500000000000185</v>
      </c>
      <c r="F216" s="18"/>
      <c r="G216" s="18"/>
      <c r="H216" s="19">
        <f>D216*50/B216</f>
        <v>1.5384615384615382E-2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27333.374445575395</v>
      </c>
      <c r="C218" s="17">
        <f>B218+(B218*0.03)</f>
        <v>28153.375678942655</v>
      </c>
      <c r="D218" s="17">
        <f>B218/3250</f>
        <v>8.4102690601770451</v>
      </c>
      <c r="E218" s="28">
        <f>(C218-B218)/D218</f>
        <v>97.499999999999801</v>
      </c>
      <c r="F218" s="26"/>
      <c r="G218" s="18"/>
      <c r="H218" s="19">
        <f>D218*50/B218</f>
        <v>1.5384615384615385E-2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28153.375678942655</v>
      </c>
      <c r="C219" s="17">
        <f>B219+(B219*0.03)</f>
        <v>28997.976949310934</v>
      </c>
      <c r="D219" s="17">
        <f>B219/3250</f>
        <v>8.6625771319823546</v>
      </c>
      <c r="E219" s="28">
        <f>(C219-B219)/D219</f>
        <v>97.499999999999943</v>
      </c>
      <c r="F219" s="18"/>
      <c r="G219" s="18"/>
      <c r="H219" s="19">
        <f>D219*50/B219</f>
        <v>1.5384615384615384E-2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28997.976949310934</v>
      </c>
      <c r="C220" s="17">
        <f>B220+(B220*0.03)</f>
        <v>29867.916257790261</v>
      </c>
      <c r="D220" s="17">
        <f>B220/3250</f>
        <v>8.9224544459418258</v>
      </c>
      <c r="E220" s="28">
        <f>(C220-B220)/D220</f>
        <v>97.499999999999815</v>
      </c>
      <c r="F220" s="18"/>
      <c r="G220" s="18"/>
      <c r="H220" s="19">
        <f>D220*50/B220</f>
        <v>1.5384615384615384E-2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29867.916257790261</v>
      </c>
      <c r="C221" s="17">
        <f>B221+(B221*0.03)</f>
        <v>30763.95374552397</v>
      </c>
      <c r="D221" s="17">
        <f>B221/3250</f>
        <v>9.1901280793200808</v>
      </c>
      <c r="E221" s="28">
        <f>(C221-B221)/D221</f>
        <v>97.500000000000114</v>
      </c>
      <c r="F221" s="18"/>
      <c r="G221" s="18"/>
      <c r="H221" s="19">
        <f>D221*50/B221</f>
        <v>1.5384615384615385E-2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30763.95374552397</v>
      </c>
      <c r="C223" s="17">
        <f>B223+(B223*0.03)</f>
        <v>31686.87235788969</v>
      </c>
      <c r="D223" s="17">
        <f>B223/3250</f>
        <v>9.4658319216996833</v>
      </c>
      <c r="E223" s="28">
        <f>(C223-B223)/D223</f>
        <v>97.500000000000099</v>
      </c>
      <c r="F223" s="26"/>
      <c r="G223" s="63"/>
      <c r="H223" s="19">
        <f>D223*50/B223</f>
        <v>1.5384615384615385E-2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31686.87235788969</v>
      </c>
      <c r="C224" s="17">
        <f>B224+(B224*0.03)</f>
        <v>32637.47852862638</v>
      </c>
      <c r="D224" s="17">
        <f>B224/3250</f>
        <v>9.7498068793506736</v>
      </c>
      <c r="E224" s="28">
        <f>(C224-B224)/D224</f>
        <v>97.499999999999915</v>
      </c>
      <c r="F224" s="26"/>
      <c r="G224" s="63"/>
      <c r="H224" s="19">
        <f>D224*50/B224</f>
        <v>1.5384615384615385E-2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32637.47852862638</v>
      </c>
      <c r="C225" s="17">
        <f>B225+(B225*0.03)</f>
        <v>33616.602884485168</v>
      </c>
      <c r="D225" s="17">
        <f>B225/3250</f>
        <v>10.042301085731193</v>
      </c>
      <c r="E225" s="28">
        <f>(C225-B225)/D225</f>
        <v>97.499999999999716</v>
      </c>
      <c r="F225" s="26"/>
      <c r="G225" s="63"/>
      <c r="H225" s="19">
        <f>D225*50/B225</f>
        <v>1.5384615384615384E-2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33616.602884485168</v>
      </c>
      <c r="C226" s="17">
        <f>B226+(B226*0.03)</f>
        <v>34625.100971019725</v>
      </c>
      <c r="D226" s="17">
        <f>B226/3250</f>
        <v>10.343570118303129</v>
      </c>
      <c r="E226" s="28">
        <f>(C226-B226)/D226</f>
        <v>97.500000000000185</v>
      </c>
      <c r="F226" s="26"/>
      <c r="G226" s="63"/>
      <c r="H226" s="19">
        <f>D226*50/B226</f>
        <v>1.5384615384615384E-2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34625.100971019725</v>
      </c>
      <c r="C227" s="17">
        <f>B227+(B227*0.03)</f>
        <v>35663.854000150313</v>
      </c>
      <c r="D227" s="17">
        <f>B227/3250</f>
        <v>10.653877221852223</v>
      </c>
      <c r="E227" s="28">
        <f>(C227-B227)/D227</f>
        <v>97.499999999999687</v>
      </c>
      <c r="F227" s="18"/>
      <c r="G227" s="18"/>
      <c r="H227" s="19">
        <f>D227*50/B227</f>
        <v>1.5384615384615385E-2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  <c r="F229" s="1"/>
      <c r="G229" s="1"/>
    </row>
    <row r="230" spans="1:12">
      <c r="D230" s="75"/>
      <c r="F230" s="1"/>
      <c r="G230" s="1"/>
    </row>
    <row r="231" spans="1:12">
      <c r="D231" s="75"/>
      <c r="F231" s="1"/>
      <c r="G231" s="1"/>
    </row>
    <row r="232" spans="1:12">
      <c r="D232" s="75"/>
      <c r="F232" s="1"/>
      <c r="G232" s="1"/>
    </row>
    <row r="233" spans="1:12">
      <c r="D233" s="75"/>
      <c r="F233" s="1"/>
      <c r="G233" s="1"/>
    </row>
    <row r="234" spans="1:12">
      <c r="D234" s="75"/>
      <c r="F234" s="1"/>
      <c r="G234" s="1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39"/>
  <sheetViews>
    <sheetView tabSelected="1" topLeftCell="A28" workbookViewId="0">
      <selection activeCell="B46" sqref="B46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4.08984375" customWidth="1"/>
    <col min="10" max="10" width="3.54296875" customWidth="1"/>
  </cols>
  <sheetData>
    <row r="1" spans="1:10" ht="16" thickBot="1">
      <c r="A1" s="115"/>
      <c r="B1" s="116"/>
      <c r="C1" s="116"/>
      <c r="D1" s="116"/>
      <c r="E1" s="116"/>
      <c r="F1" s="116"/>
      <c r="G1" s="116"/>
      <c r="H1" s="116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" thickBot="1">
      <c r="A12" s="15">
        <f>A11+7</f>
        <v>42932</v>
      </c>
      <c r="B12" s="20">
        <f>C11+F11-G11</f>
        <v>7281.8040329575633</v>
      </c>
      <c r="C12" s="99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" thickBot="1">
      <c r="A13" s="13"/>
      <c r="B13" s="22"/>
      <c r="C13" s="23"/>
      <c r="D13" s="23"/>
      <c r="E13" s="27"/>
      <c r="F13" s="30"/>
      <c r="G13" s="10"/>
      <c r="H13" s="24"/>
      <c r="J13" s="84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99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99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99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99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99">
        <f>B21+(B21*-0.0583)</f>
        <v>8208.1775359728072</v>
      </c>
      <c r="D21" s="17">
        <f>B21/5500</f>
        <v>1.584789121409599</v>
      </c>
      <c r="E21" s="37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17">
        <f>B22+(B22*0.1119)</f>
        <v>9126.6726022481635</v>
      </c>
      <c r="D22" s="17">
        <f>B22/5500</f>
        <v>1.4923959156314195</v>
      </c>
      <c r="E22" s="34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99">
        <f>B24+(B24*-0.073)</f>
        <v>8460.425502284048</v>
      </c>
      <c r="D24" s="17">
        <f>B24/5500</f>
        <v>1.6593950185905753</v>
      </c>
      <c r="E24" s="37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99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99">
        <f>B26+(B26*-0.0544)</f>
        <v>8674.2565179037101</v>
      </c>
      <c r="D26" s="17">
        <f>B26/5500</f>
        <v>1.667869658111004</v>
      </c>
      <c r="E26" s="37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20">
        <f>C26+F26-G26</f>
        <v>10024.25651790371</v>
      </c>
      <c r="C27" s="99">
        <f>B27+(B27*-0.0579)</f>
        <v>9443.8520655170851</v>
      </c>
      <c r="D27" s="17">
        <f>B27/3000</f>
        <v>3.3414188393012365</v>
      </c>
      <c r="E27" s="37">
        <f>(C27-B27)/D27</f>
        <v>-173.70000000000007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9443.8520655170851</v>
      </c>
      <c r="C29" s="17">
        <f>B29+(B29*0.0774)</f>
        <v>10174.806215388107</v>
      </c>
      <c r="D29" s="17">
        <f>B29/3000</f>
        <v>3.1479506885056949</v>
      </c>
      <c r="E29" s="34">
        <f>(C29-B29)/D29</f>
        <v>232.2</v>
      </c>
      <c r="F29" s="26"/>
      <c r="G29" s="18"/>
      <c r="H29" s="19">
        <f>D29*50/B29</f>
        <v>1.6666666666666663E-2</v>
      </c>
    </row>
    <row r="30" spans="1:8" s="1" customFormat="1">
      <c r="A30" s="15">
        <f>A29+7</f>
        <v>43030</v>
      </c>
      <c r="B30" s="20">
        <f>C29+F29-G29</f>
        <v>10174.806215388107</v>
      </c>
      <c r="C30" s="17">
        <f>B30+(B30*0.0717)</f>
        <v>10904.339821031435</v>
      </c>
      <c r="D30" s="17">
        <f>B30/3000</f>
        <v>3.391602071796036</v>
      </c>
      <c r="E30" s="34">
        <f>(C30-B30)/D30</f>
        <v>215.10000000000019</v>
      </c>
      <c r="F30" s="18"/>
      <c r="G30" s="18"/>
      <c r="H30" s="19">
        <f>D30*50/B30</f>
        <v>1.666666666666667E-2</v>
      </c>
    </row>
    <row r="31" spans="1:8" s="1" customFormat="1">
      <c r="A31" s="15">
        <f>A30+7</f>
        <v>43037</v>
      </c>
      <c r="B31" s="20">
        <f>C30+F30-G30</f>
        <v>10904.339821031435</v>
      </c>
      <c r="C31" s="17">
        <f>B31+(B31*0.09)</f>
        <v>11885.730404924265</v>
      </c>
      <c r="D31" s="17">
        <f>B31/3000</f>
        <v>3.6347799403438117</v>
      </c>
      <c r="E31" s="34">
        <f>(C31-B31)/D31</f>
        <v>270.00000000000006</v>
      </c>
      <c r="F31" s="18">
        <f>SharonN_Perfomance!C4</f>
        <v>500</v>
      </c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20">
        <f>C31+F31-G31</f>
        <v>12385.730404924265</v>
      </c>
      <c r="C32" s="99">
        <f>B32+(B32*-0.0353)</f>
        <v>11948.514121630438</v>
      </c>
      <c r="D32" s="17">
        <f>B32/3000</f>
        <v>4.1285768016414215</v>
      </c>
      <c r="E32" s="37">
        <f>(C32-B32)/D32</f>
        <v>-105.9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11948.514121630438</v>
      </c>
      <c r="C34" s="17">
        <f>B34+(B34*-0.1562)</f>
        <v>10082.156215831765</v>
      </c>
      <c r="D34" s="17">
        <f>B34/3000</f>
        <v>3.9828380405434793</v>
      </c>
      <c r="E34" s="95">
        <f>(C34-B34)/D34</f>
        <v>-468.5999999999998</v>
      </c>
      <c r="F34" s="26"/>
      <c r="G34" s="18"/>
      <c r="H34" s="19">
        <f>D34*50/B34</f>
        <v>1.6666666666666666E-2</v>
      </c>
    </row>
    <row r="35" spans="1:8" s="1" customFormat="1">
      <c r="A35" s="15">
        <f>A34+7</f>
        <v>43058</v>
      </c>
      <c r="B35" s="20">
        <f>C34+F34-G34</f>
        <v>10082.156215831765</v>
      </c>
      <c r="C35" s="17">
        <f>B35+(B35*0.081)</f>
        <v>10898.810869314138</v>
      </c>
      <c r="D35" s="17">
        <f>B35/2500</f>
        <v>4.0328624863327063</v>
      </c>
      <c r="E35" s="34">
        <f>(C35-B35)/D35</f>
        <v>202.50000000000017</v>
      </c>
      <c r="F35" s="18"/>
      <c r="G35" s="18"/>
      <c r="H35" s="19">
        <f>D35*50/B35</f>
        <v>2.0000000000000004E-2</v>
      </c>
    </row>
    <row r="36" spans="1:8" s="1" customFormat="1">
      <c r="A36" s="15">
        <f>A35+7</f>
        <v>43065</v>
      </c>
      <c r="B36" s="20">
        <f>C35+F35-G35</f>
        <v>10898.810869314138</v>
      </c>
      <c r="C36" s="99">
        <f>B36+(B36*-0.0343)</f>
        <v>10524.981656496664</v>
      </c>
      <c r="D36" s="17">
        <f>B36/2500</f>
        <v>4.3595243477256558</v>
      </c>
      <c r="E36" s="37">
        <f>(C36-B36)/D36</f>
        <v>-85.749999999999872</v>
      </c>
      <c r="F36" s="18"/>
      <c r="G36" s="18"/>
      <c r="H36" s="19">
        <f>D36*50/B36</f>
        <v>2.0000000000000004E-2</v>
      </c>
    </row>
    <row r="37" spans="1:8" s="1" customFormat="1" ht="13" thickBot="1">
      <c r="A37" s="15">
        <f>A36+7</f>
        <v>43072</v>
      </c>
      <c r="B37" s="20">
        <f>C36+F36-G36</f>
        <v>10524.981656496664</v>
      </c>
      <c r="C37" s="17">
        <f>B37+(B37*0.10018)</f>
        <v>11579.374318844501</v>
      </c>
      <c r="D37" s="17">
        <f>B37/3250</f>
        <v>3.2384558943066657</v>
      </c>
      <c r="E37" s="34">
        <f>(C37-B37)/D37</f>
        <v>325.58500000000021</v>
      </c>
      <c r="F37" s="26"/>
      <c r="G37" s="18"/>
      <c r="H37" s="19">
        <f>D37*50/B37</f>
        <v>1.5384615384615384E-2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11579.374318844501</v>
      </c>
      <c r="C39" s="17">
        <f>B39+(B39*0.0214)</f>
        <v>11827.172929267774</v>
      </c>
      <c r="D39" s="17">
        <f>B39/3250</f>
        <v>3.5628844057983078</v>
      </c>
      <c r="E39" s="34">
        <f>(C39-B39)/D39</f>
        <v>69.550000000000253</v>
      </c>
      <c r="F39" s="18">
        <f>Taf_Perfomance!$F$128</f>
        <v>700</v>
      </c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12527.172929267774</v>
      </c>
      <c r="C40" s="17">
        <f>B40+(B40*0.0087)</f>
        <v>12636.159333752403</v>
      </c>
      <c r="D40" s="17">
        <f>B40/3250</f>
        <v>3.8545147474670074</v>
      </c>
      <c r="E40" s="34">
        <f>(C40-B40)/D40</f>
        <v>28.274999999999842</v>
      </c>
      <c r="F40" s="18"/>
      <c r="G40" s="18"/>
      <c r="H40" s="19">
        <f>D40*50/B40</f>
        <v>1.5384615384615385E-2</v>
      </c>
    </row>
    <row r="41" spans="1:8" s="1" customFormat="1">
      <c r="A41" s="15">
        <f>A40+7</f>
        <v>43093</v>
      </c>
      <c r="B41" s="20">
        <f>C40+F40-G40</f>
        <v>12636.159333752403</v>
      </c>
      <c r="C41" s="17">
        <f>B41+(B41*0)</f>
        <v>12636.159333752403</v>
      </c>
      <c r="D41" s="17">
        <f>B41/3250</f>
        <v>3.8880490257699702</v>
      </c>
      <c r="E41" s="37">
        <f>(C41-B41)/D41</f>
        <v>0</v>
      </c>
      <c r="F41" s="18"/>
      <c r="G41" s="18"/>
      <c r="H41" s="19">
        <f>D41*50/B41</f>
        <v>1.5384615384615387E-2</v>
      </c>
    </row>
    <row r="42" spans="1:8" s="1" customFormat="1" ht="13" thickBot="1">
      <c r="A42" s="15">
        <f>A41+7</f>
        <v>43100</v>
      </c>
      <c r="B42" s="20">
        <f>C41+F41-G41</f>
        <v>12636.159333752403</v>
      </c>
      <c r="C42" s="17">
        <f>B42+(B42*0)</f>
        <v>12636.159333752403</v>
      </c>
      <c r="D42" s="17">
        <f>B42/3250</f>
        <v>3.8880490257699702</v>
      </c>
      <c r="E42" s="37">
        <f>(C42-B42)/D42</f>
        <v>0</v>
      </c>
      <c r="F42" s="26"/>
      <c r="G42" s="18"/>
      <c r="H42" s="19">
        <f>D42*50/B42</f>
        <v>1.5384615384615387E-2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12636.159333752403</v>
      </c>
      <c r="C44" s="99">
        <f>B44+(B44*-0.0579)</f>
        <v>11904.525708328139</v>
      </c>
      <c r="D44" s="17">
        <f>B44/3250</f>
        <v>3.8880490257699702</v>
      </c>
      <c r="E44" s="37">
        <f>(C44-B44)/D44</f>
        <v>-188.17499999999978</v>
      </c>
      <c r="F44" s="26">
        <v>1500</v>
      </c>
      <c r="G44" s="52"/>
      <c r="H44" s="19">
        <f>D44*50/B44</f>
        <v>1.5384615384615387E-2</v>
      </c>
    </row>
    <row r="45" spans="1:8" s="1" customFormat="1">
      <c r="A45" s="15">
        <f>A44+7</f>
        <v>43114</v>
      </c>
      <c r="B45" s="20">
        <f>C44+F44-G44</f>
        <v>13404.525708328139</v>
      </c>
      <c r="C45" s="99">
        <f>B45+(B45*-0.1565)</f>
        <v>11306.717434974786</v>
      </c>
      <c r="D45" s="17">
        <f>B45/3250</f>
        <v>4.1244694487163507</v>
      </c>
      <c r="E45" s="95">
        <f>(C45-B45)/D45</f>
        <v>-508.625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103">
        <f>C45+F45-G45</f>
        <v>11306.717434974786</v>
      </c>
      <c r="C46" s="17">
        <f>B46+(B46*0.03)</f>
        <v>11645.918958024029</v>
      </c>
      <c r="D46" s="17">
        <f>B46/3250</f>
        <v>3.4789899799922419</v>
      </c>
      <c r="E46" s="28">
        <f>(C46-B46)/D46</f>
        <v>97.499999999999943</v>
      </c>
      <c r="F46" s="26"/>
      <c r="G46" s="33"/>
      <c r="H46" s="19">
        <f>D46*50/B46</f>
        <v>1.5384615384615385E-2</v>
      </c>
    </row>
    <row r="47" spans="1:8" s="1" customFormat="1" ht="13" thickBot="1">
      <c r="A47" s="15">
        <f>A46+7</f>
        <v>43128</v>
      </c>
      <c r="B47" s="20">
        <f>C46+F46-G46</f>
        <v>11645.918958024029</v>
      </c>
      <c r="C47" s="17">
        <f>B47+(B47*0.03)</f>
        <v>11995.296526764751</v>
      </c>
      <c r="D47" s="17">
        <f>B47/3250</f>
        <v>3.5833596793920091</v>
      </c>
      <c r="E47" s="28">
        <f>(C47-B47)/D47</f>
        <v>97.500000000000171</v>
      </c>
      <c r="F47" s="26"/>
      <c r="G47" s="33"/>
      <c r="H47" s="19">
        <f>D47*50/B47</f>
        <v>1.5384615384615384E-2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11995.296526764751</v>
      </c>
      <c r="C49" s="17">
        <f>B49+(B49*0.03)</f>
        <v>12355.155422567694</v>
      </c>
      <c r="D49" s="17">
        <f>B49/3250</f>
        <v>3.6908604697737695</v>
      </c>
      <c r="E49" s="28">
        <f>(C49-B49)/D49</f>
        <v>97.500000000000171</v>
      </c>
      <c r="F49" s="26"/>
      <c r="G49" s="33"/>
      <c r="H49" s="19">
        <f>D49*50/B49</f>
        <v>1.5384615384615385E-2</v>
      </c>
    </row>
    <row r="50" spans="1:8" s="1" customFormat="1">
      <c r="A50" s="15">
        <f>A49+7</f>
        <v>43142</v>
      </c>
      <c r="B50" s="20">
        <f>C49+F49-G49</f>
        <v>12355.155422567694</v>
      </c>
      <c r="C50" s="17">
        <f>B50+(B50*0.03)</f>
        <v>12725.810085244724</v>
      </c>
      <c r="D50" s="17">
        <f>B50/3250</f>
        <v>3.8015862838669827</v>
      </c>
      <c r="E50" s="28">
        <f>(C50-B50)/D50</f>
        <v>97.499999999999915</v>
      </c>
      <c r="F50" s="26"/>
      <c r="G50" s="33"/>
      <c r="H50" s="19">
        <f>D50*50/B50</f>
        <v>1.5384615384615385E-2</v>
      </c>
    </row>
    <row r="51" spans="1:8" s="1" customFormat="1">
      <c r="A51" s="15">
        <f>A50+7</f>
        <v>43149</v>
      </c>
      <c r="B51" s="20">
        <f>C50+F50-G50</f>
        <v>12725.810085244724</v>
      </c>
      <c r="C51" s="17">
        <f>B51+(B51*0.03)</f>
        <v>13107.584387802066</v>
      </c>
      <c r="D51" s="17">
        <f>B51/3250</f>
        <v>3.9156338723829922</v>
      </c>
      <c r="E51" s="28">
        <f>(C51-B51)/D51</f>
        <v>97.500000000000014</v>
      </c>
      <c r="F51" s="26"/>
      <c r="G51" s="33"/>
      <c r="H51" s="19">
        <f>D51*50/B51</f>
        <v>1.5384615384615385E-2</v>
      </c>
    </row>
    <row r="52" spans="1:8" s="1" customFormat="1" ht="13" thickBot="1">
      <c r="A52" s="15">
        <f>A51+7</f>
        <v>43156</v>
      </c>
      <c r="B52" s="20">
        <f>C51+F51-G51</f>
        <v>13107.584387802066</v>
      </c>
      <c r="C52" s="17">
        <f>B52+(B52*0.03)</f>
        <v>13500.811919436128</v>
      </c>
      <c r="D52" s="17">
        <f>B52/3250</f>
        <v>4.033102888554482</v>
      </c>
      <c r="E52" s="28">
        <f>(C52-B52)/D52</f>
        <v>97.499999999999986</v>
      </c>
      <c r="F52" s="26"/>
      <c r="G52" s="33"/>
      <c r="H52" s="19">
        <f>D52*50/B52</f>
        <v>1.5384615384615385E-2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13500.811919436128</v>
      </c>
      <c r="C54" s="17">
        <f>B54+(B54*0.03)</f>
        <v>13905.836277019213</v>
      </c>
      <c r="D54" s="17">
        <f>B54/3250</f>
        <v>4.1540959752111162</v>
      </c>
      <c r="E54" s="28">
        <f>(C54-B54)/D54</f>
        <v>97.500000000000185</v>
      </c>
      <c r="F54" s="26"/>
      <c r="G54" s="33"/>
      <c r="H54" s="19">
        <f>D54*50/B54</f>
        <v>1.5384615384615384E-2</v>
      </c>
    </row>
    <row r="55" spans="1:8" s="1" customFormat="1">
      <c r="A55" s="15">
        <f>A54+7</f>
        <v>43170</v>
      </c>
      <c r="B55" s="20">
        <f>C54+F54-G54</f>
        <v>13905.836277019213</v>
      </c>
      <c r="C55" s="17">
        <f>B55+(B55*0.03)</f>
        <v>14323.011365329789</v>
      </c>
      <c r="D55" s="17">
        <f>B55/3250</f>
        <v>4.2787188544674502</v>
      </c>
      <c r="E55" s="28">
        <f>(C55-B55)/D55</f>
        <v>97.499999999999915</v>
      </c>
      <c r="F55" s="26"/>
      <c r="G55" s="33"/>
      <c r="H55" s="19">
        <f>D55*50/B55</f>
        <v>1.5384615384615385E-2</v>
      </c>
    </row>
    <row r="56" spans="1:8" s="1" customFormat="1">
      <c r="A56" s="15">
        <f>A55+7</f>
        <v>43177</v>
      </c>
      <c r="B56" s="20">
        <f>C55+F55-G55</f>
        <v>14323.011365329789</v>
      </c>
      <c r="C56" s="17">
        <f>B56+(B56*0.03)</f>
        <v>14752.701706289683</v>
      </c>
      <c r="D56" s="17">
        <f>B56/3250</f>
        <v>4.4070804201014733</v>
      </c>
      <c r="E56" s="28">
        <f>(C56-B56)/D56</f>
        <v>97.500000000000185</v>
      </c>
      <c r="F56" s="26"/>
      <c r="G56" s="33"/>
      <c r="H56" s="19">
        <f>D56*50/B56</f>
        <v>1.5384615384615384E-2</v>
      </c>
    </row>
    <row r="57" spans="1:8" s="1" customFormat="1" ht="13" thickBot="1">
      <c r="A57" s="15">
        <f>A56+7</f>
        <v>43184</v>
      </c>
      <c r="B57" s="20">
        <f>C56+F56-G56</f>
        <v>14752.701706289683</v>
      </c>
      <c r="C57" s="17">
        <f>B57+(B57*0.03)</f>
        <v>15195.282757478373</v>
      </c>
      <c r="D57" s="17">
        <f>B57/3250</f>
        <v>4.5392928327045174</v>
      </c>
      <c r="E57" s="28">
        <f>(C57-B57)/D57</f>
        <v>97.499999999999957</v>
      </c>
      <c r="F57" s="26"/>
      <c r="G57" s="33"/>
      <c r="H57" s="19">
        <f>D57*50/B57</f>
        <v>1.5384615384615382E-2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15195.282757478373</v>
      </c>
      <c r="C59" s="17">
        <f>B59+(B59*0.03)</f>
        <v>15651.141240202724</v>
      </c>
      <c r="D59" s="17">
        <f>B59/3250</f>
        <v>4.6754716176856537</v>
      </c>
      <c r="E59" s="28">
        <f>(C59-B59)/D59</f>
        <v>97.499999999999801</v>
      </c>
      <c r="F59" s="26"/>
      <c r="G59" s="33"/>
      <c r="H59" s="19">
        <f>D59*50/B59</f>
        <v>1.5384615384615387E-2</v>
      </c>
    </row>
    <row r="60" spans="1:8" s="1" customFormat="1">
      <c r="A60" s="15">
        <f>A59+7</f>
        <v>43198</v>
      </c>
      <c r="B60" s="20">
        <f>C59+F59-G59</f>
        <v>15651.141240202724</v>
      </c>
      <c r="C60" s="17">
        <f>B60+(B60*0.03)</f>
        <v>16120.675477408806</v>
      </c>
      <c r="D60" s="17">
        <f>B60/3250</f>
        <v>4.815735766216223</v>
      </c>
      <c r="E60" s="28">
        <f>(C60-B60)/D60</f>
        <v>97.500000000000099</v>
      </c>
      <c r="F60" s="26"/>
      <c r="G60" s="33"/>
      <c r="H60" s="19">
        <f>D60*50/B60</f>
        <v>1.5384615384615385E-2</v>
      </c>
    </row>
    <row r="61" spans="1:8" s="1" customFormat="1">
      <c r="A61" s="15">
        <f>A60+7</f>
        <v>43205</v>
      </c>
      <c r="B61" s="20">
        <f>C60+F60-G60</f>
        <v>16120.675477408806</v>
      </c>
      <c r="C61" s="17">
        <f>B61+(B61*0.03)</f>
        <v>16604.295741731072</v>
      </c>
      <c r="D61" s="17">
        <f>B61/3250</f>
        <v>4.9602078392027096</v>
      </c>
      <c r="E61" s="28">
        <f>(C61-B61)/D61</f>
        <v>97.500000000000355</v>
      </c>
      <c r="F61" s="26"/>
      <c r="G61" s="33"/>
      <c r="H61" s="19">
        <f>D61*50/B61</f>
        <v>1.5384615384615385E-2</v>
      </c>
    </row>
    <row r="62" spans="1:8" s="1" customFormat="1" ht="13" thickBot="1">
      <c r="A62" s="15">
        <f>A61+7</f>
        <v>43212</v>
      </c>
      <c r="B62" s="20">
        <f>C61+F61-G61</f>
        <v>16604.295741731072</v>
      </c>
      <c r="C62" s="17">
        <f>B62+(B62*0.03)</f>
        <v>17102.424613983003</v>
      </c>
      <c r="D62" s="17">
        <f>B62/3250</f>
        <v>5.1090140743787913</v>
      </c>
      <c r="E62" s="28">
        <f>(C62-B62)/D62</f>
        <v>97.499999999999801</v>
      </c>
      <c r="F62" s="26"/>
      <c r="G62" s="33"/>
      <c r="H62" s="19">
        <f>D62*50/B62</f>
        <v>1.5384615384615384E-2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17102.424613983003</v>
      </c>
      <c r="C64" s="17">
        <f>B64+(B64*0.03)</f>
        <v>17615.497352402494</v>
      </c>
      <c r="D64" s="17">
        <f>B64/3250</f>
        <v>5.262284496610155</v>
      </c>
      <c r="E64" s="28">
        <f>(C64-B64)/D64</f>
        <v>97.500000000000099</v>
      </c>
      <c r="F64" s="26"/>
      <c r="G64" s="33"/>
      <c r="H64" s="19">
        <f>D64*50/B64</f>
        <v>1.5384615384615385E-2</v>
      </c>
    </row>
    <row r="65" spans="1:8" s="1" customFormat="1">
      <c r="A65" s="15">
        <f>A64+7</f>
        <v>43226</v>
      </c>
      <c r="B65" s="20">
        <f>C64+F64-G64</f>
        <v>17615.497352402494</v>
      </c>
      <c r="C65" s="17">
        <f>B65+(B65*0.03)</f>
        <v>18143.962272974568</v>
      </c>
      <c r="D65" s="17">
        <f>B65/3250</f>
        <v>5.4201530315084598</v>
      </c>
      <c r="E65" s="28">
        <f>(C65-B65)/D65</f>
        <v>97.499999999999915</v>
      </c>
      <c r="F65" s="26"/>
      <c r="G65" s="33"/>
      <c r="H65" s="19">
        <f>D65*50/B65</f>
        <v>1.5384615384615385E-2</v>
      </c>
    </row>
    <row r="66" spans="1:8" s="1" customFormat="1">
      <c r="A66" s="15">
        <f>A65+7</f>
        <v>43233</v>
      </c>
      <c r="B66" s="20">
        <f>C65+F65-G65</f>
        <v>18143.962272974568</v>
      </c>
      <c r="C66" s="17">
        <f>B66+(B66*0.03)</f>
        <v>18688.281141163803</v>
      </c>
      <c r="D66" s="17">
        <f>B66/3250</f>
        <v>5.5827576224537134</v>
      </c>
      <c r="E66" s="28">
        <f>(C66-B66)/D66</f>
        <v>97.499999999999673</v>
      </c>
      <c r="F66" s="26"/>
      <c r="G66" s="33"/>
      <c r="H66" s="19">
        <f>D66*50/B66</f>
        <v>1.5384615384615384E-2</v>
      </c>
    </row>
    <row r="67" spans="1:8" s="1" customFormat="1" ht="13" thickBot="1">
      <c r="A67" s="15">
        <f>A66+7</f>
        <v>43240</v>
      </c>
      <c r="B67" s="20">
        <f>C66+F66-G66</f>
        <v>18688.281141163803</v>
      </c>
      <c r="C67" s="17">
        <f>B67+(B67*0.03)</f>
        <v>19248.929575398717</v>
      </c>
      <c r="D67" s="17">
        <f>B67/3250</f>
        <v>5.7502403511273243</v>
      </c>
      <c r="E67" s="28">
        <f>(C67-B67)/D67</f>
        <v>97.499999999999986</v>
      </c>
      <c r="F67" s="26"/>
      <c r="G67" s="33"/>
      <c r="H67" s="19">
        <f>D67*50/B67</f>
        <v>1.5384615384615385E-2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19248.929575398717</v>
      </c>
      <c r="C69" s="17">
        <f>B69+(B69*0.03)</f>
        <v>19826.39746266068</v>
      </c>
      <c r="D69" s="17">
        <f>B69/3250</f>
        <v>5.9227475616611436</v>
      </c>
      <c r="E69" s="28">
        <f>(C69-B69)/D69</f>
        <v>97.500000000000156</v>
      </c>
      <c r="F69" s="26"/>
      <c r="G69" s="33"/>
      <c r="H69" s="19">
        <f>D69*50/B69</f>
        <v>1.5384615384615384E-2</v>
      </c>
    </row>
    <row r="70" spans="1:8" s="1" customFormat="1">
      <c r="A70" s="15">
        <f>A69+7</f>
        <v>43254</v>
      </c>
      <c r="B70" s="20">
        <f>C69+F69-G69</f>
        <v>19826.39746266068</v>
      </c>
      <c r="C70" s="17">
        <f>B70+(B70*0.03)</f>
        <v>20421.1893865405</v>
      </c>
      <c r="D70" s="17">
        <f>B70/3250</f>
        <v>6.1004299885109781</v>
      </c>
      <c r="E70" s="28">
        <f>(C70-B70)/D70</f>
        <v>97.5</v>
      </c>
      <c r="F70" s="26"/>
      <c r="G70" s="63"/>
      <c r="H70" s="19">
        <f>D70*50/B70</f>
        <v>1.5384615384615382E-2</v>
      </c>
    </row>
    <row r="71" spans="1:8" s="1" customFormat="1">
      <c r="A71" s="15">
        <f>A70+7</f>
        <v>43261</v>
      </c>
      <c r="B71" s="20">
        <f>C70+F70-G70</f>
        <v>20421.1893865405</v>
      </c>
      <c r="C71" s="17">
        <f>B71+(B71*0.03)</f>
        <v>21033.825068136714</v>
      </c>
      <c r="D71" s="17">
        <f>B71/3250</f>
        <v>6.2834428881663076</v>
      </c>
      <c r="E71" s="28">
        <f>(C71-B71)/D71</f>
        <v>97.499999999999773</v>
      </c>
      <c r="F71" s="26"/>
      <c r="G71" s="33"/>
      <c r="H71" s="19">
        <f>D71*50/B71</f>
        <v>1.5384615384615384E-2</v>
      </c>
    </row>
    <row r="72" spans="1:8" s="1" customFormat="1" ht="13" thickBot="1">
      <c r="A72" s="15">
        <f>A71+7</f>
        <v>43268</v>
      </c>
      <c r="B72" s="20">
        <f>C71+F71-G71</f>
        <v>21033.825068136714</v>
      </c>
      <c r="C72" s="17">
        <f>B72+(B72*0.03)</f>
        <v>21664.839820180816</v>
      </c>
      <c r="D72" s="17">
        <f>B72/3250</f>
        <v>6.4719461748112961</v>
      </c>
      <c r="E72" s="28">
        <f>(C72-B72)/D72</f>
        <v>97.500000000000156</v>
      </c>
      <c r="F72" s="26"/>
      <c r="G72" s="33"/>
      <c r="H72" s="19">
        <f>D72*50/B72</f>
        <v>1.5384615384615384E-2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21664.839820180816</v>
      </c>
      <c r="C74" s="17">
        <f>B74+(B74*0.03)</f>
        <v>22314.785014786241</v>
      </c>
      <c r="D74" s="17">
        <f>B74/3250</f>
        <v>6.6661045600556355</v>
      </c>
      <c r="E74" s="28">
        <f>(C74-B74)/D74</f>
        <v>97.500000000000085</v>
      </c>
      <c r="F74" s="26"/>
      <c r="G74" s="33"/>
      <c r="H74" s="19">
        <f>D74*50/B74</f>
        <v>1.5384615384615384E-2</v>
      </c>
    </row>
    <row r="75" spans="1:8" s="1" customFormat="1">
      <c r="A75" s="15">
        <f>A74+7</f>
        <v>43282</v>
      </c>
      <c r="B75" s="20">
        <f>C74+F74-G74</f>
        <v>22314.785014786241</v>
      </c>
      <c r="C75" s="17">
        <f>B75+(B75*0.03)</f>
        <v>22984.228565229827</v>
      </c>
      <c r="D75" s="17">
        <f>B75/3250</f>
        <v>6.8660876968573046</v>
      </c>
      <c r="E75" s="28">
        <f>(C75-B75)/D75</f>
        <v>97.499999999999829</v>
      </c>
      <c r="F75" s="26"/>
      <c r="G75" s="33"/>
      <c r="H75" s="19">
        <f>D75*50/B75</f>
        <v>1.5384615384615382E-2</v>
      </c>
    </row>
    <row r="76" spans="1:8" s="1" customFormat="1">
      <c r="A76" s="15">
        <f>A75+7</f>
        <v>43289</v>
      </c>
      <c r="B76" s="20">
        <f>C75+F75-G75</f>
        <v>22984.228565229827</v>
      </c>
      <c r="C76" s="17">
        <f>B76+(B76*0.03)</f>
        <v>23673.755422186721</v>
      </c>
      <c r="D76" s="17">
        <f>B76/3250</f>
        <v>7.0720703277630239</v>
      </c>
      <c r="E76" s="28">
        <f>(C76-B76)/D76</f>
        <v>97.499999999999929</v>
      </c>
      <c r="F76" s="26"/>
      <c r="G76" s="33"/>
      <c r="H76" s="19">
        <f>D76*50/B76</f>
        <v>1.5384615384615385E-2</v>
      </c>
    </row>
    <row r="77" spans="1:8" s="1" customFormat="1" ht="13" thickBot="1">
      <c r="A77" s="15">
        <f>A76+7</f>
        <v>43296</v>
      </c>
      <c r="B77" s="20">
        <f>C76+F76-G76</f>
        <v>23673.755422186721</v>
      </c>
      <c r="C77" s="17">
        <f>B77+(B77*0.03)</f>
        <v>24383.968084852324</v>
      </c>
      <c r="D77" s="17">
        <f>B77/3250</f>
        <v>7.2842324375959144</v>
      </c>
      <c r="E77" s="28">
        <f>(C77-B77)/D77</f>
        <v>97.500000000000142</v>
      </c>
      <c r="F77" s="26"/>
      <c r="G77" s="33"/>
      <c r="H77" s="19">
        <f>D77*50/B77</f>
        <v>1.5384615384615384E-2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24383.968084852324</v>
      </c>
      <c r="C79" s="17">
        <f>B79+(B79*0.03)</f>
        <v>25115.487127397893</v>
      </c>
      <c r="D79" s="17">
        <f>B79/3250</f>
        <v>7.502759410723792</v>
      </c>
      <c r="E79" s="28">
        <f>(C79-B79)/D79</f>
        <v>97.499999999999957</v>
      </c>
      <c r="F79" s="26"/>
      <c r="G79" s="33"/>
      <c r="H79" s="19">
        <f>D79*50/B79</f>
        <v>1.5384615384615384E-2</v>
      </c>
    </row>
    <row r="80" spans="1:8" s="1" customFormat="1">
      <c r="A80" s="15">
        <f>A79+7</f>
        <v>43310</v>
      </c>
      <c r="B80" s="20">
        <f>C79+F79-G79</f>
        <v>25115.487127397893</v>
      </c>
      <c r="C80" s="17">
        <f>B80+(B80*0.03)</f>
        <v>25868.951741219829</v>
      </c>
      <c r="D80" s="17">
        <f>B80/3250</f>
        <v>7.7278421930455057</v>
      </c>
      <c r="E80" s="28">
        <f>(C80-B80)/D80</f>
        <v>97.499999999999886</v>
      </c>
      <c r="F80" s="26"/>
      <c r="G80" s="63"/>
      <c r="H80" s="19">
        <f>D80*50/B80</f>
        <v>1.5384615384615384E-2</v>
      </c>
    </row>
    <row r="81" spans="1:8" s="1" customFormat="1">
      <c r="A81" s="15">
        <f>A80+7</f>
        <v>43317</v>
      </c>
      <c r="B81" s="20">
        <f>C80+F80-G80</f>
        <v>25868.951741219829</v>
      </c>
      <c r="C81" s="17">
        <f>B81+(B81*0.03)</f>
        <v>26645.020293456426</v>
      </c>
      <c r="D81" s="17">
        <f>B81/3250</f>
        <v>7.9596774588368708</v>
      </c>
      <c r="E81" s="28">
        <f>(C81-B81)/D81</f>
        <v>97.500000000000213</v>
      </c>
      <c r="F81" s="26"/>
      <c r="G81" s="33"/>
      <c r="H81" s="19">
        <f>D81*50/B81</f>
        <v>1.5384615384615384E-2</v>
      </c>
    </row>
    <row r="82" spans="1:8" s="1" customFormat="1" ht="13" thickBot="1">
      <c r="A82" s="15">
        <f>A81+7</f>
        <v>43324</v>
      </c>
      <c r="B82" s="20">
        <f>C81+F81-G81</f>
        <v>26645.020293456426</v>
      </c>
      <c r="C82" s="17">
        <f>B82+(B82*0.03)</f>
        <v>27444.370902260118</v>
      </c>
      <c r="D82" s="17">
        <f>B82/3250</f>
        <v>8.1984677826019769</v>
      </c>
      <c r="E82" s="28">
        <f>(C82-B82)/D82</f>
        <v>97.499999999999915</v>
      </c>
      <c r="F82" s="26"/>
      <c r="G82" s="33"/>
      <c r="H82" s="19">
        <f>D82*50/B82</f>
        <v>1.5384615384615384E-2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27444.370902260118</v>
      </c>
      <c r="C84" s="17">
        <f>B84+(B84*0.03)</f>
        <v>28267.70202932792</v>
      </c>
      <c r="D84" s="17">
        <f>B84/3250</f>
        <v>8.4444218160800357</v>
      </c>
      <c r="E84" s="28">
        <f>(C84-B84)/D84</f>
        <v>97.499999999999858</v>
      </c>
      <c r="F84" s="26"/>
      <c r="G84" s="33"/>
      <c r="H84" s="19">
        <f>D84*50/B84</f>
        <v>1.5384615384615384E-2</v>
      </c>
    </row>
    <row r="85" spans="1:8" s="1" customFormat="1">
      <c r="A85" s="15">
        <f>A84+7</f>
        <v>43338</v>
      </c>
      <c r="B85" s="20">
        <f>C84+F84-G84</f>
        <v>28267.70202932792</v>
      </c>
      <c r="C85" s="17">
        <f>B85+(B85*0.03)</f>
        <v>29115.733090207759</v>
      </c>
      <c r="D85" s="17">
        <f>B85/3250</f>
        <v>8.6977544705624368</v>
      </c>
      <c r="E85" s="28">
        <f>(C85-B85)/D85</f>
        <v>97.500000000000171</v>
      </c>
      <c r="F85" s="26"/>
      <c r="G85" s="33"/>
      <c r="H85" s="19">
        <f>D85*50/B85</f>
        <v>1.5384615384615385E-2</v>
      </c>
    </row>
    <row r="86" spans="1:8" s="1" customFormat="1">
      <c r="A86" s="15">
        <f>A85+7</f>
        <v>43345</v>
      </c>
      <c r="B86" s="20">
        <f>C85+F85-G85</f>
        <v>29115.733090207759</v>
      </c>
      <c r="C86" s="17">
        <f>B86+(B86*0.03)</f>
        <v>29989.205082913992</v>
      </c>
      <c r="D86" s="17">
        <f>B86/3250</f>
        <v>8.95868710467931</v>
      </c>
      <c r="E86" s="28">
        <f>(C86-B86)/D86</f>
        <v>97.499999999999972</v>
      </c>
      <c r="F86" s="26"/>
      <c r="G86" s="33"/>
      <c r="H86" s="19">
        <f>D86*50/B86</f>
        <v>1.5384615384615384E-2</v>
      </c>
    </row>
    <row r="87" spans="1:8" s="1" customFormat="1" ht="13" thickBot="1">
      <c r="A87" s="15">
        <f>A86+7</f>
        <v>43352</v>
      </c>
      <c r="B87" s="20">
        <f>C86+F86-G86</f>
        <v>29989.205082913992</v>
      </c>
      <c r="C87" s="17">
        <f>B87+(B87*0.03)</f>
        <v>30888.881235401412</v>
      </c>
      <c r="D87" s="17">
        <f>B87/3250</f>
        <v>9.2274477178196896</v>
      </c>
      <c r="E87" s="28">
        <f>(C87-B87)/D87</f>
        <v>97.500000000000028</v>
      </c>
      <c r="F87" s="26"/>
      <c r="G87" s="33"/>
      <c r="H87" s="19">
        <f>D87*50/B87</f>
        <v>1.5384615384615385E-2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30888.881235401412</v>
      </c>
      <c r="C89" s="17">
        <f>B89+(B89*0.03)</f>
        <v>31815.547672463454</v>
      </c>
      <c r="D89" s="17">
        <f>B89/3250</f>
        <v>9.5042711493542811</v>
      </c>
      <c r="E89" s="28">
        <f>(C89-B89)/D89</f>
        <v>97.499999999999957</v>
      </c>
      <c r="F89" s="26"/>
      <c r="G89" s="33"/>
      <c r="H89" s="19">
        <f>D89*50/B89</f>
        <v>1.5384615384615385E-2</v>
      </c>
    </row>
    <row r="90" spans="1:8" s="1" customFormat="1">
      <c r="A90" s="15">
        <f>A89+7</f>
        <v>43366</v>
      </c>
      <c r="B90" s="20">
        <f>C89+F89-G89</f>
        <v>31815.547672463454</v>
      </c>
      <c r="C90" s="17">
        <f>B90+(B90*0.03)</f>
        <v>32770.01410263736</v>
      </c>
      <c r="D90" s="17">
        <f>B90/3250</f>
        <v>9.7893992838349089</v>
      </c>
      <c r="E90" s="28">
        <f>(C90-B90)/D90</f>
        <v>97.500000000000313</v>
      </c>
      <c r="F90" s="26"/>
      <c r="G90" s="33"/>
      <c r="H90" s="19">
        <f>D90*50/B90</f>
        <v>1.5384615384615384E-2</v>
      </c>
    </row>
    <row r="91" spans="1:8" s="1" customFormat="1">
      <c r="A91" s="15">
        <f>A90+7</f>
        <v>43373</v>
      </c>
      <c r="B91" s="20">
        <f>C90+F90-G90</f>
        <v>32770.01410263736</v>
      </c>
      <c r="C91" s="17">
        <f>B91+(B91*0.03)</f>
        <v>33753.114525716483</v>
      </c>
      <c r="D91" s="17">
        <f>B91/3250</f>
        <v>10.083081262349957</v>
      </c>
      <c r="E91" s="28">
        <f>(C91-B91)/D91</f>
        <v>97.500000000000142</v>
      </c>
      <c r="F91" s="26"/>
      <c r="G91" s="33"/>
      <c r="H91" s="19">
        <f>D91*50/B91</f>
        <v>1.5384615384615385E-2</v>
      </c>
    </row>
    <row r="92" spans="1:8" s="1" customFormat="1" ht="13" thickBot="1">
      <c r="A92" s="15">
        <f>A91+7</f>
        <v>43380</v>
      </c>
      <c r="B92" s="20">
        <f>C91+F91-G91</f>
        <v>33753.114525716483</v>
      </c>
      <c r="C92" s="17">
        <f>B92+(B92*0.03)</f>
        <v>34765.707961487977</v>
      </c>
      <c r="D92" s="17">
        <f>B92/3250</f>
        <v>10.385573700220457</v>
      </c>
      <c r="E92" s="28">
        <f>(C92-B92)/D92</f>
        <v>97.499999999999957</v>
      </c>
      <c r="F92" s="26"/>
      <c r="G92" s="33"/>
      <c r="H92" s="19">
        <f>D92*50/B92</f>
        <v>1.5384615384615385E-2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34765.707961487977</v>
      </c>
      <c r="C94" s="17">
        <f>B94+(B94*0.03)</f>
        <v>35808.679200332619</v>
      </c>
      <c r="D94" s="17">
        <f>B94/3250</f>
        <v>10.69714091122707</v>
      </c>
      <c r="E94" s="28">
        <f>(C94-B94)/D94</f>
        <v>97.500000000000284</v>
      </c>
      <c r="F94" s="26"/>
      <c r="G94" s="33"/>
      <c r="H94" s="19">
        <f>D94*50/B94</f>
        <v>1.5384615384615385E-2</v>
      </c>
    </row>
    <row r="95" spans="1:8" s="1" customFormat="1">
      <c r="A95" s="15">
        <f>A94+7</f>
        <v>43394</v>
      </c>
      <c r="B95" s="20">
        <f>C94+F94-G94</f>
        <v>35808.679200332619</v>
      </c>
      <c r="C95" s="17">
        <f>B95+(B95*0.03)</f>
        <v>36882.9395763426</v>
      </c>
      <c r="D95" s="17">
        <f>B95/3250</f>
        <v>11.018055138563883</v>
      </c>
      <c r="E95" s="28">
        <f>(C95-B95)/D95</f>
        <v>97.500000000000227</v>
      </c>
      <c r="F95" s="26"/>
      <c r="G95" s="33"/>
      <c r="H95" s="19">
        <f>D95*50/B95</f>
        <v>1.5384615384615384E-2</v>
      </c>
    </row>
    <row r="96" spans="1:8" s="1" customFormat="1">
      <c r="A96" s="15">
        <f>A95+7</f>
        <v>43401</v>
      </c>
      <c r="B96" s="20">
        <f>C95+F95-G95</f>
        <v>36882.9395763426</v>
      </c>
      <c r="C96" s="17">
        <f>B96+(B96*0.03)</f>
        <v>37989.427763632877</v>
      </c>
      <c r="D96" s="17">
        <f>B96/3250</f>
        <v>11.3485967927208</v>
      </c>
      <c r="E96" s="28">
        <f>(C96-B96)/D96</f>
        <v>97.499999999999915</v>
      </c>
      <c r="F96" s="26"/>
      <c r="G96" s="33"/>
      <c r="H96" s="19">
        <f>D96*50/B96</f>
        <v>1.5384615384615385E-2</v>
      </c>
    </row>
    <row r="97" spans="1:8" s="1" customFormat="1" ht="13" thickBot="1">
      <c r="A97" s="15">
        <f>A96+7</f>
        <v>43408</v>
      </c>
      <c r="B97" s="20">
        <f>C96+F96-G96</f>
        <v>37989.427763632877</v>
      </c>
      <c r="C97" s="17">
        <f>B97+(B97*0.03)</f>
        <v>39129.110596541861</v>
      </c>
      <c r="D97" s="17">
        <f>B97/3250</f>
        <v>11.689054696502424</v>
      </c>
      <c r="E97" s="28">
        <f>(C97-B97)/D97</f>
        <v>97.499999999999801</v>
      </c>
      <c r="F97" s="26"/>
      <c r="G97" s="33"/>
      <c r="H97" s="19">
        <f>D97*50/B97</f>
        <v>1.5384615384615384E-2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39129.110596541861</v>
      </c>
      <c r="C99" s="17">
        <f>B99+(B99*0.03)</f>
        <v>40302.983914438119</v>
      </c>
      <c r="D99" s="17">
        <f>B99/3250</f>
        <v>12.039726337397497</v>
      </c>
      <c r="E99" s="28">
        <f>(C99-B99)/D99</f>
        <v>97.500000000000128</v>
      </c>
      <c r="F99" s="26"/>
      <c r="G99" s="33"/>
      <c r="H99" s="19">
        <f>D99*50/B99</f>
        <v>1.5384615384615385E-2</v>
      </c>
    </row>
    <row r="100" spans="1:8" s="1" customFormat="1">
      <c r="A100" s="15">
        <f>A99+7</f>
        <v>43422</v>
      </c>
      <c r="B100" s="20">
        <f>C99+F99-G99</f>
        <v>40302.983914438119</v>
      </c>
      <c r="C100" s="17">
        <f>B100+(B100*0.03)</f>
        <v>41512.073431871264</v>
      </c>
      <c r="D100" s="17">
        <f>B100/3250</f>
        <v>12.400918127519422</v>
      </c>
      <c r="E100" s="28">
        <f>(C100-B100)/D100</f>
        <v>97.500000000000142</v>
      </c>
      <c r="F100" s="26"/>
      <c r="G100" s="33"/>
      <c r="H100" s="19">
        <f>D100*50/B100</f>
        <v>1.5384615384615385E-2</v>
      </c>
    </row>
    <row r="101" spans="1:8" s="1" customFormat="1">
      <c r="A101" s="15">
        <f>A100+7</f>
        <v>43429</v>
      </c>
      <c r="B101" s="20">
        <f>C100+F100-G100</f>
        <v>41512.073431871264</v>
      </c>
      <c r="C101" s="17">
        <f>B101+(B101*0.03)</f>
        <v>42757.435634827401</v>
      </c>
      <c r="D101" s="17">
        <f>B101/3250</f>
        <v>12.772945671345004</v>
      </c>
      <c r="E101" s="28">
        <f>(C101-B101)/D101</f>
        <v>97.499999999999957</v>
      </c>
      <c r="F101" s="26"/>
      <c r="G101" s="33"/>
      <c r="H101" s="19">
        <f>D101*50/B101</f>
        <v>1.5384615384615385E-2</v>
      </c>
    </row>
    <row r="102" spans="1:8" s="1" customFormat="1" ht="13" thickBot="1">
      <c r="A102" s="15">
        <f>A101+7</f>
        <v>43436</v>
      </c>
      <c r="B102" s="20">
        <f>C101+F101-G101</f>
        <v>42757.435634827401</v>
      </c>
      <c r="C102" s="17">
        <f>B102+(B102*0.03)</f>
        <v>44040.158703872221</v>
      </c>
      <c r="D102" s="17">
        <f>B102/3250</f>
        <v>13.156134041485354</v>
      </c>
      <c r="E102" s="28">
        <f>(C102-B102)/D102</f>
        <v>97.499999999999815</v>
      </c>
      <c r="F102" s="26"/>
      <c r="G102" s="33"/>
      <c r="H102" s="19">
        <f>D102*50/B102</f>
        <v>1.5384615384615385E-2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44040.158703872221</v>
      </c>
      <c r="C104" s="17">
        <f>B104+(B104*0.03)</f>
        <v>45361.36346498839</v>
      </c>
      <c r="D104" s="17">
        <f>B104/3250</f>
        <v>13.550818062729913</v>
      </c>
      <c r="E104" s="28">
        <f>(C104-B104)/D104</f>
        <v>97.500000000000171</v>
      </c>
      <c r="F104" s="26"/>
      <c r="G104" s="33"/>
      <c r="H104" s="19">
        <f>D104*50/B104</f>
        <v>1.5384615384615384E-2</v>
      </c>
    </row>
    <row r="105" spans="1:8" s="1" customFormat="1">
      <c r="A105" s="15">
        <f>A104+7</f>
        <v>43450</v>
      </c>
      <c r="B105" s="20">
        <f>C104+F104-G104</f>
        <v>45361.36346498839</v>
      </c>
      <c r="C105" s="17">
        <f>B105+(B105*0.03)</f>
        <v>46722.204368938044</v>
      </c>
      <c r="D105" s="17">
        <f>B105/3250</f>
        <v>13.957342604611812</v>
      </c>
      <c r="E105" s="28">
        <f>(C105-B105)/D105</f>
        <v>97.500000000000213</v>
      </c>
      <c r="F105" s="26"/>
      <c r="G105" s="33"/>
      <c r="H105" s="19">
        <f>D105*50/B105</f>
        <v>1.5384615384615385E-2</v>
      </c>
    </row>
    <row r="106" spans="1:8" s="1" customFormat="1">
      <c r="A106" s="15">
        <f>A105+7</f>
        <v>43457</v>
      </c>
      <c r="B106" s="20">
        <f>C105+F105-G105</f>
        <v>46722.204368938044</v>
      </c>
      <c r="C106" s="17">
        <f>B106+(B106*0.03)</f>
        <v>48123.870500006189</v>
      </c>
      <c r="D106" s="17">
        <f>B106/3250</f>
        <v>14.376062882750167</v>
      </c>
      <c r="E106" s="28">
        <f>(C106-B106)/D106</f>
        <v>97.500000000000242</v>
      </c>
      <c r="F106" s="26"/>
      <c r="G106" s="33"/>
      <c r="H106" s="19">
        <f>D106*50/B106</f>
        <v>1.5384615384615385E-2</v>
      </c>
    </row>
    <row r="107" spans="1:8" s="1" customFormat="1" ht="13" thickBot="1">
      <c r="A107" s="15">
        <f>A106+7</f>
        <v>43464</v>
      </c>
      <c r="B107" s="20">
        <f>C106+F106-G106</f>
        <v>48123.870500006189</v>
      </c>
      <c r="C107" s="17">
        <f>B107+(B107*0.03)</f>
        <v>49567.586615006374</v>
      </c>
      <c r="D107" s="17">
        <f>B107/3250</f>
        <v>14.807344769232673</v>
      </c>
      <c r="E107" s="28">
        <f>(C107-B107)/D107</f>
        <v>97.499999999999943</v>
      </c>
      <c r="F107" s="26"/>
      <c r="G107" s="33"/>
      <c r="H107" s="19">
        <f>D107*50/B107</f>
        <v>1.5384615384615384E-2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49567.586615006374</v>
      </c>
      <c r="C109" s="17">
        <f>B109+(B109*0.03)</f>
        <v>51054.614213456567</v>
      </c>
      <c r="D109" s="17">
        <f>B109/3250</f>
        <v>15.251565112309654</v>
      </c>
      <c r="E109" s="28">
        <f>(C109-B109)/D109</f>
        <v>97.500000000000128</v>
      </c>
      <c r="F109" s="26"/>
      <c r="G109" s="33"/>
      <c r="H109" s="19">
        <f>D109*50/B109</f>
        <v>1.5384615384615385E-2</v>
      </c>
    </row>
    <row r="110" spans="1:8">
      <c r="A110" s="15">
        <f>A109+7</f>
        <v>43478</v>
      </c>
      <c r="B110" s="20">
        <f>C109+F109-G109</f>
        <v>51054.614213456567</v>
      </c>
      <c r="C110" s="17">
        <f>B110+(B110*0.03)</f>
        <v>52586.252639860264</v>
      </c>
      <c r="D110" s="17">
        <f>B110/3250</f>
        <v>15.709112065678944</v>
      </c>
      <c r="E110" s="28">
        <f>(C110-B110)/D110</f>
        <v>97.499999999999986</v>
      </c>
      <c r="F110" s="26"/>
      <c r="G110" s="33"/>
      <c r="H110" s="19">
        <f>D110*50/B110</f>
        <v>1.5384615384615385E-2</v>
      </c>
    </row>
    <row r="111" spans="1:8">
      <c r="A111" s="15">
        <f>A110+7</f>
        <v>43485</v>
      </c>
      <c r="B111" s="20">
        <f>C110+F110-G110</f>
        <v>52586.252639860264</v>
      </c>
      <c r="C111" s="17">
        <f>B111+(B111*0.03)</f>
        <v>54163.840219056074</v>
      </c>
      <c r="D111" s="17">
        <f>B111/3250</f>
        <v>16.180385427649313</v>
      </c>
      <c r="E111" s="28">
        <f>(C111-B111)/D111</f>
        <v>97.500000000000099</v>
      </c>
      <c r="F111" s="26"/>
      <c r="G111" s="33"/>
      <c r="H111" s="19">
        <f>D111*50/B111</f>
        <v>1.5384615384615385E-2</v>
      </c>
    </row>
    <row r="112" spans="1:8" ht="13" thickBot="1">
      <c r="A112" s="15">
        <f>A111+7</f>
        <v>43492</v>
      </c>
      <c r="B112" s="20">
        <f>C111+F111-G111</f>
        <v>54163.840219056074</v>
      </c>
      <c r="C112" s="17">
        <f>B112+(B112*0.03)</f>
        <v>55788.755425627758</v>
      </c>
      <c r="D112" s="17">
        <f>B112/3250</f>
        <v>16.665796990478793</v>
      </c>
      <c r="E112" s="28">
        <f>(C112-B112)/D112</f>
        <v>97.500000000000128</v>
      </c>
      <c r="F112" s="26"/>
      <c r="G112" s="33"/>
      <c r="H112" s="19">
        <f>D112*50/B112</f>
        <v>1.5384615384615385E-2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55788.755425627758</v>
      </c>
      <c r="C114" s="17">
        <f>B114+(B114*0.03)</f>
        <v>57462.418088396589</v>
      </c>
      <c r="D114" s="17">
        <f>B114/3250</f>
        <v>17.165770900193156</v>
      </c>
      <c r="E114" s="28">
        <f>(C114-B114)/D114</f>
        <v>97.499999999999901</v>
      </c>
      <c r="F114" s="26"/>
      <c r="G114" s="33"/>
      <c r="H114" s="19">
        <f>D114*50/B114</f>
        <v>1.5384615384615384E-2</v>
      </c>
    </row>
    <row r="115" spans="1:8">
      <c r="A115" s="15">
        <f>A114+7</f>
        <v>43506</v>
      </c>
      <c r="B115" s="20">
        <f>C114+F114-G114</f>
        <v>57462.418088396589</v>
      </c>
      <c r="C115" s="17">
        <f>B115+(B115*0.03)</f>
        <v>59186.290631048483</v>
      </c>
      <c r="D115" s="17">
        <f>B115/3250</f>
        <v>17.680744027198951</v>
      </c>
      <c r="E115" s="28">
        <f>(C115-B115)/D115</f>
        <v>97.499999999999787</v>
      </c>
      <c r="F115" s="26"/>
      <c r="G115" s="33"/>
      <c r="H115" s="19">
        <f>D115*50/B115</f>
        <v>1.5384615384615384E-2</v>
      </c>
    </row>
    <row r="116" spans="1:8">
      <c r="A116" s="15">
        <f>A115+7</f>
        <v>43513</v>
      </c>
      <c r="B116" s="20">
        <f>C115+F115-G115</f>
        <v>59186.290631048483</v>
      </c>
      <c r="C116" s="17">
        <f>B116+(B116*0.03)</f>
        <v>60961.879349979936</v>
      </c>
      <c r="D116" s="17">
        <f>B116/3250</f>
        <v>18.211166348014917</v>
      </c>
      <c r="E116" s="28">
        <f>(C116-B116)/D116</f>
        <v>97.499999999999901</v>
      </c>
      <c r="F116" s="26"/>
      <c r="G116" s="33"/>
      <c r="H116" s="19">
        <f>D116*50/B116</f>
        <v>1.5384615384615384E-2</v>
      </c>
    </row>
    <row r="117" spans="1:8" ht="13" thickBot="1">
      <c r="A117" s="15">
        <f>A116+7</f>
        <v>43520</v>
      </c>
      <c r="B117" s="20">
        <f>C116+F116-G116</f>
        <v>60961.879349979936</v>
      </c>
      <c r="C117" s="17">
        <f>B117+(B117*0.03)</f>
        <v>62790.735730479333</v>
      </c>
      <c r="D117" s="17">
        <f>B117/3250</f>
        <v>18.757501338455366</v>
      </c>
      <c r="E117" s="28">
        <f>(C117-B117)/D117</f>
        <v>97.499999999999957</v>
      </c>
      <c r="F117" s="26"/>
      <c r="G117" s="33"/>
      <c r="H117" s="19">
        <f>D117*50/B117</f>
        <v>1.5384615384615385E-2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62790.735730479333</v>
      </c>
      <c r="C119" s="17">
        <f>B119+(B119*0.03)</f>
        <v>64674.457802393714</v>
      </c>
      <c r="D119" s="17">
        <f>B119/3250</f>
        <v>19.320226378609025</v>
      </c>
      <c r="E119" s="28">
        <f>(C119-B119)/D119</f>
        <v>97.500000000000043</v>
      </c>
      <c r="F119" s="26"/>
      <c r="G119" s="33"/>
      <c r="H119" s="19">
        <f>D119*50/B119</f>
        <v>1.5384615384615384E-2</v>
      </c>
    </row>
    <row r="120" spans="1:8">
      <c r="A120" s="15">
        <f>A119+7</f>
        <v>43534</v>
      </c>
      <c r="B120" s="20">
        <f>C119+F119-G119</f>
        <v>64674.457802393714</v>
      </c>
      <c r="C120" s="17">
        <f>B120+(B120*0.03)</f>
        <v>66614.691536465529</v>
      </c>
      <c r="D120" s="17">
        <f>B120/3250</f>
        <v>19.899833169967298</v>
      </c>
      <c r="E120" s="28">
        <f>(C120-B120)/D120</f>
        <v>97.500000000000171</v>
      </c>
      <c r="F120" s="26"/>
      <c r="G120" s="33"/>
      <c r="H120" s="19">
        <f>D120*50/B120</f>
        <v>1.5384615384615385E-2</v>
      </c>
    </row>
    <row r="121" spans="1:8">
      <c r="A121" s="15">
        <f>A120+7</f>
        <v>43541</v>
      </c>
      <c r="B121" s="20">
        <f>C120+F120-G120</f>
        <v>66614.691536465529</v>
      </c>
      <c r="C121" s="17">
        <f>B121+(B121*0.03)</f>
        <v>68613.132282559498</v>
      </c>
      <c r="D121" s="17">
        <f>B121/3250</f>
        <v>20.496828165066315</v>
      </c>
      <c r="E121" s="28">
        <f>(C121-B121)/D121</f>
        <v>97.500000000000171</v>
      </c>
      <c r="F121" s="26"/>
      <c r="G121" s="33"/>
      <c r="H121" s="19">
        <f>D121*50/B121</f>
        <v>1.5384615384615382E-2</v>
      </c>
    </row>
    <row r="122" spans="1:8" ht="13" thickBot="1">
      <c r="A122" s="15">
        <f>A121+7</f>
        <v>43548</v>
      </c>
      <c r="B122" s="20">
        <f>C121+F121-G121</f>
        <v>68613.132282559498</v>
      </c>
      <c r="C122" s="17">
        <f>B122+(B122*0.03)</f>
        <v>70671.526251036281</v>
      </c>
      <c r="D122" s="17">
        <f>B122/3250</f>
        <v>21.111733010018305</v>
      </c>
      <c r="E122" s="28">
        <f>(C122-B122)/D122</f>
        <v>97.499999999999915</v>
      </c>
      <c r="F122" s="26"/>
      <c r="G122" s="33"/>
      <c r="H122" s="19">
        <f>D122*50/B122</f>
        <v>1.5384615384615384E-2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70671.526251036281</v>
      </c>
      <c r="C124" s="17">
        <f>B124+(B124*0.03)</f>
        <v>72791.672038567369</v>
      </c>
      <c r="D124" s="17">
        <f>B124/3250</f>
        <v>21.745085000318856</v>
      </c>
      <c r="E124" s="28">
        <f>(C124-B124)/D124</f>
        <v>97.499999999999986</v>
      </c>
      <c r="F124" s="26"/>
      <c r="G124" s="33"/>
      <c r="H124" s="19">
        <f>D124*50/B124</f>
        <v>1.5384615384615384E-2</v>
      </c>
    </row>
    <row r="125" spans="1:8">
      <c r="A125" s="15">
        <f>A124+7</f>
        <v>43562</v>
      </c>
      <c r="B125" s="20">
        <f>C124+F124-G124</f>
        <v>72791.672038567369</v>
      </c>
      <c r="C125" s="17">
        <f>B125+(B125*0.03)</f>
        <v>74975.422199724388</v>
      </c>
      <c r="D125" s="17">
        <f>B125/3250</f>
        <v>22.397437550328423</v>
      </c>
      <c r="E125" s="28">
        <f>(C125-B125)/D125</f>
        <v>97.499999999999886</v>
      </c>
      <c r="F125" s="26"/>
      <c r="G125" s="33"/>
      <c r="H125" s="19">
        <f>D125*50/B125</f>
        <v>1.5384615384615385E-2</v>
      </c>
    </row>
    <row r="126" spans="1:8">
      <c r="A126" s="15">
        <f>A125+7</f>
        <v>43569</v>
      </c>
      <c r="B126" s="20">
        <f>C125+F125-G125</f>
        <v>74975.422199724388</v>
      </c>
      <c r="C126" s="17">
        <f>B126+(B126*0.03)</f>
        <v>77224.684865716117</v>
      </c>
      <c r="D126" s="17">
        <f>B126/3250</f>
        <v>23.069360676838272</v>
      </c>
      <c r="E126" s="28">
        <f>(C126-B126)/D126</f>
        <v>97.499999999999915</v>
      </c>
      <c r="F126" s="26"/>
      <c r="G126" s="33"/>
      <c r="H126" s="19">
        <f>D126*50/B126</f>
        <v>1.5384615384615385E-2</v>
      </c>
    </row>
    <row r="127" spans="1:8" ht="13" thickBot="1">
      <c r="A127" s="15">
        <f>A126+7</f>
        <v>43576</v>
      </c>
      <c r="B127" s="20">
        <f>C126+F126-G126</f>
        <v>77224.684865716117</v>
      </c>
      <c r="C127" s="17">
        <f>B127+(B127*0.03)</f>
        <v>79541.425411687596</v>
      </c>
      <c r="D127" s="17">
        <f>B127/3250</f>
        <v>23.761441497143419</v>
      </c>
      <c r="E127" s="28">
        <f>(C127-B127)/D127</f>
        <v>97.499999999999815</v>
      </c>
      <c r="F127" s="26"/>
      <c r="G127" s="33"/>
      <c r="H127" s="19">
        <f>D127*50/B127</f>
        <v>1.5384615384615384E-2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79541.425411687596</v>
      </c>
      <c r="C129" s="17">
        <f>B129+(B129*0.03)</f>
        <v>81927.668174038219</v>
      </c>
      <c r="D129" s="17">
        <f>B129/3250</f>
        <v>24.474284742057723</v>
      </c>
      <c r="E129" s="28">
        <f>(C129-B129)/D129</f>
        <v>97.499999999999787</v>
      </c>
      <c r="F129" s="26"/>
      <c r="G129" s="33"/>
      <c r="H129" s="19">
        <f>D129*50/B129</f>
        <v>1.5384615384615384E-2</v>
      </c>
    </row>
    <row r="130" spans="1:8">
      <c r="A130" s="15">
        <f>A129+7</f>
        <v>43590</v>
      </c>
      <c r="B130" s="20">
        <f>C129+F129-G129</f>
        <v>81927.668174038219</v>
      </c>
      <c r="C130" s="17">
        <f>B130+(B130*0.03)</f>
        <v>84385.49821925936</v>
      </c>
      <c r="D130" s="17">
        <f>B130/3250</f>
        <v>25.208513284319451</v>
      </c>
      <c r="E130" s="28">
        <f>(C130-B130)/D130</f>
        <v>97.499999999999758</v>
      </c>
      <c r="F130" s="26"/>
      <c r="G130" s="33"/>
      <c r="H130" s="19">
        <f>D130*50/B130</f>
        <v>1.5384615384615384E-2</v>
      </c>
    </row>
    <row r="131" spans="1:8">
      <c r="A131" s="15">
        <f>A130+7</f>
        <v>43597</v>
      </c>
      <c r="B131" s="20">
        <f>C130+F130-G130</f>
        <v>84385.49821925936</v>
      </c>
      <c r="C131" s="17">
        <f>B131+(B131*0.03)</f>
        <v>86917.063165837142</v>
      </c>
      <c r="D131" s="17">
        <f>B131/3250</f>
        <v>25.964768682849034</v>
      </c>
      <c r="E131" s="28">
        <f>(C131-B131)/D131</f>
        <v>97.500000000000057</v>
      </c>
      <c r="F131" s="26"/>
      <c r="G131" s="33"/>
      <c r="H131" s="19">
        <f>D131*50/B131</f>
        <v>1.5384615384615385E-2</v>
      </c>
    </row>
    <row r="132" spans="1:8" ht="13" thickBot="1">
      <c r="A132" s="15">
        <f>A131+7</f>
        <v>43604</v>
      </c>
      <c r="B132" s="20">
        <f>C131+F131-G131</f>
        <v>86917.063165837142</v>
      </c>
      <c r="C132" s="17">
        <f>B132+(B132*0.03)</f>
        <v>89524.575060812262</v>
      </c>
      <c r="D132" s="17">
        <f>B132/3250</f>
        <v>26.743711743334504</v>
      </c>
      <c r="E132" s="28">
        <f>(C132-B132)/D132</f>
        <v>97.500000000000199</v>
      </c>
      <c r="F132" s="26"/>
      <c r="G132" s="33"/>
      <c r="H132" s="19">
        <f>D132*50/B132</f>
        <v>1.5384615384615385E-2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89524.575060812262</v>
      </c>
      <c r="C134" s="17">
        <f>B134+(B134*0.03)</f>
        <v>92210.312312636626</v>
      </c>
      <c r="D134" s="17">
        <f>B134/3250</f>
        <v>27.546023095634542</v>
      </c>
      <c r="E134" s="28">
        <f>(C134-B134)/D134</f>
        <v>97.499999999999886</v>
      </c>
      <c r="F134" s="26"/>
      <c r="G134" s="33"/>
      <c r="H134" s="19">
        <f>D134*50/B134</f>
        <v>1.5384615384615384E-2</v>
      </c>
    </row>
    <row r="135" spans="1:8">
      <c r="A135" s="15">
        <f>A134+7</f>
        <v>43618</v>
      </c>
      <c r="B135" s="20">
        <f>C134+F134-G134</f>
        <v>92210.312312636626</v>
      </c>
      <c r="C135" s="17">
        <f>B135+(B135*0.03)</f>
        <v>94976.621682015728</v>
      </c>
      <c r="D135" s="17">
        <f>B135/3250</f>
        <v>28.372403788503576</v>
      </c>
      <c r="E135" s="28">
        <f>(C135-B135)/D135</f>
        <v>97.500000000000099</v>
      </c>
      <c r="F135" s="26"/>
      <c r="G135" s="33"/>
      <c r="H135" s="19">
        <f>D135*50/B135</f>
        <v>1.5384615384615384E-2</v>
      </c>
    </row>
    <row r="136" spans="1:8">
      <c r="A136" s="15">
        <f>A135+7</f>
        <v>43625</v>
      </c>
      <c r="B136" s="20">
        <f>C135+F135-G135</f>
        <v>94976.621682015728</v>
      </c>
      <c r="C136" s="17">
        <f>B136+(B136*0.03)</f>
        <v>97825.920332476206</v>
      </c>
      <c r="D136" s="17">
        <f>B136/3250</f>
        <v>29.223575902158686</v>
      </c>
      <c r="E136" s="28">
        <f>(C136-B136)/D136</f>
        <v>97.500000000000199</v>
      </c>
      <c r="F136" s="26"/>
      <c r="G136" s="33"/>
      <c r="H136" s="19">
        <f>D136*50/B136</f>
        <v>1.5384615384615385E-2</v>
      </c>
    </row>
    <row r="137" spans="1:8">
      <c r="A137" s="15">
        <f>A136+7</f>
        <v>43632</v>
      </c>
      <c r="B137" s="20">
        <f>C136+F136-G136</f>
        <v>97825.920332476206</v>
      </c>
      <c r="C137" s="17">
        <f>B137+(B137*0.03)</f>
        <v>100760.6979424505</v>
      </c>
      <c r="D137" s="17">
        <f>B137/3250</f>
        <v>30.10028317922345</v>
      </c>
      <c r="E137" s="28">
        <f>(C137-B137)/D137</f>
        <v>97.500000000000171</v>
      </c>
      <c r="F137" s="26"/>
      <c r="G137" s="33"/>
      <c r="H137" s="19">
        <f>D137*50/B137</f>
        <v>1.5384615384615384E-2</v>
      </c>
    </row>
    <row r="138" spans="1:8" ht="14.25" customHeight="1" thickBot="1">
      <c r="A138" s="15">
        <f>A137+7</f>
        <v>43639</v>
      </c>
      <c r="B138" s="20">
        <f>C137+F137-G137</f>
        <v>100760.6979424505</v>
      </c>
      <c r="C138" s="17">
        <f>B138+(B138*0.03)</f>
        <v>103783.518880724</v>
      </c>
      <c r="D138" s="17">
        <f>B138/3250</f>
        <v>31.003291674600153</v>
      </c>
      <c r="E138" s="28">
        <f>(C138-B138)/D138</f>
        <v>97.499999999999773</v>
      </c>
      <c r="F138" s="26"/>
      <c r="G138" s="33"/>
      <c r="H138" s="19">
        <f>D138*50/B138</f>
        <v>1.5384615384615385E-2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78"/>
  <sheetViews>
    <sheetView workbookViewId="0">
      <selection activeCell="K17" sqref="K1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7"/>
      <c r="C1" s="108"/>
      <c r="D1" s="108"/>
      <c r="E1" s="108"/>
      <c r="F1" s="108"/>
      <c r="G1" s="108"/>
      <c r="H1" s="108"/>
      <c r="I1" s="108"/>
      <c r="J1" s="88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81">
        <v>43114</v>
      </c>
      <c r="C4" s="20">
        <v>1500</v>
      </c>
      <c r="D4" s="17">
        <f>C4+(C4*0.03)</f>
        <v>1545</v>
      </c>
      <c r="E4" s="17">
        <f>C4/3250</f>
        <v>0.46153846153846156</v>
      </c>
      <c r="F4" s="28">
        <f>(D4-C4)/E4</f>
        <v>97.5</v>
      </c>
      <c r="G4" s="18"/>
      <c r="H4" s="18"/>
      <c r="I4" s="19">
        <f>E4*50/C4</f>
        <v>1.5384615384615384E-2</v>
      </c>
      <c r="J4" s="90"/>
    </row>
    <row r="5" spans="1:10">
      <c r="A5" s="105"/>
      <c r="B5" s="81">
        <f>B4+7</f>
        <v>43121</v>
      </c>
      <c r="C5" s="20">
        <f>D4+G4-H4</f>
        <v>1545</v>
      </c>
      <c r="D5" s="17">
        <f>C5+(C5*0.03)</f>
        <v>1591.35</v>
      </c>
      <c r="E5" s="17">
        <f>C5/3250</f>
        <v>0.47538461538461541</v>
      </c>
      <c r="F5" s="28">
        <f>(D5-C5)/E5</f>
        <v>97.499999999999801</v>
      </c>
      <c r="G5" s="18"/>
      <c r="H5" s="18"/>
      <c r="I5" s="19">
        <f>E5*50/C5</f>
        <v>1.5384615384615385E-2</v>
      </c>
      <c r="J5" s="87"/>
    </row>
    <row r="6" spans="1:10">
      <c r="A6" s="105"/>
      <c r="B6" s="81">
        <f>B5+7</f>
        <v>43128</v>
      </c>
      <c r="C6" s="20">
        <f>D5+G5-H5</f>
        <v>1591.35</v>
      </c>
      <c r="D6" s="17">
        <f>C6+(C6*0.03)</f>
        <v>1639.0904999999998</v>
      </c>
      <c r="E6" s="17">
        <f>C6/3250</f>
        <v>0.48964615384615384</v>
      </c>
      <c r="F6" s="28">
        <f>(D6-C6)/E6</f>
        <v>97.499999999999758</v>
      </c>
      <c r="G6" s="18"/>
      <c r="H6" s="18"/>
      <c r="I6" s="19">
        <f>E6*50/C6</f>
        <v>1.5384615384615385E-2</v>
      </c>
      <c r="J6" s="87"/>
    </row>
    <row r="7" spans="1:10" ht="13" thickBot="1">
      <c r="A7" s="106"/>
      <c r="B7" s="81">
        <f>B6+7</f>
        <v>43135</v>
      </c>
      <c r="C7" s="20">
        <f>D6+G6-H6</f>
        <v>1639.0904999999998</v>
      </c>
      <c r="D7" s="17">
        <f>C7+(C7*0.03)</f>
        <v>1688.2632149999997</v>
      </c>
      <c r="E7" s="17">
        <f>C7/3250</f>
        <v>0.50433553846153845</v>
      </c>
      <c r="F7" s="28">
        <f>(D7-C7)/E7</f>
        <v>97.499999999999858</v>
      </c>
      <c r="G7" s="18"/>
      <c r="H7" s="18"/>
      <c r="I7" s="19">
        <f>E7*50/C7</f>
        <v>1.5384615384615385E-2</v>
      </c>
      <c r="J7" s="87"/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1"/>
    </row>
    <row r="9" spans="1:10">
      <c r="A9" s="104">
        <v>2</v>
      </c>
      <c r="B9" s="81">
        <f>B7+7</f>
        <v>43142</v>
      </c>
      <c r="C9" s="20">
        <f>D7+G7-H7</f>
        <v>1688.2632149999997</v>
      </c>
      <c r="D9" s="17">
        <f>C9+(C9*0.03)</f>
        <v>1738.9111114499997</v>
      </c>
      <c r="E9" s="17">
        <f>C9/3250</f>
        <v>0.51946560461538449</v>
      </c>
      <c r="F9" s="28">
        <f>(D9-C9)/E9</f>
        <v>97.499999999999943</v>
      </c>
      <c r="G9" s="18"/>
      <c r="H9" s="18"/>
      <c r="I9" s="19">
        <f>E9*50/C9</f>
        <v>1.5384615384615382E-2</v>
      </c>
      <c r="J9" s="87"/>
    </row>
    <row r="10" spans="1:10">
      <c r="A10" s="105"/>
      <c r="B10" s="81">
        <f>B9+7</f>
        <v>43149</v>
      </c>
      <c r="C10" s="20">
        <f>D9+G9-H9</f>
        <v>1738.9111114499997</v>
      </c>
      <c r="D10" s="17">
        <f>C10+(C10*0.03)</f>
        <v>1791.0784447934998</v>
      </c>
      <c r="E10" s="17">
        <f>C10/3250</f>
        <v>0.53504957275384601</v>
      </c>
      <c r="F10" s="28">
        <f>(D10-C10)/E10</f>
        <v>97.500000000000213</v>
      </c>
      <c r="G10" s="18"/>
      <c r="H10" s="18"/>
      <c r="I10" s="19">
        <f>E10*50/C10</f>
        <v>1.5384615384615382E-2</v>
      </c>
      <c r="J10" s="87"/>
    </row>
    <row r="11" spans="1:10">
      <c r="A11" s="105"/>
      <c r="B11" s="81">
        <f>B10+7</f>
        <v>43156</v>
      </c>
      <c r="C11" s="20">
        <f>D10+G10-H10</f>
        <v>1791.0784447934998</v>
      </c>
      <c r="D11" s="17">
        <f>C11+(C11*0.03)</f>
        <v>1844.8107981373048</v>
      </c>
      <c r="E11" s="17">
        <f>C11/3250</f>
        <v>0.55110105993646152</v>
      </c>
      <c r="F11" s="28">
        <f>(D11-C11)/E11</f>
        <v>97.500000000000028</v>
      </c>
      <c r="G11" s="18"/>
      <c r="H11" s="18"/>
      <c r="I11" s="19">
        <f>E11*50/C11</f>
        <v>1.5384615384615385E-2</v>
      </c>
      <c r="J11" s="87"/>
    </row>
    <row r="12" spans="1:10" ht="13" thickBot="1">
      <c r="A12" s="106"/>
      <c r="B12" s="81">
        <f>B11+7</f>
        <v>43163</v>
      </c>
      <c r="C12" s="20">
        <f>D11+G11-H11</f>
        <v>1844.8107981373048</v>
      </c>
      <c r="D12" s="17">
        <f>C12+(C12*0.03)</f>
        <v>1900.155122081424</v>
      </c>
      <c r="E12" s="17">
        <f>C12/3250</f>
        <v>0.56763409173455537</v>
      </c>
      <c r="F12" s="28">
        <f>(D12-C12)/E12</f>
        <v>97.500000000000085</v>
      </c>
      <c r="G12" s="18"/>
      <c r="H12" s="18"/>
      <c r="I12" s="19">
        <f>E12*50/C12</f>
        <v>1.5384615384615385E-2</v>
      </c>
      <c r="J12" s="87"/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1"/>
    </row>
    <row r="14" spans="1:10">
      <c r="A14" s="104">
        <v>3</v>
      </c>
      <c r="B14" s="81">
        <f>B12+7</f>
        <v>43170</v>
      </c>
      <c r="C14" s="20">
        <f>D12+G12-H12</f>
        <v>1900.155122081424</v>
      </c>
      <c r="D14" s="17">
        <f>C14+(C14*0.03)</f>
        <v>1957.1597757438667</v>
      </c>
      <c r="E14" s="17">
        <f>C14/3250</f>
        <v>0.58466311448659203</v>
      </c>
      <c r="F14" s="28">
        <f>(D14-C14)/E14</f>
        <v>97.499999999999972</v>
      </c>
      <c r="G14" s="18"/>
      <c r="H14" s="18"/>
      <c r="I14" s="19">
        <f>E14*50/C14</f>
        <v>1.5384615384615385E-2</v>
      </c>
      <c r="J14" s="87"/>
    </row>
    <row r="15" spans="1:10">
      <c r="A15" s="105"/>
      <c r="B15" s="81">
        <f>B14+7</f>
        <v>43177</v>
      </c>
      <c r="C15" s="20">
        <f>D14+G14-H14</f>
        <v>1957.1597757438667</v>
      </c>
      <c r="D15" s="17">
        <f>C15+(C15*0.03)</f>
        <v>2015.8745690161827</v>
      </c>
      <c r="E15" s="17">
        <f>C15/3250</f>
        <v>0.60220300792118975</v>
      </c>
      <c r="F15" s="28">
        <f>(D15-C15)/E15</f>
        <v>97.5</v>
      </c>
      <c r="G15" s="18"/>
      <c r="H15" s="18"/>
      <c r="I15" s="19">
        <f>E15*50/C15</f>
        <v>1.5384615384615385E-2</v>
      </c>
      <c r="J15" s="87"/>
    </row>
    <row r="16" spans="1:10">
      <c r="A16" s="105"/>
      <c r="B16" s="81">
        <f>B15+7</f>
        <v>43184</v>
      </c>
      <c r="C16" s="20">
        <f>D15+G15-H15</f>
        <v>2015.8745690161827</v>
      </c>
      <c r="D16" s="17">
        <f>C16+(C16*0.03)</f>
        <v>2076.3508060866684</v>
      </c>
      <c r="E16" s="17">
        <f>C16/3250</f>
        <v>0.62026909815882547</v>
      </c>
      <c r="F16" s="28">
        <f>(D16-C16)/E16</f>
        <v>97.500000000000341</v>
      </c>
      <c r="G16" s="18"/>
      <c r="H16" s="18"/>
      <c r="I16" s="19">
        <f>E16*50/C16</f>
        <v>1.5384615384615385E-2</v>
      </c>
      <c r="J16" s="87"/>
    </row>
    <row r="17" spans="1:11" ht="13.5" thickBot="1">
      <c r="A17" s="106"/>
      <c r="B17" s="81">
        <f>B16+7</f>
        <v>43191</v>
      </c>
      <c r="C17" s="20">
        <f>D16+G16-H16</f>
        <v>2076.3508060866684</v>
      </c>
      <c r="D17" s="17">
        <f>C17+(C17*0.03)</f>
        <v>2138.6413302692686</v>
      </c>
      <c r="E17" s="17">
        <f>C17/3250</f>
        <v>0.63887717110359032</v>
      </c>
      <c r="F17" s="28">
        <f>(D17-C17)/E17</f>
        <v>97.500000000000171</v>
      </c>
      <c r="G17" s="18"/>
      <c r="H17" s="80">
        <f>(D17-C4)*0.3</f>
        <v>191.59239908078055</v>
      </c>
      <c r="I17" s="19">
        <f>E17*50/C17</f>
        <v>1.5384615384615385E-2</v>
      </c>
      <c r="J17" s="87"/>
      <c r="K17" s="102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1"/>
    </row>
    <row r="19" spans="1:11">
      <c r="A19" s="104">
        <v>4</v>
      </c>
      <c r="B19" s="81">
        <f>B17+7</f>
        <v>43198</v>
      </c>
      <c r="C19" s="20">
        <f>D17+G17-H17</f>
        <v>1947.048931188488</v>
      </c>
      <c r="D19" s="17">
        <f>C19+(C19*0.03)</f>
        <v>2005.4603991241427</v>
      </c>
      <c r="E19" s="17">
        <f>C19/3250</f>
        <v>0.59909197882722709</v>
      </c>
      <c r="F19" s="28">
        <f>(D19-C19)/E19</f>
        <v>97.499999999999972</v>
      </c>
      <c r="G19" s="18"/>
      <c r="H19" s="18"/>
      <c r="I19" s="19">
        <f>E19*50/C19</f>
        <v>1.5384615384615384E-2</v>
      </c>
      <c r="J19" s="87"/>
    </row>
    <row r="20" spans="1:11">
      <c r="A20" s="105"/>
      <c r="B20" s="81">
        <f>B19+7</f>
        <v>43205</v>
      </c>
      <c r="C20" s="20">
        <f>D19+G19-H19</f>
        <v>2005.4603991241427</v>
      </c>
      <c r="D20" s="17">
        <f>C20+(C20*0.03)</f>
        <v>2065.6242110978669</v>
      </c>
      <c r="E20" s="17">
        <f>C20/3250</f>
        <v>0.61706473819204388</v>
      </c>
      <c r="F20" s="28">
        <f>(D20-C20)/E20</f>
        <v>97.499999999999957</v>
      </c>
      <c r="G20" s="18"/>
      <c r="H20" s="18"/>
      <c r="I20" s="19">
        <f>E20*50/C20</f>
        <v>1.5384615384615385E-2</v>
      </c>
      <c r="J20" s="87"/>
    </row>
    <row r="21" spans="1:11">
      <c r="A21" s="105"/>
      <c r="B21" s="81">
        <f>B20+7</f>
        <v>43212</v>
      </c>
      <c r="C21" s="20">
        <f>D20+G20-H20</f>
        <v>2065.6242110978669</v>
      </c>
      <c r="D21" s="17">
        <f>C21+(C21*0.03)</f>
        <v>2127.592937430803</v>
      </c>
      <c r="E21" s="17">
        <f>C21/3250</f>
        <v>0.63557668033780523</v>
      </c>
      <c r="F21" s="28">
        <f>(D21-C21)/E21</f>
        <v>97.500000000000071</v>
      </c>
      <c r="G21" s="18"/>
      <c r="H21" s="18"/>
      <c r="I21" s="19">
        <f>E21*50/C21</f>
        <v>1.5384615384615385E-2</v>
      </c>
      <c r="J21" s="87"/>
    </row>
    <row r="22" spans="1:11" ht="13" thickBot="1">
      <c r="A22" s="106"/>
      <c r="B22" s="81">
        <f>B21+7</f>
        <v>43219</v>
      </c>
      <c r="C22" s="20">
        <f>D21+G21-H21</f>
        <v>2127.592937430803</v>
      </c>
      <c r="D22" s="17">
        <f>C22+(C22*0.03)</f>
        <v>2191.4207255537272</v>
      </c>
      <c r="E22" s="17">
        <f>C22/3250</f>
        <v>0.65464398074793939</v>
      </c>
      <c r="F22" s="28">
        <f>(D22-C22)/E22</f>
        <v>97.500000000000128</v>
      </c>
      <c r="G22" s="18"/>
      <c r="H22" s="18"/>
      <c r="I22" s="19">
        <f>E22*50/C22</f>
        <v>1.5384615384615384E-2</v>
      </c>
      <c r="J22" s="87"/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6"/>
    </row>
    <row r="24" spans="1:11">
      <c r="A24" s="104">
        <v>5</v>
      </c>
      <c r="B24" s="81">
        <f>B22+7</f>
        <v>43226</v>
      </c>
      <c r="C24" s="20">
        <f>D22+G22-H22</f>
        <v>2191.4207255537272</v>
      </c>
      <c r="D24" s="17">
        <f>C24+(C24*0.03)</f>
        <v>2257.1633473203392</v>
      </c>
      <c r="E24" s="17">
        <f>C24/3250</f>
        <v>0.67428330017037763</v>
      </c>
      <c r="F24" s="28">
        <f>(D24-C24)/E24</f>
        <v>97.500000000000341</v>
      </c>
      <c r="G24" s="18"/>
      <c r="H24" s="18"/>
      <c r="I24" s="19">
        <f>E24*50/C24</f>
        <v>1.5384615384615385E-2</v>
      </c>
      <c r="J24" s="87"/>
    </row>
    <row r="25" spans="1:11">
      <c r="A25" s="105"/>
      <c r="B25" s="81">
        <f>B24+7</f>
        <v>43233</v>
      </c>
      <c r="C25" s="20">
        <f>D24+G24-H24</f>
        <v>2257.1633473203392</v>
      </c>
      <c r="D25" s="17">
        <f>C25+(C25*0.03)</f>
        <v>2324.8782477399495</v>
      </c>
      <c r="E25" s="17">
        <f>C25/3250</f>
        <v>0.694511799175489</v>
      </c>
      <c r="F25" s="28">
        <f>(D25-C25)/E25</f>
        <v>97.500000000000227</v>
      </c>
      <c r="G25" s="18"/>
      <c r="H25" s="18"/>
      <c r="I25" s="19">
        <f>E25*50/C25</f>
        <v>1.5384615384615385E-2</v>
      </c>
      <c r="J25" s="87"/>
    </row>
    <row r="26" spans="1:11">
      <c r="A26" s="105"/>
      <c r="B26" s="81">
        <f>B25+7</f>
        <v>43240</v>
      </c>
      <c r="C26" s="20">
        <f>D25+G25-H25</f>
        <v>2324.8782477399495</v>
      </c>
      <c r="D26" s="17">
        <f>C26+(C26*0.03)</f>
        <v>2394.624595172148</v>
      </c>
      <c r="E26" s="17">
        <f>C26/3250</f>
        <v>0.7153471531507537</v>
      </c>
      <c r="F26" s="28">
        <f>(D26-C26)/E26</f>
        <v>97.5</v>
      </c>
      <c r="G26" s="18"/>
      <c r="H26" s="18"/>
      <c r="I26" s="19">
        <f>E26*50/C26</f>
        <v>1.5384615384615385E-2</v>
      </c>
      <c r="J26" s="87"/>
    </row>
    <row r="27" spans="1:11" ht="13" thickBot="1">
      <c r="A27" s="106"/>
      <c r="B27" s="81">
        <f>B26+7</f>
        <v>43247</v>
      </c>
      <c r="C27" s="20">
        <f>D26+G26-H26</f>
        <v>2394.624595172148</v>
      </c>
      <c r="D27" s="17">
        <f>C27+(C27*0.03)</f>
        <v>2466.4633330273123</v>
      </c>
      <c r="E27" s="17">
        <f>C27/3250</f>
        <v>0.73680756774527634</v>
      </c>
      <c r="F27" s="28">
        <f>(D27-C27)/E27</f>
        <v>97.499999999999744</v>
      </c>
      <c r="G27" s="18"/>
      <c r="H27" s="18"/>
      <c r="I27" s="19">
        <f>E27*50/C27</f>
        <v>1.5384615384615385E-2</v>
      </c>
      <c r="J27" s="90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6"/>
    </row>
    <row r="29" spans="1:11">
      <c r="A29" s="104">
        <v>6</v>
      </c>
      <c r="B29" s="81">
        <f>B27+7</f>
        <v>43254</v>
      </c>
      <c r="C29" s="20">
        <f>D27+G27-H27</f>
        <v>2466.4633330273123</v>
      </c>
      <c r="D29" s="17">
        <f>C29+(C29*0.03)</f>
        <v>2540.4572330181318</v>
      </c>
      <c r="E29" s="17">
        <f>C29/3250</f>
        <v>0.7589117947776346</v>
      </c>
      <c r="F29" s="28">
        <f>(D29-C29)/E29</f>
        <v>97.500000000000171</v>
      </c>
      <c r="G29" s="18"/>
      <c r="H29" s="18"/>
      <c r="I29" s="19">
        <f>E29*50/C29</f>
        <v>1.5384615384615385E-2</v>
      </c>
      <c r="J29" s="87"/>
    </row>
    <row r="30" spans="1:11">
      <c r="A30" s="105"/>
      <c r="B30" s="81">
        <f>B29+7</f>
        <v>43261</v>
      </c>
      <c r="C30" s="20">
        <f>D29+G29-H29</f>
        <v>2540.4572330181318</v>
      </c>
      <c r="D30" s="17">
        <f>C30+(C30*0.03)</f>
        <v>2616.6709500086758</v>
      </c>
      <c r="E30" s="17">
        <f>C30/3250</f>
        <v>0.78167914862096366</v>
      </c>
      <c r="F30" s="28">
        <f>(D30-C30)/E30</f>
        <v>97.500000000000142</v>
      </c>
      <c r="G30" s="18"/>
      <c r="H30" s="18"/>
      <c r="I30" s="19">
        <f>E30*50/C30</f>
        <v>1.5384615384615385E-2</v>
      </c>
      <c r="J30" s="87"/>
    </row>
    <row r="31" spans="1:11">
      <c r="A31" s="105"/>
      <c r="B31" s="81">
        <f>B30+7</f>
        <v>43268</v>
      </c>
      <c r="C31" s="20">
        <f>D30+G30-H30</f>
        <v>2616.6709500086758</v>
      </c>
      <c r="D31" s="17">
        <f>C31+(C31*0.03)</f>
        <v>2695.1710785089363</v>
      </c>
      <c r="E31" s="17">
        <f>C31/3250</f>
        <v>0.80512952307959251</v>
      </c>
      <c r="F31" s="28">
        <f>(D31-C31)/E31</f>
        <v>97.500000000000185</v>
      </c>
      <c r="G31" s="18"/>
      <c r="H31" s="18"/>
      <c r="I31" s="19">
        <f>E31*50/C31</f>
        <v>1.5384615384615384E-2</v>
      </c>
      <c r="J31" s="87"/>
    </row>
    <row r="32" spans="1:11" ht="13.5" thickBot="1">
      <c r="A32" s="106"/>
      <c r="B32" s="81">
        <f>B31+7</f>
        <v>43275</v>
      </c>
      <c r="C32" s="20">
        <f>D31+G31-H31</f>
        <v>2695.1710785089363</v>
      </c>
      <c r="D32" s="17">
        <f>C32+(C32*0.03)</f>
        <v>2776.0262108642041</v>
      </c>
      <c r="E32" s="17">
        <f>C32/3250</f>
        <v>0.82928340877198037</v>
      </c>
      <c r="F32" s="28">
        <f>(D32-C32)/E32</f>
        <v>97.499999999999744</v>
      </c>
      <c r="G32" s="18"/>
      <c r="H32" s="80">
        <f>(D32-C19)*0.35</f>
        <v>290.14204788650062</v>
      </c>
      <c r="I32" s="19">
        <f>E32*50/C32</f>
        <v>1.5384615384615385E-2</v>
      </c>
      <c r="J32" s="87"/>
      <c r="K32" s="102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6"/>
    </row>
    <row r="34" spans="1:11">
      <c r="A34" s="104">
        <v>7</v>
      </c>
      <c r="B34" s="81">
        <f>B32+7</f>
        <v>43282</v>
      </c>
      <c r="C34" s="20">
        <f>D32+G32-H32</f>
        <v>2485.8841629777035</v>
      </c>
      <c r="D34" s="17">
        <f>C34+(C34*0.03)</f>
        <v>2560.4606878670347</v>
      </c>
      <c r="E34" s="17">
        <f>C34/3250</f>
        <v>0.76488743476237031</v>
      </c>
      <c r="F34" s="28">
        <f>(D34-C34)/E34</f>
        <v>97.500000000000213</v>
      </c>
      <c r="G34" s="18"/>
      <c r="H34" s="18"/>
      <c r="I34" s="19">
        <f>E34*50/C34</f>
        <v>1.5384615384615385E-2</v>
      </c>
      <c r="J34" s="90"/>
    </row>
    <row r="35" spans="1:11">
      <c r="A35" s="105"/>
      <c r="B35" s="81">
        <f>B34+7</f>
        <v>43289</v>
      </c>
      <c r="C35" s="20">
        <f>D34+G34-H34</f>
        <v>2560.4606878670347</v>
      </c>
      <c r="D35" s="17">
        <f>C35+(C35*0.03)</f>
        <v>2637.2745085030456</v>
      </c>
      <c r="E35" s="17">
        <f>C35/3250</f>
        <v>0.78783405780524141</v>
      </c>
      <c r="F35" s="28">
        <f>(D35-C35)/E35</f>
        <v>97.499999999999773</v>
      </c>
      <c r="G35" s="18"/>
      <c r="H35" s="18"/>
      <c r="I35" s="19">
        <f>E35*50/C35</f>
        <v>1.5384615384615382E-2</v>
      </c>
      <c r="J35" s="87"/>
    </row>
    <row r="36" spans="1:11">
      <c r="A36" s="105"/>
      <c r="B36" s="81">
        <f>B35+7</f>
        <v>43296</v>
      </c>
      <c r="C36" s="20">
        <f>D35+G35-H35</f>
        <v>2637.2745085030456</v>
      </c>
      <c r="D36" s="17">
        <f>C36+(C36*0.03)</f>
        <v>2716.3927437581369</v>
      </c>
      <c r="E36" s="17">
        <f>C36/3250</f>
        <v>0.81146907953939862</v>
      </c>
      <c r="F36" s="28">
        <f>(D36-C36)/E36</f>
        <v>97.499999999999986</v>
      </c>
      <c r="G36" s="18"/>
      <c r="H36" s="18"/>
      <c r="I36" s="19">
        <f>E36*50/C36</f>
        <v>1.5384615384615384E-2</v>
      </c>
      <c r="J36" s="87"/>
    </row>
    <row r="37" spans="1:11" ht="13" thickBot="1">
      <c r="A37" s="106"/>
      <c r="B37" s="81">
        <f>B36+7</f>
        <v>43303</v>
      </c>
      <c r="C37" s="20">
        <f>D36+G36-H36</f>
        <v>2716.3927437581369</v>
      </c>
      <c r="D37" s="17">
        <f>C37+(C37*0.03)</f>
        <v>2797.8845260708808</v>
      </c>
      <c r="E37" s="17">
        <f>C37/3250</f>
        <v>0.83581315192558059</v>
      </c>
      <c r="F37" s="28">
        <f>(D37-C37)/E37</f>
        <v>97.499999999999758</v>
      </c>
      <c r="G37" s="80"/>
      <c r="H37" s="80"/>
      <c r="I37" s="19">
        <f>E37*50/C37</f>
        <v>1.5384615384615385E-2</v>
      </c>
      <c r="J37" s="87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6"/>
    </row>
    <row r="39" spans="1:11">
      <c r="A39" s="104">
        <v>8</v>
      </c>
      <c r="B39" s="81">
        <f>B37+7</f>
        <v>43310</v>
      </c>
      <c r="C39" s="20">
        <f>D37+G37-H37</f>
        <v>2797.8845260708808</v>
      </c>
      <c r="D39" s="17">
        <f>C39+(C39*0.03)</f>
        <v>2881.8210618530074</v>
      </c>
      <c r="E39" s="17">
        <f>C39/3250</f>
        <v>0.86088754648334798</v>
      </c>
      <c r="F39" s="28">
        <f>(D39-C39)/E39</f>
        <v>97.500000000000213</v>
      </c>
      <c r="G39" s="18"/>
      <c r="H39" s="18"/>
      <c r="I39" s="19">
        <f>E39*50/C39</f>
        <v>1.5384615384615385E-2</v>
      </c>
      <c r="J39" s="87"/>
    </row>
    <row r="40" spans="1:11">
      <c r="A40" s="105"/>
      <c r="B40" s="81">
        <f>B39+7</f>
        <v>43317</v>
      </c>
      <c r="C40" s="20">
        <f>D39+G39-H39</f>
        <v>2881.8210618530074</v>
      </c>
      <c r="D40" s="17">
        <f>C40+(C40*0.03)</f>
        <v>2968.2756937085978</v>
      </c>
      <c r="E40" s="17">
        <f>C40/3250</f>
        <v>0.88671417287784848</v>
      </c>
      <c r="F40" s="28">
        <f>(D40-C40)/E40</f>
        <v>97.500000000000171</v>
      </c>
      <c r="G40" s="18"/>
      <c r="H40" s="18"/>
      <c r="I40" s="19">
        <f>E40*50/C40</f>
        <v>1.5384615384615385E-2</v>
      </c>
      <c r="J40" s="87"/>
    </row>
    <row r="41" spans="1:11">
      <c r="A41" s="105"/>
      <c r="B41" s="81">
        <f>B40+7</f>
        <v>43324</v>
      </c>
      <c r="C41" s="20">
        <f>D40+G40-H40</f>
        <v>2968.2756937085978</v>
      </c>
      <c r="D41" s="17">
        <f>C41+(C41*0.03)</f>
        <v>3057.323964519856</v>
      </c>
      <c r="E41" s="17">
        <f>C41/3250</f>
        <v>0.91331559806418394</v>
      </c>
      <c r="F41" s="28">
        <f>(D41-C41)/E41</f>
        <v>97.500000000000213</v>
      </c>
      <c r="G41" s="18"/>
      <c r="H41" s="18"/>
      <c r="I41" s="19">
        <f>E41*50/C41</f>
        <v>1.5384615384615385E-2</v>
      </c>
      <c r="J41" s="87"/>
    </row>
    <row r="42" spans="1:11" ht="13" thickBot="1">
      <c r="A42" s="106"/>
      <c r="B42" s="81">
        <f>B41+7</f>
        <v>43331</v>
      </c>
      <c r="C42" s="20">
        <f>D41+G41-H41</f>
        <v>3057.323964519856</v>
      </c>
      <c r="D42" s="17">
        <f>C42+(C42*0.03)</f>
        <v>3149.0436834554516</v>
      </c>
      <c r="E42" s="17">
        <f>C42/3250</f>
        <v>0.94071506600610955</v>
      </c>
      <c r="F42" s="28">
        <f>(D42-C42)/E42</f>
        <v>97.499999999999986</v>
      </c>
      <c r="G42" s="80"/>
      <c r="H42" s="80"/>
      <c r="I42" s="19">
        <f>E42*50/C42</f>
        <v>1.5384615384615385E-2</v>
      </c>
      <c r="J42" s="87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6"/>
    </row>
    <row r="44" spans="1:11">
      <c r="A44" s="104">
        <v>9</v>
      </c>
      <c r="B44" s="81">
        <f>B42+7</f>
        <v>43338</v>
      </c>
      <c r="C44" s="20">
        <f>D42+G42-H42</f>
        <v>3149.0436834554516</v>
      </c>
      <c r="D44" s="17">
        <f>C44+(C44*0.03)</f>
        <v>3243.5149939591151</v>
      </c>
      <c r="E44" s="17">
        <f>C44/3250</f>
        <v>0.96893651798629277</v>
      </c>
      <c r="F44" s="28">
        <f>(D44-C44)/E44</f>
        <v>97.499999999999972</v>
      </c>
      <c r="G44" s="18"/>
      <c r="H44" s="18"/>
      <c r="I44" s="19">
        <f>E44*50/C44</f>
        <v>1.5384615384615384E-2</v>
      </c>
      <c r="J44" s="85"/>
    </row>
    <row r="45" spans="1:11">
      <c r="A45" s="105"/>
      <c r="B45" s="81">
        <f>B44+7</f>
        <v>43345</v>
      </c>
      <c r="C45" s="20">
        <f>D44+G44-H44</f>
        <v>3243.5149939591151</v>
      </c>
      <c r="D45" s="17">
        <f>C45+(C45*0.03)</f>
        <v>3340.8204437778886</v>
      </c>
      <c r="E45" s="17">
        <f>C45/3250</f>
        <v>0.99800461352588155</v>
      </c>
      <c r="F45" s="28">
        <f>(D45-C45)/E45</f>
        <v>97.500000000000014</v>
      </c>
      <c r="G45" s="18"/>
      <c r="H45" s="18"/>
      <c r="I45" s="19">
        <f>E45*50/C45</f>
        <v>1.5384615384615384E-2</v>
      </c>
      <c r="J45" s="85"/>
    </row>
    <row r="46" spans="1:11">
      <c r="A46" s="105"/>
      <c r="B46" s="81">
        <f>B45+7</f>
        <v>43352</v>
      </c>
      <c r="C46" s="20">
        <f>D45+G45-H45</f>
        <v>3340.8204437778886</v>
      </c>
      <c r="D46" s="17">
        <f>C46+(C46*0.03)</f>
        <v>3441.0450570912253</v>
      </c>
      <c r="E46" s="17">
        <f>C46/3250</f>
        <v>1.027944751931658</v>
      </c>
      <c r="F46" s="28">
        <f>(D46-C46)/E46</f>
        <v>97.500000000000043</v>
      </c>
      <c r="G46" s="18"/>
      <c r="H46" s="18"/>
      <c r="I46" s="19">
        <f>E46*50/C46</f>
        <v>1.5384615384615384E-2</v>
      </c>
      <c r="J46" s="85"/>
    </row>
    <row r="47" spans="1:11" ht="13.5" thickBot="1">
      <c r="A47" s="106"/>
      <c r="B47" s="81">
        <f>B46+7</f>
        <v>43359</v>
      </c>
      <c r="C47" s="20">
        <f>D46+G46-H46</f>
        <v>3441.0450570912253</v>
      </c>
      <c r="D47" s="17">
        <f>C47+(C47*0.03)</f>
        <v>3544.2764088039621</v>
      </c>
      <c r="E47" s="17">
        <f>C47/3250</f>
        <v>1.0587830944896077</v>
      </c>
      <c r="F47" s="28">
        <f>(D47-C47)/E47</f>
        <v>97.500000000000043</v>
      </c>
      <c r="G47" s="80"/>
      <c r="H47" s="80">
        <f>(D47-C34)*0.35</f>
        <v>370.4372860391905</v>
      </c>
      <c r="I47" s="19">
        <f>E47*50/C47</f>
        <v>1.5384615384615384E-2</v>
      </c>
      <c r="J47" s="85"/>
      <c r="K47" s="102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6"/>
    </row>
    <row r="49" spans="1:11">
      <c r="A49" s="104">
        <v>10</v>
      </c>
      <c r="B49" s="81">
        <f>B47+7</f>
        <v>43366</v>
      </c>
      <c r="C49" s="20">
        <f>D47+G47-H47</f>
        <v>3173.8391227647717</v>
      </c>
      <c r="D49" s="17">
        <f>C49+(C49*0.03)</f>
        <v>3269.0542964477149</v>
      </c>
      <c r="E49" s="17">
        <f>C49/3250</f>
        <v>0.976565883927622</v>
      </c>
      <c r="F49" s="28">
        <f>(D49-C49)/E49</f>
        <v>97.500000000000114</v>
      </c>
      <c r="G49" s="18"/>
      <c r="H49" s="18"/>
      <c r="I49" s="19">
        <f>E49*50/C49</f>
        <v>1.5384615384615384E-2</v>
      </c>
      <c r="J49" s="85"/>
    </row>
    <row r="50" spans="1:11">
      <c r="A50" s="105"/>
      <c r="B50" s="81">
        <f>B49+7</f>
        <v>43373</v>
      </c>
      <c r="C50" s="20">
        <f>D49+G49-H49</f>
        <v>3269.0542964477149</v>
      </c>
      <c r="D50" s="17">
        <f>C50+(C50*0.03)</f>
        <v>3367.1259253411463</v>
      </c>
      <c r="E50" s="17">
        <f>C50/3250</f>
        <v>1.0058628604454507</v>
      </c>
      <c r="F50" s="28">
        <f>(D50-C50)/E50</f>
        <v>97.499999999999915</v>
      </c>
      <c r="G50" s="18"/>
      <c r="H50" s="18"/>
      <c r="I50" s="19">
        <f>E50*50/C50</f>
        <v>1.5384615384615385E-2</v>
      </c>
      <c r="J50" s="85"/>
    </row>
    <row r="51" spans="1:11">
      <c r="A51" s="105"/>
      <c r="B51" s="81">
        <f>B50+7</f>
        <v>43380</v>
      </c>
      <c r="C51" s="20">
        <f>D50+G50-H50</f>
        <v>3367.1259253411463</v>
      </c>
      <c r="D51" s="17">
        <f>C51+(C51*0.03)</f>
        <v>3468.1397031013807</v>
      </c>
      <c r="E51" s="17">
        <f>C51/3250</f>
        <v>1.0360387462588143</v>
      </c>
      <c r="F51" s="28">
        <f>(D51-C51)/E51</f>
        <v>97.500000000000057</v>
      </c>
      <c r="G51" s="18"/>
      <c r="H51" s="18"/>
      <c r="I51" s="19">
        <f>E51*50/C51</f>
        <v>1.5384615384615385E-2</v>
      </c>
      <c r="J51" s="85"/>
    </row>
    <row r="52" spans="1:11" ht="13" thickBot="1">
      <c r="A52" s="106"/>
      <c r="B52" s="81">
        <f>B51+7</f>
        <v>43387</v>
      </c>
      <c r="C52" s="20">
        <f>D51+G51-H51</f>
        <v>3468.1397031013807</v>
      </c>
      <c r="D52" s="17">
        <f>C52+(C52*0.03)</f>
        <v>3572.183894194422</v>
      </c>
      <c r="E52" s="17">
        <f>C52/3250</f>
        <v>1.0671199086465788</v>
      </c>
      <c r="F52" s="28">
        <f>(D52-C52)/E52</f>
        <v>97.499999999999844</v>
      </c>
      <c r="G52" s="80"/>
      <c r="H52" s="80"/>
      <c r="I52" s="19">
        <f>E52*50/C52</f>
        <v>1.5384615384615385E-2</v>
      </c>
      <c r="J52" s="85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6"/>
    </row>
    <row r="54" spans="1:11">
      <c r="A54" s="104">
        <v>11</v>
      </c>
      <c r="B54" s="81">
        <f>B52+7</f>
        <v>43394</v>
      </c>
      <c r="C54" s="20">
        <f>D52+G52-H52</f>
        <v>3572.183894194422</v>
      </c>
      <c r="D54" s="17">
        <f>C54+(C54*0.03)</f>
        <v>3679.3494110202546</v>
      </c>
      <c r="E54" s="17">
        <f>C54/3250</f>
        <v>1.0991335059059759</v>
      </c>
      <c r="F54" s="28">
        <f>(D54-C54)/E54</f>
        <v>97.499999999999943</v>
      </c>
      <c r="G54" s="18"/>
      <c r="H54" s="18"/>
      <c r="I54" s="19">
        <f>E54*50/C54</f>
        <v>1.5384615384615384E-2</v>
      </c>
      <c r="J54" s="85"/>
    </row>
    <row r="55" spans="1:11">
      <c r="A55" s="105"/>
      <c r="B55" s="81">
        <f>B54+7</f>
        <v>43401</v>
      </c>
      <c r="C55" s="20">
        <f>D54+G54-H54</f>
        <v>3679.3494110202546</v>
      </c>
      <c r="D55" s="17">
        <f>C55+(C55*0.03)</f>
        <v>3789.7298933508623</v>
      </c>
      <c r="E55" s="17">
        <f>C55/3250</f>
        <v>1.1321075110831553</v>
      </c>
      <c r="F55" s="28">
        <f>(D55-C55)/E55</f>
        <v>97.500000000000071</v>
      </c>
      <c r="G55" s="18"/>
      <c r="H55" s="18"/>
      <c r="I55" s="19">
        <f>E55*50/C55</f>
        <v>1.5384615384615385E-2</v>
      </c>
      <c r="J55" s="85"/>
    </row>
    <row r="56" spans="1:11">
      <c r="A56" s="105"/>
      <c r="B56" s="81">
        <f>B55+7</f>
        <v>43408</v>
      </c>
      <c r="C56" s="20">
        <f>D55+G55-H55</f>
        <v>3789.7298933508623</v>
      </c>
      <c r="D56" s="17">
        <f>C56+(C56*0.03)</f>
        <v>3903.421790151388</v>
      </c>
      <c r="E56" s="17">
        <f>C56/3250</f>
        <v>1.16607073641565</v>
      </c>
      <c r="F56" s="28">
        <f>(D56-C56)/E56</f>
        <v>97.499999999999844</v>
      </c>
      <c r="G56" s="18"/>
      <c r="H56" s="18"/>
      <c r="I56" s="19">
        <f>E56*50/C56</f>
        <v>1.5384615384615385E-2</v>
      </c>
      <c r="J56" s="85"/>
    </row>
    <row r="57" spans="1:11" ht="13" thickBot="1">
      <c r="A57" s="106"/>
      <c r="B57" s="81">
        <f>B56+7</f>
        <v>43415</v>
      </c>
      <c r="C57" s="20">
        <f>D56+G56-H56</f>
        <v>3903.421790151388</v>
      </c>
      <c r="D57" s="17">
        <f>C57+(C57*0.03)</f>
        <v>4020.5244438559298</v>
      </c>
      <c r="E57" s="17">
        <f>C57/3250</f>
        <v>1.2010528585081195</v>
      </c>
      <c r="F57" s="28">
        <f>(D57-C57)/E57</f>
        <v>97.500000000000128</v>
      </c>
      <c r="G57" s="80"/>
      <c r="H57" s="80"/>
      <c r="I57" s="19">
        <f>E57*50/C57</f>
        <v>1.5384615384615387E-2</v>
      </c>
      <c r="J57" s="85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6"/>
    </row>
    <row r="59" spans="1:11">
      <c r="A59" s="104">
        <v>12</v>
      </c>
      <c r="B59" s="81">
        <f>B57+7</f>
        <v>43422</v>
      </c>
      <c r="C59" s="20">
        <f>D57+G57-H57</f>
        <v>4020.5244438559298</v>
      </c>
      <c r="D59" s="17">
        <f>C59+(C59*0.03)</f>
        <v>4141.1401771716073</v>
      </c>
      <c r="E59" s="17">
        <f>C59/3250</f>
        <v>1.2370844442633631</v>
      </c>
      <c r="F59" s="28">
        <f>(D59-C59)/E59</f>
        <v>97.499999999999687</v>
      </c>
      <c r="G59" s="18"/>
      <c r="H59" s="18"/>
      <c r="I59" s="19">
        <f>E59*50/C59</f>
        <v>1.5384615384615384E-2</v>
      </c>
      <c r="J59" s="85"/>
    </row>
    <row r="60" spans="1:11">
      <c r="A60" s="105"/>
      <c r="B60" s="81">
        <f>B59+7</f>
        <v>43429</v>
      </c>
      <c r="C60" s="20">
        <f>D59+G59-H59</f>
        <v>4141.1401771716073</v>
      </c>
      <c r="D60" s="17">
        <f>C60+(C60*0.03)</f>
        <v>4265.3743824867552</v>
      </c>
      <c r="E60" s="17">
        <f>C60/3250</f>
        <v>1.2741969775912638</v>
      </c>
      <c r="F60" s="28">
        <f>(D60-C60)/E60</f>
        <v>97.499999999999702</v>
      </c>
      <c r="G60" s="18"/>
      <c r="H60" s="18"/>
      <c r="I60" s="19">
        <f>E60*50/C60</f>
        <v>1.5384615384615384E-2</v>
      </c>
      <c r="J60" s="85"/>
    </row>
    <row r="61" spans="1:11">
      <c r="A61" s="105"/>
      <c r="B61" s="81">
        <f>B60+7</f>
        <v>43436</v>
      </c>
      <c r="C61" s="20">
        <f>D60+G60-H60</f>
        <v>4265.3743824867552</v>
      </c>
      <c r="D61" s="17">
        <f>C61+(C61*0.03)</f>
        <v>4393.3356139613579</v>
      </c>
      <c r="E61" s="17">
        <f>C61/3250</f>
        <v>1.3124228869190016</v>
      </c>
      <c r="F61" s="28">
        <f>(D61-C61)/E61</f>
        <v>97.500000000000085</v>
      </c>
      <c r="G61" s="18"/>
      <c r="H61" s="18"/>
      <c r="I61" s="19">
        <f>E61*50/C61</f>
        <v>1.5384615384615382E-2</v>
      </c>
      <c r="J61" s="85"/>
    </row>
    <row r="62" spans="1:11" ht="13.5" thickBot="1">
      <c r="A62" s="106"/>
      <c r="B62" s="81">
        <f>B61+7</f>
        <v>43443</v>
      </c>
      <c r="C62" s="20">
        <f>D61+G61-H61</f>
        <v>4393.3356139613579</v>
      </c>
      <c r="D62" s="17">
        <f>C62+(C62*0.03)</f>
        <v>4525.1356823801989</v>
      </c>
      <c r="E62" s="17">
        <f>C62/3250</f>
        <v>1.3517955735265716</v>
      </c>
      <c r="F62" s="28">
        <f>(D62-C62)/E62</f>
        <v>97.500000000000171</v>
      </c>
      <c r="G62" s="80"/>
      <c r="H62" s="80">
        <f>(D62-C49)*0.35</f>
        <v>472.95379586539951</v>
      </c>
      <c r="I62" s="19">
        <f>E62*50/C62</f>
        <v>1.5384615384615384E-2</v>
      </c>
      <c r="J62" s="85"/>
      <c r="K62" s="102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6"/>
    </row>
    <row r="64" spans="1:11">
      <c r="A64" s="104">
        <v>13</v>
      </c>
      <c r="B64" s="81">
        <f>B62+7</f>
        <v>43450</v>
      </c>
      <c r="C64" s="20">
        <f>D62+G62-H62</f>
        <v>4052.1818865147993</v>
      </c>
      <c r="D64" s="17">
        <f>C64+(C64*0.03)</f>
        <v>4173.7473431102435</v>
      </c>
      <c r="E64" s="17">
        <f>C64/3250</f>
        <v>1.2468251958507075</v>
      </c>
      <c r="F64" s="28">
        <f>(D64-C64)/E64</f>
        <v>97.500000000000156</v>
      </c>
      <c r="G64" s="17"/>
      <c r="H64" s="79"/>
      <c r="I64" s="19">
        <f>E64*50/C64</f>
        <v>1.5384615384615385E-2</v>
      </c>
      <c r="J64" s="85"/>
    </row>
    <row r="65" spans="1:11">
      <c r="A65" s="105"/>
      <c r="B65" s="81">
        <f>B64+7</f>
        <v>43457</v>
      </c>
      <c r="C65" s="20">
        <f>D64+G64-H64</f>
        <v>4173.7473431102435</v>
      </c>
      <c r="D65" s="17">
        <f>C65+(C65*0.03)</f>
        <v>4298.9597634035508</v>
      </c>
      <c r="E65" s="17">
        <f>C65/3250</f>
        <v>1.2842299517262288</v>
      </c>
      <c r="F65" s="28">
        <f>(D65-C65)/E65</f>
        <v>97.500000000000014</v>
      </c>
      <c r="G65" s="17"/>
      <c r="H65" s="79"/>
      <c r="I65" s="19">
        <f>E65*50/C65</f>
        <v>1.5384615384615384E-2</v>
      </c>
      <c r="J65" s="85"/>
    </row>
    <row r="66" spans="1:11">
      <c r="A66" s="105"/>
      <c r="B66" s="81">
        <f>B65+7</f>
        <v>43464</v>
      </c>
      <c r="C66" s="20">
        <f>D65+G65-H65</f>
        <v>4298.9597634035508</v>
      </c>
      <c r="D66" s="17">
        <f>C66+(C66*0.03)</f>
        <v>4427.9285563056574</v>
      </c>
      <c r="E66" s="17">
        <f>C66/3250</f>
        <v>1.3227568502780156</v>
      </c>
      <c r="F66" s="28">
        <f>(D66-C66)/E66</f>
        <v>97.500000000000014</v>
      </c>
      <c r="G66" s="17"/>
      <c r="H66" s="79"/>
      <c r="I66" s="19">
        <f>E66*50/C66</f>
        <v>1.5384615384615384E-2</v>
      </c>
      <c r="J66" s="85"/>
    </row>
    <row r="67" spans="1:11" ht="13" thickBot="1">
      <c r="A67" s="106"/>
      <c r="B67" s="81">
        <f>B66+7</f>
        <v>43471</v>
      </c>
      <c r="C67" s="20">
        <f>D66+G66-H66</f>
        <v>4427.9285563056574</v>
      </c>
      <c r="D67" s="17">
        <f>C67+(C67*0.03)</f>
        <v>4560.7664129948271</v>
      </c>
      <c r="E67" s="17">
        <f>C67/3250</f>
        <v>1.362439555786356</v>
      </c>
      <c r="F67" s="28">
        <f>(D67-C67)/E67</f>
        <v>97.5</v>
      </c>
      <c r="G67" s="80"/>
      <c r="H67" s="80"/>
      <c r="I67" s="19">
        <f>E67*50/C67</f>
        <v>1.5384615384615382E-2</v>
      </c>
      <c r="J67" s="85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6"/>
    </row>
    <row r="69" spans="1:11">
      <c r="A69" s="104">
        <v>14</v>
      </c>
      <c r="B69" s="81">
        <f>B67+7</f>
        <v>43478</v>
      </c>
      <c r="C69" s="20">
        <f>D67+G67-H67</f>
        <v>4560.7664129948271</v>
      </c>
      <c r="D69" s="17">
        <f>C69+(C69*0.03)</f>
        <v>4697.5894053846723</v>
      </c>
      <c r="E69" s="17">
        <f>C69/3250</f>
        <v>1.4033127424599467</v>
      </c>
      <c r="F69" s="28">
        <f>(D69-C69)/E69</f>
        <v>97.500000000000313</v>
      </c>
      <c r="G69" s="18"/>
      <c r="H69" s="18"/>
      <c r="I69" s="19">
        <f>E69*50/C69</f>
        <v>1.5384615384615384E-2</v>
      </c>
      <c r="J69" s="85"/>
    </row>
    <row r="70" spans="1:11">
      <c r="A70" s="105"/>
      <c r="B70" s="81">
        <f>B69+7</f>
        <v>43485</v>
      </c>
      <c r="C70" s="20">
        <f>D69+G69-H69</f>
        <v>4697.5894053846723</v>
      </c>
      <c r="D70" s="17">
        <f>C70+(C70*0.03)</f>
        <v>4838.5170875462127</v>
      </c>
      <c r="E70" s="17">
        <f>C70/3250</f>
        <v>1.4454121247337453</v>
      </c>
      <c r="F70" s="28">
        <f>(D70-C70)/E70</f>
        <v>97.500000000000142</v>
      </c>
      <c r="G70" s="18"/>
      <c r="H70" s="18"/>
      <c r="I70" s="19">
        <f>E70*50/C70</f>
        <v>1.5384615384615382E-2</v>
      </c>
      <c r="J70" s="85"/>
    </row>
    <row r="71" spans="1:11">
      <c r="A71" s="105"/>
      <c r="B71" s="81">
        <f>B70+7</f>
        <v>43492</v>
      </c>
      <c r="C71" s="20">
        <f>D70+G70-H70</f>
        <v>4838.5170875462127</v>
      </c>
      <c r="D71" s="17">
        <f>C71+(C71*0.03)</f>
        <v>4983.6726001725992</v>
      </c>
      <c r="E71" s="17">
        <f>C71/3250</f>
        <v>1.4887744884757577</v>
      </c>
      <c r="F71" s="28">
        <f>(D71-C71)/E71</f>
        <v>97.500000000000128</v>
      </c>
      <c r="G71" s="18"/>
      <c r="H71" s="18"/>
      <c r="I71" s="19">
        <f>E71*50/C71</f>
        <v>1.5384615384615385E-2</v>
      </c>
      <c r="J71" s="85"/>
    </row>
    <row r="72" spans="1:11" ht="13" thickBot="1">
      <c r="A72" s="106"/>
      <c r="B72" s="81">
        <f>B71+7</f>
        <v>43499</v>
      </c>
      <c r="C72" s="20">
        <f>D71+G71-H71</f>
        <v>4983.6726001725992</v>
      </c>
      <c r="D72" s="17">
        <f>C72+(C72*0.03)</f>
        <v>5133.1827781777774</v>
      </c>
      <c r="E72" s="17">
        <f>C72/3250</f>
        <v>1.5334377231300305</v>
      </c>
      <c r="F72" s="28">
        <f>(D72-C72)/E72</f>
        <v>97.500000000000156</v>
      </c>
      <c r="G72" s="80"/>
      <c r="H72" s="80"/>
      <c r="I72" s="19">
        <f>E72*50/C72</f>
        <v>1.5384615384615385E-2</v>
      </c>
      <c r="J72" s="85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6"/>
    </row>
    <row r="74" spans="1:11">
      <c r="A74" s="104">
        <v>15</v>
      </c>
      <c r="B74" s="81">
        <f>B72+7</f>
        <v>43506</v>
      </c>
      <c r="C74" s="20">
        <f>D72+G72-H72</f>
        <v>5133.1827781777774</v>
      </c>
      <c r="D74" s="17">
        <f>C74+(C74*0.03)</f>
        <v>5287.1782615231105</v>
      </c>
      <c r="E74" s="17">
        <f>C74/3250</f>
        <v>1.5794408548239316</v>
      </c>
      <c r="F74" s="28">
        <f>(D74-C74)/E74</f>
        <v>97.499999999999801</v>
      </c>
      <c r="G74" s="18"/>
      <c r="H74" s="18"/>
      <c r="I74" s="19">
        <f>E74*50/C74</f>
        <v>1.5384615384615384E-2</v>
      </c>
      <c r="J74" s="85"/>
    </row>
    <row r="75" spans="1:11">
      <c r="A75" s="105"/>
      <c r="B75" s="81">
        <f>B74+7</f>
        <v>43513</v>
      </c>
      <c r="C75" s="20">
        <f>D74+G74-H74</f>
        <v>5287.1782615231105</v>
      </c>
      <c r="D75" s="17">
        <f>C75+(C75*0.03)</f>
        <v>5445.793609368804</v>
      </c>
      <c r="E75" s="17">
        <f>C75/3250</f>
        <v>1.6268240804686493</v>
      </c>
      <c r="F75" s="28">
        <f>(D75-C75)/E75</f>
        <v>97.500000000000171</v>
      </c>
      <c r="G75" s="18"/>
      <c r="H75" s="18"/>
      <c r="I75" s="19">
        <f>E75*50/C75</f>
        <v>1.5384615384615384E-2</v>
      </c>
      <c r="J75" s="85"/>
    </row>
    <row r="76" spans="1:11">
      <c r="A76" s="105"/>
      <c r="B76" s="81">
        <f>B75+7</f>
        <v>43520</v>
      </c>
      <c r="C76" s="20">
        <f>D75+G75-H75</f>
        <v>5445.793609368804</v>
      </c>
      <c r="D76" s="17">
        <f>C76+(C76*0.03)</f>
        <v>5609.1674176498682</v>
      </c>
      <c r="E76" s="17">
        <f>C76/3250</f>
        <v>1.6756288028827089</v>
      </c>
      <c r="F76" s="28">
        <f>(D76-C76)/E76</f>
        <v>97.500000000000028</v>
      </c>
      <c r="G76" s="18"/>
      <c r="H76" s="18"/>
      <c r="I76" s="19">
        <f>E76*50/C76</f>
        <v>1.5384615384615384E-2</v>
      </c>
      <c r="J76" s="85"/>
    </row>
    <row r="77" spans="1:11" ht="13.5" thickBot="1">
      <c r="A77" s="106"/>
      <c r="B77" s="81">
        <f>B76+7</f>
        <v>43527</v>
      </c>
      <c r="C77" s="20">
        <f>D76+G76-H76</f>
        <v>5609.1674176498682</v>
      </c>
      <c r="D77" s="17">
        <f>C77+(C77*0.03)</f>
        <v>5777.442440179364</v>
      </c>
      <c r="E77" s="17">
        <f>C77/3250</f>
        <v>1.7258976669691901</v>
      </c>
      <c r="F77" s="28">
        <f>(D77-C77)/E77</f>
        <v>97.499999999999858</v>
      </c>
      <c r="G77" s="80"/>
      <c r="H77" s="80">
        <f>(D77-C64)*0.35</f>
        <v>603.84119378259754</v>
      </c>
      <c r="I77" s="19">
        <f>E77*50/C77</f>
        <v>1.5384615384615384E-2</v>
      </c>
      <c r="J77" s="85"/>
      <c r="K77" s="102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6"/>
    </row>
    <row r="79" spans="1:11">
      <c r="A79" s="104">
        <v>16</v>
      </c>
      <c r="B79" s="81">
        <f>B77+7</f>
        <v>43534</v>
      </c>
      <c r="C79" s="20">
        <f>D77+G77-H77</f>
        <v>5173.6012463967663</v>
      </c>
      <c r="D79" s="17">
        <f>C79+(C79*0.03)</f>
        <v>5328.8092837886697</v>
      </c>
      <c r="E79" s="17">
        <f>C79/3250</f>
        <v>1.5918773065836205</v>
      </c>
      <c r="F79" s="28">
        <f>(D79-C79)/E79</f>
        <v>97.50000000000027</v>
      </c>
      <c r="G79" s="18"/>
      <c r="H79" s="18"/>
      <c r="I79" s="19">
        <f>E79*50/C79</f>
        <v>1.5384615384615385E-2</v>
      </c>
      <c r="J79" s="85"/>
    </row>
    <row r="80" spans="1:11">
      <c r="A80" s="105"/>
      <c r="B80" s="81">
        <f>B79+7</f>
        <v>43541</v>
      </c>
      <c r="C80" s="20">
        <f>D79+G79-H79</f>
        <v>5328.8092837886697</v>
      </c>
      <c r="D80" s="17">
        <f>C80+(C80*0.03)</f>
        <v>5488.6735623023296</v>
      </c>
      <c r="E80" s="17">
        <f>C80/3250</f>
        <v>1.6396336257811293</v>
      </c>
      <c r="F80" s="28">
        <f>(D80-C80)/E80</f>
        <v>97.499999999999872</v>
      </c>
      <c r="G80" s="18"/>
      <c r="H80" s="18"/>
      <c r="I80" s="19">
        <f>E80*50/C80</f>
        <v>1.5384615384615387E-2</v>
      </c>
      <c r="J80" s="85"/>
    </row>
    <row r="81" spans="1:11">
      <c r="A81" s="105"/>
      <c r="B81" s="81">
        <f>B80+7</f>
        <v>43548</v>
      </c>
      <c r="C81" s="20">
        <f>D80+G80-H80</f>
        <v>5488.6735623023296</v>
      </c>
      <c r="D81" s="17">
        <f>C81+(C81*0.03)</f>
        <v>5653.3337691713996</v>
      </c>
      <c r="E81" s="17">
        <f>C81/3250</f>
        <v>1.6888226345545629</v>
      </c>
      <c r="F81" s="28">
        <f>(D81-C81)/E81</f>
        <v>97.500000000000043</v>
      </c>
      <c r="G81" s="18"/>
      <c r="H81" s="18"/>
      <c r="I81" s="19">
        <f>E81*50/C81</f>
        <v>1.5384615384615385E-2</v>
      </c>
      <c r="J81" s="85"/>
    </row>
    <row r="82" spans="1:11" ht="13" thickBot="1">
      <c r="A82" s="106"/>
      <c r="B82" s="81">
        <f>B81+7</f>
        <v>43555</v>
      </c>
      <c r="C82" s="20">
        <f>D81+G81-H81</f>
        <v>5653.3337691713996</v>
      </c>
      <c r="D82" s="17">
        <f>C82+(C82*0.03)</f>
        <v>5822.9337822465413</v>
      </c>
      <c r="E82" s="17">
        <f>C82/3250</f>
        <v>1.7394873135911999</v>
      </c>
      <c r="F82" s="28">
        <f>(D82-C82)/E82</f>
        <v>97.499999999999872</v>
      </c>
      <c r="G82" s="80"/>
      <c r="H82" s="80"/>
      <c r="I82" s="19">
        <f>E82*50/C82</f>
        <v>1.5384615384615385E-2</v>
      </c>
      <c r="J82" s="85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6"/>
    </row>
    <row r="84" spans="1:11">
      <c r="A84" s="104">
        <v>17</v>
      </c>
      <c r="B84" s="81">
        <f>B82+7</f>
        <v>43562</v>
      </c>
      <c r="C84" s="20">
        <f>D82+G82-H82</f>
        <v>5822.9337822465413</v>
      </c>
      <c r="D84" s="17">
        <f>C84+(C84*0.03)</f>
        <v>5997.6217957139379</v>
      </c>
      <c r="E84" s="17">
        <f>C84/3250</f>
        <v>1.7916719329989359</v>
      </c>
      <c r="F84" s="28">
        <f>(D84-C84)/E84</f>
        <v>97.500000000000171</v>
      </c>
      <c r="G84" s="18"/>
      <c r="H84" s="18"/>
      <c r="I84" s="19">
        <f>E84*50/C84</f>
        <v>1.5384615384615385E-2</v>
      </c>
      <c r="J84" s="85"/>
    </row>
    <row r="85" spans="1:11">
      <c r="A85" s="105"/>
      <c r="B85" s="81">
        <f>B84+7</f>
        <v>43569</v>
      </c>
      <c r="C85" s="20">
        <f>D84+G84-H84</f>
        <v>5997.6217957139379</v>
      </c>
      <c r="D85" s="17">
        <f>C85+(C85*0.03)</f>
        <v>6177.5504495853556</v>
      </c>
      <c r="E85" s="17">
        <f>C85/3250</f>
        <v>1.8454220909889039</v>
      </c>
      <c r="F85" s="28">
        <f>(D85-C85)/E85</f>
        <v>97.499999999999787</v>
      </c>
      <c r="G85" s="18"/>
      <c r="H85" s="18"/>
      <c r="I85" s="19">
        <f>E85*50/C85</f>
        <v>1.5384615384615384E-2</v>
      </c>
      <c r="J85" s="85"/>
    </row>
    <row r="86" spans="1:11">
      <c r="A86" s="105"/>
      <c r="B86" s="81">
        <f>B85+7</f>
        <v>43576</v>
      </c>
      <c r="C86" s="20">
        <f>D85+G85-H85</f>
        <v>6177.5504495853556</v>
      </c>
      <c r="D86" s="17">
        <f>C86+(C86*0.03)</f>
        <v>6362.8769630729166</v>
      </c>
      <c r="E86" s="17">
        <f>C86/3250</f>
        <v>1.9007847537185709</v>
      </c>
      <c r="F86" s="28">
        <f>(D86-C86)/E86</f>
        <v>97.500000000000171</v>
      </c>
      <c r="G86" s="18"/>
      <c r="H86" s="18"/>
      <c r="I86" s="19">
        <f>E86*50/C86</f>
        <v>1.5384615384615384E-2</v>
      </c>
      <c r="J86" s="85"/>
    </row>
    <row r="87" spans="1:11" ht="13" thickBot="1">
      <c r="A87" s="106"/>
      <c r="B87" s="81">
        <f>B86+7</f>
        <v>43583</v>
      </c>
      <c r="C87" s="20">
        <f>D86+G86-H86</f>
        <v>6362.8769630729166</v>
      </c>
      <c r="D87" s="17">
        <f>C87+(C87*0.03)</f>
        <v>6553.7632719651037</v>
      </c>
      <c r="E87" s="17">
        <f>C87/3250</f>
        <v>1.9578082963301282</v>
      </c>
      <c r="F87" s="28">
        <f>(D87-C87)/E87</f>
        <v>97.499999999999801</v>
      </c>
      <c r="G87" s="80"/>
      <c r="H87" s="80"/>
      <c r="I87" s="19">
        <f>E87*50/C87</f>
        <v>1.5384615384615384E-2</v>
      </c>
      <c r="J87" s="85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6"/>
    </row>
    <row r="89" spans="1:11">
      <c r="A89" s="104">
        <v>18</v>
      </c>
      <c r="B89" s="81">
        <f>B87+7</f>
        <v>43590</v>
      </c>
      <c r="C89" s="20">
        <f>D87+G87-H87</f>
        <v>6553.7632719651037</v>
      </c>
      <c r="D89" s="17">
        <f>C89+(C89*0.03)</f>
        <v>6750.3761701240564</v>
      </c>
      <c r="E89" s="17">
        <f>C89/3250</f>
        <v>2.0165425452200321</v>
      </c>
      <c r="F89" s="28">
        <f>(D89-C89)/E89</f>
        <v>97.499999999999787</v>
      </c>
      <c r="G89" s="18"/>
      <c r="H89" s="18"/>
      <c r="I89" s="19">
        <f>E89*50/C89</f>
        <v>1.5384615384615385E-2</v>
      </c>
      <c r="J89" s="85"/>
    </row>
    <row r="90" spans="1:11">
      <c r="A90" s="105"/>
      <c r="B90" s="81">
        <f>B89+7</f>
        <v>43597</v>
      </c>
      <c r="C90" s="20">
        <f>D89+G89-H89</f>
        <v>6750.3761701240564</v>
      </c>
      <c r="D90" s="17">
        <f>C90+(C90*0.03)</f>
        <v>6952.8874552277784</v>
      </c>
      <c r="E90" s="17">
        <f>C90/3250</f>
        <v>2.0770388215766329</v>
      </c>
      <c r="F90" s="28">
        <f>(D90-C90)/E90</f>
        <v>97.500000000000142</v>
      </c>
      <c r="G90" s="18"/>
      <c r="H90" s="18"/>
      <c r="I90" s="19">
        <f>E90*50/C90</f>
        <v>1.5384615384615385E-2</v>
      </c>
      <c r="J90" s="85"/>
    </row>
    <row r="91" spans="1:11">
      <c r="A91" s="105"/>
      <c r="B91" s="81">
        <f>B90+7</f>
        <v>43604</v>
      </c>
      <c r="C91" s="20">
        <f>D90+G90-H90</f>
        <v>6952.8874552277784</v>
      </c>
      <c r="D91" s="17">
        <f>C91+(C91*0.03)</f>
        <v>7161.474078884612</v>
      </c>
      <c r="E91" s="17">
        <f>C91/3250</f>
        <v>2.139349986223932</v>
      </c>
      <c r="F91" s="28">
        <f>(D91-C91)/E91</f>
        <v>97.500000000000099</v>
      </c>
      <c r="G91" s="18"/>
      <c r="H91" s="18"/>
      <c r="I91" s="19">
        <f>E91*50/C91</f>
        <v>1.5384615384615387E-2</v>
      </c>
      <c r="J91" s="85"/>
    </row>
    <row r="92" spans="1:11" ht="13.5" thickBot="1">
      <c r="A92" s="106"/>
      <c r="B92" s="81">
        <f>B91+7</f>
        <v>43611</v>
      </c>
      <c r="C92" s="20">
        <f>D91+G91-H91</f>
        <v>7161.474078884612</v>
      </c>
      <c r="D92" s="17">
        <f>C92+(C92*0.03)</f>
        <v>7376.3183012511508</v>
      </c>
      <c r="E92" s="17">
        <f>C92/3250</f>
        <v>2.2035304858106497</v>
      </c>
      <c r="F92" s="28">
        <f>(D92-C92)/E92</f>
        <v>97.500000000000213</v>
      </c>
      <c r="G92" s="80"/>
      <c r="H92" s="80">
        <f>(D92-C79)*0.35</f>
        <v>770.95096919903449</v>
      </c>
      <c r="I92" s="19">
        <f>E92*50/C92</f>
        <v>1.5384615384615384E-2</v>
      </c>
      <c r="J92" s="85"/>
      <c r="K92" s="102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6"/>
    </row>
    <row r="94" spans="1:11">
      <c r="A94" s="104">
        <v>19</v>
      </c>
      <c r="B94" s="81">
        <f>B92+7</f>
        <v>43618</v>
      </c>
      <c r="C94" s="20">
        <f>D92+G92-H92</f>
        <v>6605.3673320521166</v>
      </c>
      <c r="D94" s="17">
        <f>C94+(C94*0.03)</f>
        <v>6803.52835201368</v>
      </c>
      <c r="E94" s="17">
        <f>C94/3250</f>
        <v>2.0324207175544973</v>
      </c>
      <c r="F94" s="28">
        <f>(D94-C94)/E94</f>
        <v>97.499999999999957</v>
      </c>
      <c r="G94" s="17"/>
      <c r="H94" s="18"/>
      <c r="I94" s="19">
        <f>E94*50/C94</f>
        <v>1.5384615384615384E-2</v>
      </c>
      <c r="J94" s="85"/>
    </row>
    <row r="95" spans="1:11">
      <c r="A95" s="105"/>
      <c r="B95" s="81">
        <f>B94+7</f>
        <v>43625</v>
      </c>
      <c r="C95" s="20">
        <f>D94+G94-H94</f>
        <v>6803.52835201368</v>
      </c>
      <c r="D95" s="17">
        <f>C95+(C95*0.03)</f>
        <v>7007.6342025740905</v>
      </c>
      <c r="E95" s="17">
        <f>C95/3250</f>
        <v>2.0933933390811323</v>
      </c>
      <c r="F95" s="28">
        <f>(D95-C95)/E95</f>
        <v>97.500000000000071</v>
      </c>
      <c r="G95" s="17"/>
      <c r="H95" s="18"/>
      <c r="I95" s="19">
        <f>E95*50/C95</f>
        <v>1.5384615384615385E-2</v>
      </c>
      <c r="J95" s="85"/>
    </row>
    <row r="96" spans="1:11">
      <c r="A96" s="105"/>
      <c r="B96" s="81">
        <f>B95+7</f>
        <v>43632</v>
      </c>
      <c r="C96" s="20">
        <f>D95+G95-H95</f>
        <v>7007.6342025740905</v>
      </c>
      <c r="D96" s="17">
        <f>C96+(C96*0.03)</f>
        <v>7217.863228651313</v>
      </c>
      <c r="E96" s="17">
        <f>C96/3250</f>
        <v>2.1561951392535663</v>
      </c>
      <c r="F96" s="28">
        <f>(D96-C96)/E96</f>
        <v>97.499999999999872</v>
      </c>
      <c r="G96" s="17"/>
      <c r="H96" s="18"/>
      <c r="I96" s="19">
        <f>E96*50/C96</f>
        <v>1.5384615384615385E-2</v>
      </c>
      <c r="J96" s="85"/>
    </row>
    <row r="97" spans="1:11" ht="13" thickBot="1">
      <c r="A97" s="106"/>
      <c r="B97" s="81">
        <f>B96+7</f>
        <v>43639</v>
      </c>
      <c r="C97" s="20">
        <f>D96+G96-H96</f>
        <v>7217.863228651313</v>
      </c>
      <c r="D97" s="17">
        <f>C97+(C97*0.03)</f>
        <v>7434.3991255108522</v>
      </c>
      <c r="E97" s="17">
        <f>C97/3250</f>
        <v>2.2208809934311731</v>
      </c>
      <c r="F97" s="28">
        <f>(D97-C97)/E97</f>
        <v>97.499999999999929</v>
      </c>
      <c r="G97" s="80"/>
      <c r="H97" s="80"/>
      <c r="I97" s="19">
        <f>E97*50/C97</f>
        <v>1.5384615384615384E-2</v>
      </c>
      <c r="J97" s="85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6"/>
    </row>
    <row r="99" spans="1:11">
      <c r="A99" s="104">
        <v>20</v>
      </c>
      <c r="B99" s="81">
        <f>B97+7</f>
        <v>43646</v>
      </c>
      <c r="C99" s="20">
        <f>D97+G97-H97</f>
        <v>7434.3991255108522</v>
      </c>
      <c r="D99" s="17">
        <f>C99+(C99*0.03)</f>
        <v>7657.4310992761775</v>
      </c>
      <c r="E99" s="17">
        <f>C99/3250</f>
        <v>2.2875074232341084</v>
      </c>
      <c r="F99" s="28">
        <f>(D99-C99)/E99</f>
        <v>97.499999999999901</v>
      </c>
      <c r="G99" s="18"/>
      <c r="H99" s="18"/>
      <c r="I99" s="19">
        <f>E99*50/C99</f>
        <v>1.5384615384615384E-2</v>
      </c>
      <c r="J99" s="85"/>
    </row>
    <row r="100" spans="1:11">
      <c r="A100" s="105"/>
      <c r="B100" s="81">
        <f>B99+7</f>
        <v>43653</v>
      </c>
      <c r="C100" s="20">
        <f>D99+G99-H99</f>
        <v>7657.4310992761775</v>
      </c>
      <c r="D100" s="17">
        <f>C100+(C100*0.03)</f>
        <v>7887.1540322544624</v>
      </c>
      <c r="E100" s="17">
        <f>C100/3250</f>
        <v>2.3561326459311314</v>
      </c>
      <c r="F100" s="28">
        <f>(D100-C100)/E100</f>
        <v>97.499999999999829</v>
      </c>
      <c r="G100" s="18"/>
      <c r="H100" s="18"/>
      <c r="I100" s="19">
        <f>E100*50/C100</f>
        <v>1.5384615384615384E-2</v>
      </c>
      <c r="J100" s="85"/>
    </row>
    <row r="101" spans="1:11">
      <c r="A101" s="105"/>
      <c r="B101" s="81">
        <f>B100+7</f>
        <v>43660</v>
      </c>
      <c r="C101" s="20">
        <f>D100+G100-H100</f>
        <v>7887.1540322544624</v>
      </c>
      <c r="D101" s="17">
        <f>C101+(C101*0.03)</f>
        <v>8123.768653222096</v>
      </c>
      <c r="E101" s="17">
        <f>C101/3250</f>
        <v>2.4268166253090655</v>
      </c>
      <c r="F101" s="28">
        <f>(D101-C101)/E101</f>
        <v>97.499999999999858</v>
      </c>
      <c r="G101" s="18"/>
      <c r="H101" s="18"/>
      <c r="I101" s="19">
        <f>E101*50/C101</f>
        <v>1.5384615384615385E-2</v>
      </c>
      <c r="J101" s="85"/>
    </row>
    <row r="102" spans="1:11" ht="13" thickBot="1">
      <c r="A102" s="106"/>
      <c r="B102" s="81">
        <f>B101+7</f>
        <v>43667</v>
      </c>
      <c r="C102" s="20">
        <f>D101+G101-H101</f>
        <v>8123.768653222096</v>
      </c>
      <c r="D102" s="17">
        <f>C102+(C102*0.03)</f>
        <v>8367.4817128187588</v>
      </c>
      <c r="E102" s="17">
        <f>C102/3250</f>
        <v>2.4996211240683373</v>
      </c>
      <c r="F102" s="28">
        <f>(D102-C102)/E102</f>
        <v>97.499999999999957</v>
      </c>
      <c r="G102" s="80"/>
      <c r="H102" s="80"/>
      <c r="I102" s="19">
        <f>E102*50/C102</f>
        <v>1.5384615384615385E-2</v>
      </c>
      <c r="J102" s="85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6"/>
    </row>
    <row r="104" spans="1:11">
      <c r="A104" s="104">
        <v>21</v>
      </c>
      <c r="B104" s="81">
        <f>B102+7</f>
        <v>43674</v>
      </c>
      <c r="C104" s="20">
        <f>D102+G102-H102</f>
        <v>8367.4817128187588</v>
      </c>
      <c r="D104" s="17">
        <f>C104+(C104*0.03)</f>
        <v>8618.5061642033215</v>
      </c>
      <c r="E104" s="17">
        <f>C104/3250</f>
        <v>2.5746097577903875</v>
      </c>
      <c r="F104" s="28">
        <f>(D104-C104)/E104</f>
        <v>97.5</v>
      </c>
      <c r="G104" s="18"/>
      <c r="H104" s="18"/>
      <c r="I104" s="19">
        <f>E104*50/C104</f>
        <v>1.5384615384615385E-2</v>
      </c>
      <c r="J104" s="85"/>
    </row>
    <row r="105" spans="1:11">
      <c r="A105" s="105"/>
      <c r="B105" s="81">
        <f>B104+7</f>
        <v>43681</v>
      </c>
      <c r="C105" s="20">
        <f>D104+G104-H104</f>
        <v>8618.5061642033215</v>
      </c>
      <c r="D105" s="17">
        <f>C105+(C105*0.03)</f>
        <v>8877.0613491294207</v>
      </c>
      <c r="E105" s="17">
        <f>C105/3250</f>
        <v>2.6518480505240989</v>
      </c>
      <c r="F105" s="28">
        <f>(D105-C105)/E105</f>
        <v>97.499999999999829</v>
      </c>
      <c r="G105" s="18"/>
      <c r="H105" s="18"/>
      <c r="I105" s="19">
        <f>E105*50/C105</f>
        <v>1.5384615384615385E-2</v>
      </c>
      <c r="J105" s="85"/>
    </row>
    <row r="106" spans="1:11">
      <c r="A106" s="105"/>
      <c r="B106" s="81">
        <f>B105+7</f>
        <v>43688</v>
      </c>
      <c r="C106" s="20">
        <f>D105+G105-H105</f>
        <v>8877.0613491294207</v>
      </c>
      <c r="D106" s="17">
        <f>C106+(C106*0.03)</f>
        <v>9143.3731896033041</v>
      </c>
      <c r="E106" s="17">
        <f>C106/3250</f>
        <v>2.7314034920398216</v>
      </c>
      <c r="F106" s="28">
        <f>(D106-C106)/E106</f>
        <v>97.500000000000298</v>
      </c>
      <c r="G106" s="18"/>
      <c r="H106" s="18"/>
      <c r="I106" s="19">
        <f>E106*50/C106</f>
        <v>1.5384615384615384E-2</v>
      </c>
      <c r="J106" s="85"/>
    </row>
    <row r="107" spans="1:11" ht="13.5" thickBot="1">
      <c r="A107" s="106"/>
      <c r="B107" s="81">
        <f>B106+7</f>
        <v>43695</v>
      </c>
      <c r="C107" s="20">
        <f>D106+G106-H106</f>
        <v>9143.3731896033041</v>
      </c>
      <c r="D107" s="17">
        <f>C107+(C107*0.03)</f>
        <v>9417.6743852914042</v>
      </c>
      <c r="E107" s="17">
        <f>C107/3250</f>
        <v>2.8133455968010166</v>
      </c>
      <c r="F107" s="28">
        <f>(D107-C107)/E107</f>
        <v>97.500000000000327</v>
      </c>
      <c r="G107" s="80"/>
      <c r="H107" s="80">
        <f>(D107-C94)*0.35</f>
        <v>984.30746863375055</v>
      </c>
      <c r="I107" s="19">
        <f>E107*50/C107</f>
        <v>1.5384615384615385E-2</v>
      </c>
      <c r="J107" s="85"/>
      <c r="K107" s="102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6"/>
    </row>
    <row r="109" spans="1:11">
      <c r="A109" s="104">
        <v>22</v>
      </c>
      <c r="B109" s="81">
        <f>B107+7</f>
        <v>43702</v>
      </c>
      <c r="C109" s="20">
        <f>D107+G107-H107</f>
        <v>8433.3669166576528</v>
      </c>
      <c r="D109" s="17">
        <f>C109+(C109*0.03)</f>
        <v>8686.3679241573827</v>
      </c>
      <c r="E109" s="17">
        <f>C109/3250</f>
        <v>2.5948821282023546</v>
      </c>
      <c r="F109" s="28">
        <f>(D109-C109)/E109</f>
        <v>97.500000000000128</v>
      </c>
      <c r="G109" s="18"/>
      <c r="H109" s="18"/>
      <c r="I109" s="19">
        <f>E109*50/C109</f>
        <v>1.5384615384615384E-2</v>
      </c>
      <c r="J109" s="85"/>
    </row>
    <row r="110" spans="1:11">
      <c r="A110" s="105"/>
      <c r="B110" s="81">
        <f>B109+7</f>
        <v>43709</v>
      </c>
      <c r="C110" s="20">
        <f>D109+G109-H109</f>
        <v>8686.3679241573827</v>
      </c>
      <c r="D110" s="17">
        <f>C110+(C110*0.03)</f>
        <v>8946.9589618821046</v>
      </c>
      <c r="E110" s="17">
        <f>C110/3250</f>
        <v>2.6727285920484256</v>
      </c>
      <c r="F110" s="28">
        <f>(D110-C110)/E110</f>
        <v>97.500000000000156</v>
      </c>
      <c r="G110" s="18"/>
      <c r="H110" s="18"/>
      <c r="I110" s="19">
        <f>E110*50/C110</f>
        <v>1.5384615384615385E-2</v>
      </c>
      <c r="J110" s="85"/>
    </row>
    <row r="111" spans="1:11">
      <c r="A111" s="105"/>
      <c r="B111" s="81">
        <f>B110+7</f>
        <v>43716</v>
      </c>
      <c r="C111" s="20">
        <f>D110+G110-H110</f>
        <v>8946.9589618821046</v>
      </c>
      <c r="D111" s="17">
        <f>C111+(C111*0.03)</f>
        <v>9215.3677307385678</v>
      </c>
      <c r="E111" s="17">
        <f>C111/3250</f>
        <v>2.7529104498098782</v>
      </c>
      <c r="F111" s="28">
        <f>(D111-C111)/E111</f>
        <v>97.500000000000028</v>
      </c>
      <c r="G111" s="18"/>
      <c r="H111" s="18"/>
      <c r="I111" s="19">
        <f>E111*50/C111</f>
        <v>1.5384615384615384E-2</v>
      </c>
      <c r="J111" s="85"/>
    </row>
    <row r="112" spans="1:11" ht="13" thickBot="1">
      <c r="A112" s="106"/>
      <c r="B112" s="81">
        <f>B111+7</f>
        <v>43723</v>
      </c>
      <c r="C112" s="20">
        <f>D111+G111-H111</f>
        <v>9215.3677307385678</v>
      </c>
      <c r="D112" s="17">
        <f>C112+(C112*0.03)</f>
        <v>9491.8287626607253</v>
      </c>
      <c r="E112" s="17">
        <f>C112/3250</f>
        <v>2.8354977633041747</v>
      </c>
      <c r="F112" s="28">
        <f>(D112-C112)/E112</f>
        <v>97.500000000000142</v>
      </c>
      <c r="G112" s="80"/>
      <c r="H112" s="80"/>
      <c r="I112" s="19">
        <f>E112*50/C112</f>
        <v>1.5384615384615384E-2</v>
      </c>
      <c r="J112" s="85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6"/>
    </row>
    <row r="114" spans="1:11">
      <c r="A114" s="104">
        <v>23</v>
      </c>
      <c r="B114" s="81">
        <f>B112+7</f>
        <v>43730</v>
      </c>
      <c r="C114" s="20">
        <f>D112+G112-H112</f>
        <v>9491.8287626607253</v>
      </c>
      <c r="D114" s="17">
        <f>C114+(C114*0.03)</f>
        <v>9776.5836255405466</v>
      </c>
      <c r="E114" s="17">
        <f>C114/3250</f>
        <v>2.9205626962033002</v>
      </c>
      <c r="F114" s="28">
        <f>(D114-C114)/E114</f>
        <v>97.499999999999844</v>
      </c>
      <c r="G114" s="18"/>
      <c r="H114" s="18"/>
      <c r="I114" s="19">
        <f>E114*50/C114</f>
        <v>1.5384615384615384E-2</v>
      </c>
      <c r="J114" s="85"/>
    </row>
    <row r="115" spans="1:11">
      <c r="A115" s="105"/>
      <c r="B115" s="81">
        <f>B114+7</f>
        <v>43737</v>
      </c>
      <c r="C115" s="20">
        <f>D114+G114-H114</f>
        <v>9776.5836255405466</v>
      </c>
      <c r="D115" s="17">
        <f>C115+(C115*0.03)</f>
        <v>10069.881134306763</v>
      </c>
      <c r="E115" s="17">
        <f>C115/3250</f>
        <v>3.0081795770893991</v>
      </c>
      <c r="F115" s="28">
        <f>(D115-C115)/E115</f>
        <v>97.499999999999929</v>
      </c>
      <c r="G115" s="18"/>
      <c r="H115" s="18"/>
      <c r="I115" s="19">
        <f>E115*50/C115</f>
        <v>1.5384615384615385E-2</v>
      </c>
      <c r="J115" s="85"/>
    </row>
    <row r="116" spans="1:11">
      <c r="A116" s="105"/>
      <c r="B116" s="81">
        <f>B115+7</f>
        <v>43744</v>
      </c>
      <c r="C116" s="20">
        <f>D115+G115-H115</f>
        <v>10069.881134306763</v>
      </c>
      <c r="D116" s="17">
        <f>C116+(C116*0.03)</f>
        <v>10371.977568335966</v>
      </c>
      <c r="E116" s="17">
        <f>C116/3250</f>
        <v>3.0984249644020809</v>
      </c>
      <c r="F116" s="28">
        <f>(D116-C116)/E116</f>
        <v>97.500000000000043</v>
      </c>
      <c r="G116" s="18"/>
      <c r="H116" s="18"/>
      <c r="I116" s="19">
        <f>E116*50/C116</f>
        <v>1.5384615384615385E-2</v>
      </c>
      <c r="J116" s="85"/>
    </row>
    <row r="117" spans="1:11" ht="13" thickBot="1">
      <c r="A117" s="106"/>
      <c r="B117" s="81">
        <f>B116+7</f>
        <v>43751</v>
      </c>
      <c r="C117" s="20">
        <f>D116+G116-H116</f>
        <v>10371.977568335966</v>
      </c>
      <c r="D117" s="17">
        <f>C117+(C117*0.03)</f>
        <v>10683.136895386046</v>
      </c>
      <c r="E117" s="17">
        <f>C117/3250</f>
        <v>3.1913777133341434</v>
      </c>
      <c r="F117" s="28">
        <f>(D117-C117)/E117</f>
        <v>97.500000000000256</v>
      </c>
      <c r="G117" s="80"/>
      <c r="H117" s="80"/>
      <c r="I117" s="19">
        <f>E117*50/C117</f>
        <v>1.5384615384615384E-2</v>
      </c>
      <c r="J117" s="85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6"/>
    </row>
    <row r="119" spans="1:11">
      <c r="A119" s="104">
        <v>24</v>
      </c>
      <c r="B119" s="81">
        <f>B117+7</f>
        <v>43758</v>
      </c>
      <c r="C119" s="20">
        <f>D117+G117-H117</f>
        <v>10683.136895386046</v>
      </c>
      <c r="D119" s="17">
        <f>C119+(C119*0.03)</f>
        <v>11003.631002247626</v>
      </c>
      <c r="E119" s="17">
        <f>C119/3250</f>
        <v>3.287119044734168</v>
      </c>
      <c r="F119" s="28">
        <f>(D119-C119)/E119</f>
        <v>97.499999999999829</v>
      </c>
      <c r="G119" s="18"/>
      <c r="H119" s="18"/>
      <c r="I119" s="19">
        <f>E119*50/C119</f>
        <v>1.5384615384615384E-2</v>
      </c>
      <c r="J119" s="85"/>
    </row>
    <row r="120" spans="1:11">
      <c r="A120" s="105"/>
      <c r="B120" s="81">
        <f>B119+7</f>
        <v>43765</v>
      </c>
      <c r="C120" s="20">
        <f>D119+G119-H119</f>
        <v>11003.631002247626</v>
      </c>
      <c r="D120" s="17">
        <f>C120+(C120*0.03)</f>
        <v>11333.739932315055</v>
      </c>
      <c r="E120" s="17">
        <f>C120/3250</f>
        <v>3.3857326160761927</v>
      </c>
      <c r="F120" s="28">
        <f>(D120-C120)/E120</f>
        <v>97.499999999999901</v>
      </c>
      <c r="G120" s="18"/>
      <c r="H120" s="18"/>
      <c r="I120" s="19">
        <f>E120*50/C120</f>
        <v>1.5384615384615384E-2</v>
      </c>
      <c r="J120" s="85"/>
    </row>
    <row r="121" spans="1:11">
      <c r="A121" s="105"/>
      <c r="B121" s="81">
        <f>B120+7</f>
        <v>43772</v>
      </c>
      <c r="C121" s="20">
        <f>D120+G120-H120</f>
        <v>11333.739932315055</v>
      </c>
      <c r="D121" s="17">
        <f>C121+(C121*0.03)</f>
        <v>11673.752130284507</v>
      </c>
      <c r="E121" s="17">
        <f>C121/3250</f>
        <v>3.4873045945584784</v>
      </c>
      <c r="F121" s="28">
        <f>(D121-C121)/E121</f>
        <v>97.500000000000171</v>
      </c>
      <c r="G121" s="18"/>
      <c r="H121" s="18"/>
      <c r="I121" s="19">
        <f>E121*50/C121</f>
        <v>1.5384615384615384E-2</v>
      </c>
      <c r="J121" s="85"/>
    </row>
    <row r="122" spans="1:11" ht="13.5" thickBot="1">
      <c r="A122" s="106"/>
      <c r="B122" s="81">
        <f>B121+7</f>
        <v>43779</v>
      </c>
      <c r="C122" s="20">
        <f>D121+G121-H121</f>
        <v>11673.752130284507</v>
      </c>
      <c r="D122" s="17">
        <f>C122+(C122*0.03)</f>
        <v>12023.964694193042</v>
      </c>
      <c r="E122" s="17">
        <f>C122/3250</f>
        <v>3.5919237323952329</v>
      </c>
      <c r="F122" s="28">
        <f>(D122-C122)/E122</f>
        <v>97.5</v>
      </c>
      <c r="G122" s="80"/>
      <c r="H122" s="80">
        <f>(D122-C109)*0.35</f>
        <v>1256.7092221373862</v>
      </c>
      <c r="I122" s="19">
        <f>E122*50/C122</f>
        <v>1.5384615384615385E-2</v>
      </c>
      <c r="J122" s="85"/>
      <c r="K122" s="102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6"/>
    </row>
    <row r="124" spans="1:11">
      <c r="A124" s="104">
        <v>25</v>
      </c>
      <c r="B124" s="81">
        <f>B122+7</f>
        <v>43786</v>
      </c>
      <c r="C124" s="20">
        <f>D122+G122-H122</f>
        <v>10767.255472055656</v>
      </c>
      <c r="D124" s="17">
        <f>C124+(C124*0.03)</f>
        <v>11090.273136217325</v>
      </c>
      <c r="E124" s="17">
        <f>C124/3250</f>
        <v>3.3130016837094329</v>
      </c>
      <c r="F124" s="28">
        <f>(D124-C124)/E124</f>
        <v>97.499999999999787</v>
      </c>
      <c r="G124" s="17"/>
      <c r="H124" s="18"/>
      <c r="I124" s="19">
        <f>E124*50/C124</f>
        <v>1.5384615384615387E-2</v>
      </c>
      <c r="J124" s="85"/>
    </row>
    <row r="125" spans="1:11">
      <c r="A125" s="105"/>
      <c r="B125" s="81">
        <f>B124+7</f>
        <v>43793</v>
      </c>
      <c r="C125" s="20">
        <f>D124+G124-H124</f>
        <v>11090.273136217325</v>
      </c>
      <c r="D125" s="17">
        <f>C125+(C125*0.03)</f>
        <v>11422.981330303845</v>
      </c>
      <c r="E125" s="17">
        <f>C125/3250</f>
        <v>3.4123917342207153</v>
      </c>
      <c r="F125" s="28">
        <f>(D125-C125)/E125</f>
        <v>97.499999999999829</v>
      </c>
      <c r="G125" s="17"/>
      <c r="H125" s="18"/>
      <c r="I125" s="19">
        <f>E125*50/C125</f>
        <v>1.5384615384615384E-2</v>
      </c>
      <c r="J125" s="85"/>
    </row>
    <row r="126" spans="1:11">
      <c r="A126" s="105"/>
      <c r="B126" s="81">
        <f>B125+7</f>
        <v>43800</v>
      </c>
      <c r="C126" s="20">
        <f>D125+G125-H125</f>
        <v>11422.981330303845</v>
      </c>
      <c r="D126" s="17">
        <f>C126+(C126*0.03)</f>
        <v>11765.670770212961</v>
      </c>
      <c r="E126" s="17">
        <f>C126/3250</f>
        <v>3.5147634862473369</v>
      </c>
      <c r="F126" s="28">
        <f>(D126-C126)/E126</f>
        <v>97.500000000000213</v>
      </c>
      <c r="G126" s="17"/>
      <c r="H126" s="18"/>
      <c r="I126" s="19">
        <f>E126*50/C126</f>
        <v>1.5384615384615385E-2</v>
      </c>
      <c r="J126" s="85"/>
    </row>
    <row r="127" spans="1:11" ht="13" thickBot="1">
      <c r="A127" s="106"/>
      <c r="B127" s="81">
        <f>B126+7</f>
        <v>43807</v>
      </c>
      <c r="C127" s="20">
        <f>D126+G126-H126</f>
        <v>11765.670770212961</v>
      </c>
      <c r="D127" s="17">
        <f>C127+(C127*0.03)</f>
        <v>12118.640893319349</v>
      </c>
      <c r="E127" s="17">
        <f>C127/3250</f>
        <v>3.620206390834757</v>
      </c>
      <c r="F127" s="28">
        <f>(D127-C127)/E127</f>
        <v>97.499999999999829</v>
      </c>
      <c r="G127" s="80"/>
      <c r="H127" s="80"/>
      <c r="I127" s="19">
        <f>E127*50/C127</f>
        <v>1.5384615384615385E-2</v>
      </c>
      <c r="J127" s="85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6"/>
    </row>
    <row r="129" spans="1:11">
      <c r="A129" s="104">
        <v>26</v>
      </c>
      <c r="B129" s="81">
        <f>B127+7</f>
        <v>43814</v>
      </c>
      <c r="C129" s="20">
        <f>D127+G127-H127</f>
        <v>12118.640893319349</v>
      </c>
      <c r="D129" s="17">
        <f>C129+(C129*0.03)</f>
        <v>12482.200120118929</v>
      </c>
      <c r="E129" s="17">
        <f>C129/3250</f>
        <v>3.7288125825597995</v>
      </c>
      <c r="F129" s="28">
        <f>(D129-C129)/E129</f>
        <v>97.499999999999844</v>
      </c>
      <c r="G129" s="18"/>
      <c r="H129" s="18"/>
      <c r="I129" s="19">
        <f>E129*50/C129</f>
        <v>1.5384615384615384E-2</v>
      </c>
      <c r="J129" s="85"/>
    </row>
    <row r="130" spans="1:11">
      <c r="A130" s="105"/>
      <c r="B130" s="81">
        <f>B129+7</f>
        <v>43821</v>
      </c>
      <c r="C130" s="20">
        <f>D129+G129-H129</f>
        <v>12482.200120118929</v>
      </c>
      <c r="D130" s="17">
        <f>C130+(C130*0.03)</f>
        <v>12856.666123722496</v>
      </c>
      <c r="E130" s="17">
        <f>C130/3250</f>
        <v>3.8406769600365935</v>
      </c>
      <c r="F130" s="28">
        <f>(D130-C130)/E130</f>
        <v>97.499999999999901</v>
      </c>
      <c r="G130" s="18"/>
      <c r="H130" s="18"/>
      <c r="I130" s="19">
        <f>E130*50/C130</f>
        <v>1.5384615384615385E-2</v>
      </c>
      <c r="J130" s="85"/>
    </row>
    <row r="131" spans="1:11">
      <c r="A131" s="105"/>
      <c r="B131" s="81">
        <f>B130+7</f>
        <v>43828</v>
      </c>
      <c r="C131" s="20">
        <f>D130+G130-H130</f>
        <v>12856.666123722496</v>
      </c>
      <c r="D131" s="17">
        <f>C131+(C131*0.03)</f>
        <v>13242.366107434171</v>
      </c>
      <c r="E131" s="17">
        <f>C131/3250</f>
        <v>3.955897268837691</v>
      </c>
      <c r="F131" s="28">
        <f>(D131-C131)/E131</f>
        <v>97.499999999999929</v>
      </c>
      <c r="G131" s="18"/>
      <c r="H131" s="18"/>
      <c r="I131" s="19">
        <f>E131*50/C131</f>
        <v>1.5384615384615385E-2</v>
      </c>
      <c r="J131" s="85"/>
    </row>
    <row r="132" spans="1:11" ht="13" thickBot="1">
      <c r="A132" s="106"/>
      <c r="B132" s="81">
        <f>B131+7</f>
        <v>43835</v>
      </c>
      <c r="C132" s="20">
        <f>D131+G131-H131</f>
        <v>13242.366107434171</v>
      </c>
      <c r="D132" s="17">
        <f>C132+(C132*0.03)</f>
        <v>13639.637090657196</v>
      </c>
      <c r="E132" s="17">
        <f>C132/3250</f>
        <v>4.0745741869028214</v>
      </c>
      <c r="F132" s="28">
        <f>(D132-C132)/E132</f>
        <v>97.499999999999929</v>
      </c>
      <c r="G132" s="80"/>
      <c r="H132" s="80"/>
      <c r="I132" s="19">
        <f>E132*50/C132</f>
        <v>1.5384615384615382E-2</v>
      </c>
      <c r="J132" s="85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6"/>
    </row>
    <row r="134" spans="1:11">
      <c r="A134" s="104">
        <v>27</v>
      </c>
      <c r="B134" s="81">
        <f>B132+7</f>
        <v>43842</v>
      </c>
      <c r="C134" s="20">
        <f>D132+G132-H132</f>
        <v>13639.637090657196</v>
      </c>
      <c r="D134" s="17">
        <f>C134+(C134*0.03)</f>
        <v>14048.826203376912</v>
      </c>
      <c r="E134" s="17">
        <f>C134/3250</f>
        <v>4.1968114125099065</v>
      </c>
      <c r="F134" s="28">
        <f>(D134-C134)/E134</f>
        <v>97.500000000000014</v>
      </c>
      <c r="G134" s="18"/>
      <c r="H134" s="18"/>
      <c r="I134" s="19">
        <f>E134*50/C134</f>
        <v>1.5384615384615385E-2</v>
      </c>
      <c r="J134" s="85"/>
    </row>
    <row r="135" spans="1:11">
      <c r="A135" s="105"/>
      <c r="B135" s="81">
        <f>B134+7</f>
        <v>43849</v>
      </c>
      <c r="C135" s="20">
        <f>D134+G134-H134</f>
        <v>14048.826203376912</v>
      </c>
      <c r="D135" s="17">
        <f>C135+(C135*0.03)</f>
        <v>14470.290989478219</v>
      </c>
      <c r="E135" s="17">
        <f>C135/3250</f>
        <v>4.3227157548852038</v>
      </c>
      <c r="F135" s="28">
        <f>(D135-C135)/E135</f>
        <v>97.499999999999972</v>
      </c>
      <c r="G135" s="18"/>
      <c r="H135" s="18"/>
      <c r="I135" s="19">
        <f>E135*50/C135</f>
        <v>1.5384615384615385E-2</v>
      </c>
      <c r="J135" s="85"/>
    </row>
    <row r="136" spans="1:11">
      <c r="A136" s="105"/>
      <c r="B136" s="81">
        <f>B135+7</f>
        <v>43856</v>
      </c>
      <c r="C136" s="20">
        <f>D135+G135-H135</f>
        <v>14470.290989478219</v>
      </c>
      <c r="D136" s="17">
        <f>C136+(C136*0.03)</f>
        <v>14904.399719162566</v>
      </c>
      <c r="E136" s="17">
        <f>C136/3250</f>
        <v>4.45239722753176</v>
      </c>
      <c r="F136" s="28">
        <f>(D136-C136)/E136</f>
        <v>97.500000000000099</v>
      </c>
      <c r="G136" s="18"/>
      <c r="H136" s="18"/>
      <c r="I136" s="19">
        <f>E136*50/C136</f>
        <v>1.5384615384615385E-2</v>
      </c>
      <c r="J136" s="85"/>
    </row>
    <row r="137" spans="1:11" ht="13.5" thickBot="1">
      <c r="A137" s="106"/>
      <c r="B137" s="81">
        <f>B136+7</f>
        <v>43863</v>
      </c>
      <c r="C137" s="20">
        <f>D136+G136-H136</f>
        <v>14904.399719162566</v>
      </c>
      <c r="D137" s="17">
        <f>C137+(C137*0.03)</f>
        <v>15351.531710737443</v>
      </c>
      <c r="E137" s="17">
        <f>C137/3250</f>
        <v>4.5859691443577129</v>
      </c>
      <c r="F137" s="28">
        <f>(D137-C137)/E137</f>
        <v>97.500000000000057</v>
      </c>
      <c r="G137" s="80"/>
      <c r="H137" s="80">
        <f>(D137-C124)*0.35</f>
        <v>1604.4966835386253</v>
      </c>
      <c r="I137" s="19">
        <f>E137*50/C137</f>
        <v>1.5384615384615385E-2</v>
      </c>
      <c r="J137" s="85"/>
      <c r="K137" s="102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9"/>
    </row>
    <row r="139" spans="1:11">
      <c r="A139" s="104">
        <v>28</v>
      </c>
      <c r="B139" s="81">
        <f>B137+7</f>
        <v>43870</v>
      </c>
      <c r="C139" s="20">
        <f>D137+G137-H137</f>
        <v>13747.035027198817</v>
      </c>
      <c r="D139" s="17">
        <f>C139+(C139*0.03)</f>
        <v>14159.446078014782</v>
      </c>
      <c r="E139" s="17">
        <f>C139/3250</f>
        <v>4.2298569314457897</v>
      </c>
      <c r="F139" s="28">
        <f>(D139-C139)/E139</f>
        <v>97.500000000000043</v>
      </c>
      <c r="G139" s="18"/>
      <c r="H139" s="18"/>
      <c r="I139" s="19">
        <f>E139*50/C139</f>
        <v>1.5384615384615384E-2</v>
      </c>
      <c r="J139" s="85"/>
    </row>
    <row r="140" spans="1:11">
      <c r="A140" s="105"/>
      <c r="B140" s="81">
        <f>B139+7</f>
        <v>43877</v>
      </c>
      <c r="C140" s="20">
        <f>D139+G139-H139</f>
        <v>14159.446078014782</v>
      </c>
      <c r="D140" s="17">
        <f>C140+(C140*0.03)</f>
        <v>14584.229460355225</v>
      </c>
      <c r="E140" s="17">
        <f>C140/3250</f>
        <v>4.356752639389164</v>
      </c>
      <c r="F140" s="28">
        <f>(D140-C140)/E140</f>
        <v>97.5</v>
      </c>
      <c r="G140" s="18"/>
      <c r="H140" s="18"/>
      <c r="I140" s="19">
        <f>E140*50/C140</f>
        <v>1.5384615384615385E-2</v>
      </c>
      <c r="J140" s="85"/>
    </row>
    <row r="141" spans="1:11">
      <c r="A141" s="105"/>
      <c r="B141" s="81">
        <f>B140+7</f>
        <v>43884</v>
      </c>
      <c r="C141" s="20">
        <f>D140+G140-H140</f>
        <v>14584.229460355225</v>
      </c>
      <c r="D141" s="17">
        <f>C141+(C141*0.03)</f>
        <v>15021.756344165882</v>
      </c>
      <c r="E141" s="17">
        <f>C141/3250</f>
        <v>4.4874552185708385</v>
      </c>
      <c r="F141" s="28">
        <f>(D141-C141)/E141</f>
        <v>97.5</v>
      </c>
      <c r="G141" s="18"/>
      <c r="H141" s="18"/>
      <c r="I141" s="19">
        <f>E141*50/C141</f>
        <v>1.5384615384615385E-2</v>
      </c>
      <c r="J141" s="85"/>
    </row>
    <row r="142" spans="1:11" ht="13" thickBot="1">
      <c r="A142" s="106"/>
      <c r="B142" s="81">
        <f>B141+7</f>
        <v>43891</v>
      </c>
      <c r="C142" s="20">
        <f>D141+G141-H141</f>
        <v>15021.756344165882</v>
      </c>
      <c r="D142" s="17">
        <f>C142+(C142*0.03)</f>
        <v>15472.409034490858</v>
      </c>
      <c r="E142" s="17">
        <f>C142/3250</f>
        <v>4.622078875127964</v>
      </c>
      <c r="F142" s="28">
        <f>(D142-C142)/E142</f>
        <v>97.499999999999886</v>
      </c>
      <c r="G142" s="80"/>
      <c r="H142" s="80"/>
      <c r="I142" s="19">
        <f>E142*50/C142</f>
        <v>1.5384615384615385E-2</v>
      </c>
      <c r="J142" s="85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6"/>
    </row>
    <row r="144" spans="1:11">
      <c r="A144" s="104">
        <v>29</v>
      </c>
      <c r="B144" s="81">
        <f>B142+7</f>
        <v>43898</v>
      </c>
      <c r="C144" s="20">
        <f>D142+G142-H142</f>
        <v>15472.409034490858</v>
      </c>
      <c r="D144" s="17">
        <f>C144+(C144*0.03)</f>
        <v>15936.581305525584</v>
      </c>
      <c r="E144" s="17">
        <f>C144/3250</f>
        <v>4.7607412413818029</v>
      </c>
      <c r="F144" s="28">
        <f>(D144-C144)/E144</f>
        <v>97.5</v>
      </c>
      <c r="G144" s="18"/>
      <c r="H144" s="18"/>
      <c r="I144" s="19">
        <f>E144*50/C144</f>
        <v>1.5384615384615387E-2</v>
      </c>
      <c r="J144" s="85"/>
    </row>
    <row r="145" spans="1:11">
      <c r="A145" s="105"/>
      <c r="B145" s="81">
        <f>B144+7</f>
        <v>43905</v>
      </c>
      <c r="C145" s="20">
        <f>D144+G144-H144</f>
        <v>15936.581305525584</v>
      </c>
      <c r="D145" s="17">
        <f>C145+(C145*0.03)</f>
        <v>16414.678744691351</v>
      </c>
      <c r="E145" s="17">
        <f>C145/3250</f>
        <v>4.9035634786232567</v>
      </c>
      <c r="F145" s="28">
        <f>(D145-C145)/E145</f>
        <v>97.499999999999972</v>
      </c>
      <c r="G145" s="18"/>
      <c r="H145" s="18"/>
      <c r="I145" s="19">
        <f>E145*50/C145</f>
        <v>1.5384615384615385E-2</v>
      </c>
      <c r="J145" s="85"/>
    </row>
    <row r="146" spans="1:11">
      <c r="A146" s="105"/>
      <c r="B146" s="81">
        <f>B145+7</f>
        <v>43912</v>
      </c>
      <c r="C146" s="20">
        <f>D145+G145-H145</f>
        <v>16414.678744691351</v>
      </c>
      <c r="D146" s="17">
        <f>C146+(C146*0.03)</f>
        <v>16907.119107032093</v>
      </c>
      <c r="E146" s="17">
        <f>C146/3250</f>
        <v>5.0506703829819539</v>
      </c>
      <c r="F146" s="28">
        <f>(D146-C146)/E146</f>
        <v>97.500000000000213</v>
      </c>
      <c r="G146" s="18"/>
      <c r="H146" s="18"/>
      <c r="I146" s="19">
        <f>E146*50/C146</f>
        <v>1.5384615384615384E-2</v>
      </c>
      <c r="J146" s="85"/>
    </row>
    <row r="147" spans="1:11" ht="13" thickBot="1">
      <c r="A147" s="106"/>
      <c r="B147" s="81">
        <f>B146+7</f>
        <v>43919</v>
      </c>
      <c r="C147" s="20">
        <f>D146+G146-H146</f>
        <v>16907.119107032093</v>
      </c>
      <c r="D147" s="17">
        <f>C147+(C147*0.03)</f>
        <v>17414.332680243057</v>
      </c>
      <c r="E147" s="17">
        <f>C147/3250</f>
        <v>5.202190494471413</v>
      </c>
      <c r="F147" s="28">
        <f>(D147-C147)/E147</f>
        <v>97.500000000000171</v>
      </c>
      <c r="G147" s="80"/>
      <c r="H147" s="80"/>
      <c r="I147" s="19">
        <f>E147*50/C147</f>
        <v>1.5384615384615384E-2</v>
      </c>
      <c r="J147" s="85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6"/>
    </row>
    <row r="149" spans="1:11">
      <c r="A149" s="104">
        <v>30</v>
      </c>
      <c r="B149" s="81">
        <f>B147+7</f>
        <v>43926</v>
      </c>
      <c r="C149" s="20">
        <f>D147+G147-H147</f>
        <v>17414.332680243057</v>
      </c>
      <c r="D149" s="17">
        <f>C149+(C149*0.03)</f>
        <v>17936.762660650347</v>
      </c>
      <c r="E149" s="17">
        <f>C149/3250</f>
        <v>5.3582562093055559</v>
      </c>
      <c r="F149" s="28">
        <f>(D149-C149)/E149</f>
        <v>97.499999999999815</v>
      </c>
      <c r="G149" s="18"/>
      <c r="H149" s="18"/>
      <c r="I149" s="19">
        <f>E149*50/C149</f>
        <v>1.5384615384615385E-2</v>
      </c>
      <c r="J149" s="85"/>
    </row>
    <row r="150" spans="1:11">
      <c r="A150" s="105"/>
      <c r="B150" s="81">
        <f>B149+7</f>
        <v>43933</v>
      </c>
      <c r="C150" s="20">
        <f>D149+G149-H149</f>
        <v>17936.762660650347</v>
      </c>
      <c r="D150" s="17">
        <f>C150+(C150*0.03)</f>
        <v>18474.865540469858</v>
      </c>
      <c r="E150" s="17">
        <f>C150/3250</f>
        <v>5.5190038955847225</v>
      </c>
      <c r="F150" s="28">
        <f>(D150-C150)/E150</f>
        <v>97.500000000000128</v>
      </c>
      <c r="G150" s="18"/>
      <c r="H150" s="18"/>
      <c r="I150" s="19">
        <f>E150*50/C150</f>
        <v>1.5384615384615385E-2</v>
      </c>
      <c r="J150" s="85"/>
    </row>
    <row r="151" spans="1:11">
      <c r="A151" s="105"/>
      <c r="B151" s="81">
        <f>B150+7</f>
        <v>43940</v>
      </c>
      <c r="C151" s="20">
        <f>D150+G150-H150</f>
        <v>18474.865540469858</v>
      </c>
      <c r="D151" s="17">
        <f>C151+(C151*0.03)</f>
        <v>19029.111506683956</v>
      </c>
      <c r="E151" s="17">
        <f>C151/3250</f>
        <v>5.6845740124522637</v>
      </c>
      <c r="F151" s="28">
        <f>(D151-C151)/E151</f>
        <v>97.50000000000027</v>
      </c>
      <c r="G151" s="18"/>
      <c r="H151" s="18"/>
      <c r="I151" s="19">
        <f>E151*50/C151</f>
        <v>1.5384615384615384E-2</v>
      </c>
      <c r="J151" s="85"/>
    </row>
    <row r="152" spans="1:11" ht="13.5" thickBot="1">
      <c r="A152" s="106"/>
      <c r="B152" s="81">
        <f>B151+7</f>
        <v>43947</v>
      </c>
      <c r="C152" s="20">
        <f>D151+G151-H151</f>
        <v>19029.111506683956</v>
      </c>
      <c r="D152" s="17">
        <f>C152+(C152*0.03)</f>
        <v>19599.984851884474</v>
      </c>
      <c r="E152" s="17">
        <f>C152/3250</f>
        <v>5.8551112328258323</v>
      </c>
      <c r="F152" s="28">
        <f>(D152-C152)/E152</f>
        <v>97.499999999999901</v>
      </c>
      <c r="G152" s="80"/>
      <c r="H152" s="80">
        <f>(D152-C139)*0.35</f>
        <v>2048.5324386399798</v>
      </c>
      <c r="I152" s="19">
        <f>E152*50/C152</f>
        <v>1.5384615384615384E-2</v>
      </c>
      <c r="J152" s="85"/>
      <c r="K152" s="102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6"/>
    </row>
    <row r="154" spans="1:11">
      <c r="A154" s="104">
        <v>31</v>
      </c>
      <c r="B154" s="81">
        <f>B152+7</f>
        <v>43954</v>
      </c>
      <c r="C154" s="20">
        <f>D152+G152-H152</f>
        <v>17551.452413244493</v>
      </c>
      <c r="D154" s="17">
        <f>C154+(C154*0.03)</f>
        <v>18077.995985641828</v>
      </c>
      <c r="E154" s="17">
        <f>C154/3250</f>
        <v>5.4004468963829213</v>
      </c>
      <c r="F154" s="28">
        <f>(D154-C154)/E154</f>
        <v>97.500000000000043</v>
      </c>
      <c r="G154" s="17"/>
      <c r="H154" s="79"/>
      <c r="I154" s="19">
        <f>E154*50/C154</f>
        <v>1.5384615384615384E-2</v>
      </c>
      <c r="J154" s="85"/>
    </row>
    <row r="155" spans="1:11">
      <c r="A155" s="105"/>
      <c r="B155" s="81">
        <f>B154+7</f>
        <v>43961</v>
      </c>
      <c r="C155" s="20">
        <f>D154+G154-H154</f>
        <v>18077.995985641828</v>
      </c>
      <c r="D155" s="17">
        <f>C155+(C155*0.03)</f>
        <v>18620.335865211084</v>
      </c>
      <c r="E155" s="17">
        <f>C155/3250</f>
        <v>5.5624603032744089</v>
      </c>
      <c r="F155" s="28">
        <f>(D155-C155)/E155</f>
        <v>97.500000000000128</v>
      </c>
      <c r="G155" s="17"/>
      <c r="H155" s="79"/>
      <c r="I155" s="19">
        <f>E155*50/C155</f>
        <v>1.5384615384615384E-2</v>
      </c>
      <c r="J155" s="85"/>
    </row>
    <row r="156" spans="1:11">
      <c r="A156" s="105"/>
      <c r="B156" s="81">
        <f>B155+7</f>
        <v>43968</v>
      </c>
      <c r="C156" s="20">
        <f>D155+G155-H155</f>
        <v>18620.335865211084</v>
      </c>
      <c r="D156" s="17">
        <f>C156+(C156*0.03)</f>
        <v>19178.945941167418</v>
      </c>
      <c r="E156" s="17">
        <f>C156/3250</f>
        <v>5.7293341123726416</v>
      </c>
      <c r="F156" s="28">
        <f>(D156-C156)/E156</f>
        <v>97.500000000000284</v>
      </c>
      <c r="G156" s="17"/>
      <c r="H156" s="79"/>
      <c r="I156" s="19">
        <f>E156*50/C156</f>
        <v>1.5384615384615387E-2</v>
      </c>
      <c r="J156" s="85"/>
    </row>
    <row r="157" spans="1:11" ht="13" thickBot="1">
      <c r="A157" s="106"/>
      <c r="B157" s="81">
        <f>B156+7</f>
        <v>43975</v>
      </c>
      <c r="C157" s="20">
        <f>D156+G156-H156</f>
        <v>19178.945941167418</v>
      </c>
      <c r="D157" s="17">
        <f>C157+(C157*0.03)</f>
        <v>19754.314319402441</v>
      </c>
      <c r="E157" s="17">
        <f>C157/3250</f>
        <v>5.901214135743821</v>
      </c>
      <c r="F157" s="28">
        <f>(D157-C157)/E157</f>
        <v>97.500000000000171</v>
      </c>
      <c r="G157" s="80"/>
      <c r="H157" s="80"/>
      <c r="I157" s="19">
        <f>E157*50/C157</f>
        <v>1.5384615384615385E-2</v>
      </c>
      <c r="J157" s="85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6"/>
    </row>
    <row r="159" spans="1:11">
      <c r="A159" s="104">
        <v>32</v>
      </c>
      <c r="B159" s="81">
        <f>B157+7</f>
        <v>43982</v>
      </c>
      <c r="C159" s="20">
        <f>D157+G157-H157</f>
        <v>19754.314319402441</v>
      </c>
      <c r="D159" s="17">
        <f>C159+(C159*0.03)</f>
        <v>20346.943748984515</v>
      </c>
      <c r="E159" s="17">
        <f>C159/3250</f>
        <v>6.0782505598161363</v>
      </c>
      <c r="F159" s="28">
        <f>(D159-C159)/E159</f>
        <v>97.500000000000028</v>
      </c>
      <c r="G159" s="18"/>
      <c r="H159" s="18"/>
      <c r="I159" s="19">
        <f>E159*50/C159</f>
        <v>1.5384615384615387E-2</v>
      </c>
      <c r="J159" s="85"/>
    </row>
    <row r="160" spans="1:11">
      <c r="A160" s="105"/>
      <c r="B160" s="81">
        <f>B159+7</f>
        <v>43989</v>
      </c>
      <c r="C160" s="20">
        <f>D159+G159-H159</f>
        <v>20346.943748984515</v>
      </c>
      <c r="D160" s="17">
        <f>C160+(C160*0.03)</f>
        <v>20957.35206145405</v>
      </c>
      <c r="E160" s="17">
        <f>C160/3250</f>
        <v>6.26059807661062</v>
      </c>
      <c r="F160" s="28">
        <f>(D160-C160)/E160</f>
        <v>97.499999999999972</v>
      </c>
      <c r="G160" s="18"/>
      <c r="H160" s="18"/>
      <c r="I160" s="19">
        <f>E160*50/C160</f>
        <v>1.5384615384615384E-2</v>
      </c>
      <c r="J160" s="85"/>
    </row>
    <row r="161" spans="1:11">
      <c r="A161" s="105"/>
      <c r="B161" s="81">
        <f>B160+7</f>
        <v>43996</v>
      </c>
      <c r="C161" s="20">
        <f>D160+G160-H160</f>
        <v>20957.35206145405</v>
      </c>
      <c r="D161" s="17">
        <f>C161+(C161*0.03)</f>
        <v>21586.07262329767</v>
      </c>
      <c r="E161" s="17">
        <f>C161/3250</f>
        <v>6.4484160189089383</v>
      </c>
      <c r="F161" s="28">
        <f>(D161-C161)/E161</f>
        <v>97.499999999999787</v>
      </c>
      <c r="G161" s="18"/>
      <c r="H161" s="18"/>
      <c r="I161" s="19">
        <f>E161*50/C161</f>
        <v>1.5384615384615384E-2</v>
      </c>
      <c r="J161" s="85"/>
    </row>
    <row r="162" spans="1:11" ht="13" thickBot="1">
      <c r="A162" s="106"/>
      <c r="B162" s="81">
        <f>B161+7</f>
        <v>44003</v>
      </c>
      <c r="C162" s="20">
        <f>D161+G161-H161</f>
        <v>21586.07262329767</v>
      </c>
      <c r="D162" s="17">
        <f>C162+(C162*0.03)</f>
        <v>22233.654801996599</v>
      </c>
      <c r="E162" s="17">
        <f>C162/3250</f>
        <v>6.6418684994762058</v>
      </c>
      <c r="F162" s="28">
        <f>(D162-C162)/E162</f>
        <v>97.499999999999844</v>
      </c>
      <c r="G162" s="80"/>
      <c r="H162" s="80"/>
      <c r="I162" s="19">
        <f>E162*50/C162</f>
        <v>1.5384615384615382E-2</v>
      </c>
      <c r="J162" s="85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6"/>
    </row>
    <row r="164" spans="1:11">
      <c r="A164" s="104">
        <v>33</v>
      </c>
      <c r="B164" s="81">
        <f>B162+7</f>
        <v>44010</v>
      </c>
      <c r="C164" s="20">
        <f>D162+G162-H162</f>
        <v>22233.654801996599</v>
      </c>
      <c r="D164" s="17">
        <f>C164+(C164*0.03)</f>
        <v>22900.664446056497</v>
      </c>
      <c r="E164" s="17">
        <f>C164/3250</f>
        <v>6.8411245544604924</v>
      </c>
      <c r="F164" s="28">
        <f>(D164-C164)/E164</f>
        <v>97.499999999999886</v>
      </c>
      <c r="G164" s="18"/>
      <c r="H164" s="18"/>
      <c r="I164" s="19">
        <f>E164*50/C164</f>
        <v>1.5384615384615385E-2</v>
      </c>
      <c r="J164" s="85"/>
    </row>
    <row r="165" spans="1:11">
      <c r="A165" s="105"/>
      <c r="B165" s="81">
        <f>B164+7</f>
        <v>44017</v>
      </c>
      <c r="C165" s="20">
        <f>D164+G164-H164</f>
        <v>22900.664446056497</v>
      </c>
      <c r="D165" s="17">
        <f>C165+(C165*0.03)</f>
        <v>23587.684379438193</v>
      </c>
      <c r="E165" s="17">
        <f>C165/3250</f>
        <v>7.0463582910943066</v>
      </c>
      <c r="F165" s="28">
        <f>(D165-C165)/E165</f>
        <v>97.500000000000199</v>
      </c>
      <c r="G165" s="18"/>
      <c r="H165" s="18"/>
      <c r="I165" s="19">
        <f>E165*50/C165</f>
        <v>1.5384615384615385E-2</v>
      </c>
      <c r="J165" s="85"/>
    </row>
    <row r="166" spans="1:11">
      <c r="A166" s="105"/>
      <c r="B166" s="81">
        <f>B165+7</f>
        <v>44024</v>
      </c>
      <c r="C166" s="20">
        <f>D165+G165-H165</f>
        <v>23587.684379438193</v>
      </c>
      <c r="D166" s="17">
        <f>C166+(C166*0.03)</f>
        <v>24295.31491082134</v>
      </c>
      <c r="E166" s="17">
        <f>C166/3250</f>
        <v>7.2577490398271367</v>
      </c>
      <c r="F166" s="28">
        <f>(D166-C166)/E166</f>
        <v>97.500000000000185</v>
      </c>
      <c r="G166" s="18"/>
      <c r="H166" s="18"/>
      <c r="I166" s="19">
        <f>E166*50/C166</f>
        <v>1.5384615384615385E-2</v>
      </c>
      <c r="J166" s="85"/>
    </row>
    <row r="167" spans="1:11" ht="13.5" thickBot="1">
      <c r="A167" s="106"/>
      <c r="B167" s="81">
        <f>B166+7</f>
        <v>44031</v>
      </c>
      <c r="C167" s="20">
        <f>D166+G166-H166</f>
        <v>24295.31491082134</v>
      </c>
      <c r="D167" s="17">
        <f>C167+(C167*0.03)</f>
        <v>25024.174358145981</v>
      </c>
      <c r="E167" s="17">
        <f>C167/3250</f>
        <v>7.4754815110219512</v>
      </c>
      <c r="F167" s="28">
        <f>(D167-C167)/E167</f>
        <v>97.500000000000128</v>
      </c>
      <c r="G167" s="80"/>
      <c r="H167" s="80">
        <f>(D167-C154)*0.35</f>
        <v>2615.4526807155207</v>
      </c>
      <c r="I167" s="19">
        <f>E167*50/C167</f>
        <v>1.5384615384615385E-2</v>
      </c>
      <c r="J167" s="85"/>
      <c r="K167" s="102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6"/>
    </row>
    <row r="169" spans="1:11">
      <c r="A169" s="104">
        <v>34</v>
      </c>
      <c r="B169" s="81">
        <f>B167+7</f>
        <v>44038</v>
      </c>
      <c r="C169" s="20">
        <f>D167+G167-H167</f>
        <v>22408.721677430462</v>
      </c>
      <c r="D169" s="17">
        <f>C169+(C169*0.03)</f>
        <v>23080.983327753376</v>
      </c>
      <c r="E169" s="17">
        <f>C169/3250</f>
        <v>6.8949912853632194</v>
      </c>
      <c r="F169" s="28">
        <f>(D169-C169)/E169</f>
        <v>97.500000000000114</v>
      </c>
      <c r="G169" s="18"/>
      <c r="H169" s="18"/>
      <c r="I169" s="19">
        <f>E169*50/C169</f>
        <v>1.5384615384615385E-2</v>
      </c>
      <c r="J169" s="85"/>
    </row>
    <row r="170" spans="1:11">
      <c r="A170" s="105"/>
      <c r="B170" s="81">
        <f>B169+7</f>
        <v>44045</v>
      </c>
      <c r="C170" s="20">
        <f>D169+G169-H169</f>
        <v>23080.983327753376</v>
      </c>
      <c r="D170" s="17">
        <f>C170+(C170*0.03)</f>
        <v>23773.412827585977</v>
      </c>
      <c r="E170" s="17">
        <f>C170/3250</f>
        <v>7.1018410239241154</v>
      </c>
      <c r="F170" s="28">
        <f>(D170-C170)/E170</f>
        <v>97.499999999999886</v>
      </c>
      <c r="G170" s="18"/>
      <c r="H170" s="18"/>
      <c r="I170" s="19">
        <f>E170*50/C170</f>
        <v>1.5384615384615384E-2</v>
      </c>
      <c r="J170" s="85"/>
    </row>
    <row r="171" spans="1:11">
      <c r="A171" s="105"/>
      <c r="B171" s="81">
        <f>B170+7</f>
        <v>44052</v>
      </c>
      <c r="C171" s="20">
        <f>D170+G170-H170</f>
        <v>23773.412827585977</v>
      </c>
      <c r="D171" s="17">
        <f>C171+(C171*0.03)</f>
        <v>24486.615212413555</v>
      </c>
      <c r="E171" s="17">
        <f>C171/3250</f>
        <v>7.3148962546418392</v>
      </c>
      <c r="F171" s="28">
        <f>(D171-C171)/E171</f>
        <v>97.499999999999886</v>
      </c>
      <c r="G171" s="18"/>
      <c r="H171" s="18"/>
      <c r="I171" s="19">
        <f>E171*50/C171</f>
        <v>1.5384615384615385E-2</v>
      </c>
      <c r="J171" s="85"/>
    </row>
    <row r="172" spans="1:11" ht="13" thickBot="1">
      <c r="A172" s="106"/>
      <c r="B172" s="81">
        <f>B171+7</f>
        <v>44059</v>
      </c>
      <c r="C172" s="20">
        <f>D171+G171-H171</f>
        <v>24486.615212413555</v>
      </c>
      <c r="D172" s="17">
        <f>C172+(C172*0.03)</f>
        <v>25221.21366878596</v>
      </c>
      <c r="E172" s="17">
        <f>C172/3250</f>
        <v>7.5343431422810943</v>
      </c>
      <c r="F172" s="28">
        <f>(D172-C172)/E172</f>
        <v>97.499999999999787</v>
      </c>
      <c r="G172" s="80"/>
      <c r="H172" s="80"/>
      <c r="I172" s="19">
        <f>E172*50/C172</f>
        <v>1.5384615384615385E-2</v>
      </c>
      <c r="J172" s="85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6"/>
    </row>
    <row r="174" spans="1:11">
      <c r="A174" s="104">
        <v>35</v>
      </c>
      <c r="B174" s="81">
        <f>B172+7</f>
        <v>44066</v>
      </c>
      <c r="C174" s="20">
        <f>D172+G172-H172</f>
        <v>25221.21366878596</v>
      </c>
      <c r="D174" s="17">
        <f>C174+(C174*0.03)</f>
        <v>25977.85007884954</v>
      </c>
      <c r="E174" s="17">
        <f>C174/3250</f>
        <v>7.7603734365495258</v>
      </c>
      <c r="F174" s="28">
        <f>(D174-C174)/E174</f>
        <v>97.500000000000171</v>
      </c>
      <c r="G174" s="18"/>
      <c r="H174" s="18"/>
      <c r="I174" s="19">
        <f>E174*50/C174</f>
        <v>1.5384615384615384E-2</v>
      </c>
      <c r="J174" s="85"/>
    </row>
    <row r="175" spans="1:11">
      <c r="A175" s="105"/>
      <c r="B175" s="81">
        <f>B174+7</f>
        <v>44073</v>
      </c>
      <c r="C175" s="20">
        <f>D174+G174-H174</f>
        <v>25977.85007884954</v>
      </c>
      <c r="D175" s="17">
        <f>C175+(C175*0.03)</f>
        <v>26757.185581215028</v>
      </c>
      <c r="E175" s="17">
        <f>C175/3250</f>
        <v>7.993184639646012</v>
      </c>
      <c r="F175" s="28">
        <f>(D175-C175)/E175</f>
        <v>97.500000000000185</v>
      </c>
      <c r="G175" s="18"/>
      <c r="H175" s="18"/>
      <c r="I175" s="19">
        <f>E175*50/C175</f>
        <v>1.5384615384615384E-2</v>
      </c>
      <c r="J175" s="85"/>
    </row>
    <row r="176" spans="1:11">
      <c r="A176" s="105"/>
      <c r="B176" s="81">
        <f>B175+7</f>
        <v>44080</v>
      </c>
      <c r="C176" s="20">
        <f>D175+G175-H175</f>
        <v>26757.185581215028</v>
      </c>
      <c r="D176" s="17">
        <f>C176+(C176*0.03)</f>
        <v>27559.901148651479</v>
      </c>
      <c r="E176" s="17">
        <f>C176/3250</f>
        <v>8.232980178835394</v>
      </c>
      <c r="F176" s="28">
        <f>(D176-C176)/E176</f>
        <v>97.500000000000043</v>
      </c>
      <c r="G176" s="18"/>
      <c r="H176" s="18"/>
      <c r="I176" s="19">
        <f>E176*50/C176</f>
        <v>1.5384615384615385E-2</v>
      </c>
      <c r="J176" s="85"/>
    </row>
    <row r="177" spans="1:11" ht="13.5" thickBot="1">
      <c r="A177" s="106"/>
      <c r="B177" s="81">
        <f>B176+7</f>
        <v>44087</v>
      </c>
      <c r="C177" s="20">
        <f>D176+G176-H176</f>
        <v>27559.901148651479</v>
      </c>
      <c r="D177" s="17">
        <f>C177+(C177*0.03)</f>
        <v>28386.698183111024</v>
      </c>
      <c r="E177" s="17">
        <f>C177/3250</f>
        <v>8.4799695842004557</v>
      </c>
      <c r="F177" s="28">
        <f>(D177-C177)/E177</f>
        <v>97.500000000000085</v>
      </c>
      <c r="G177" s="80"/>
      <c r="H177" s="80">
        <f>(D177-C169)*0.35</f>
        <v>2092.2917769881969</v>
      </c>
      <c r="I177" s="19">
        <f>E177*50/C177</f>
        <v>1.5384615384615385E-2</v>
      </c>
      <c r="J177" s="85"/>
      <c r="K177" s="102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6"/>
    </row>
  </sheetData>
  <mergeCells count="36">
    <mergeCell ref="A149:A152"/>
    <mergeCell ref="A154:A157"/>
    <mergeCell ref="A159:A162"/>
    <mergeCell ref="A164:A167"/>
    <mergeCell ref="A169:A172"/>
    <mergeCell ref="A174:A177"/>
    <mergeCell ref="A119:A122"/>
    <mergeCell ref="A124:A127"/>
    <mergeCell ref="A129:A132"/>
    <mergeCell ref="A134:A137"/>
    <mergeCell ref="A139:A142"/>
    <mergeCell ref="A144:A147"/>
    <mergeCell ref="A89:A92"/>
    <mergeCell ref="A94:A97"/>
    <mergeCell ref="A99:A102"/>
    <mergeCell ref="A104:A107"/>
    <mergeCell ref="A109:A112"/>
    <mergeCell ref="A114:A117"/>
    <mergeCell ref="A59:A62"/>
    <mergeCell ref="A64:A67"/>
    <mergeCell ref="A69:A72"/>
    <mergeCell ref="A74:A77"/>
    <mergeCell ref="A79:A82"/>
    <mergeCell ref="A84:A87"/>
    <mergeCell ref="A29:A32"/>
    <mergeCell ref="A34:A37"/>
    <mergeCell ref="A39:A42"/>
    <mergeCell ref="A44:A47"/>
    <mergeCell ref="A49:A52"/>
    <mergeCell ref="A54:A57"/>
    <mergeCell ref="B1:I1"/>
    <mergeCell ref="A4:A7"/>
    <mergeCell ref="A9:A12"/>
    <mergeCell ref="A14:A17"/>
    <mergeCell ref="A19:A22"/>
    <mergeCell ref="A24:A27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139"/>
  <sheetViews>
    <sheetView workbookViewId="0">
      <selection activeCell="B4" sqref="B4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3.54296875" customWidth="1"/>
  </cols>
  <sheetData>
    <row r="1" spans="1:10" ht="16" thickBot="1">
      <c r="A1" s="117" t="s">
        <v>46</v>
      </c>
      <c r="B1" s="118"/>
      <c r="C1" s="118"/>
      <c r="D1" s="118"/>
      <c r="E1" s="118"/>
      <c r="F1" s="118"/>
      <c r="G1" s="118"/>
      <c r="H1" s="118"/>
      <c r="I1" s="118"/>
      <c r="J1" s="118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4">
        <v>1</v>
      </c>
      <c r="B4" s="15">
        <v>42883</v>
      </c>
      <c r="C4" s="20">
        <v>1000</v>
      </c>
      <c r="D4" s="17">
        <f>C4+(C4*0.03)</f>
        <v>1030</v>
      </c>
      <c r="E4" s="17">
        <f>C4/3250</f>
        <v>0.30769230769230771</v>
      </c>
      <c r="F4" s="83">
        <f>(D4-C4)/E4</f>
        <v>97.5</v>
      </c>
      <c r="G4" s="26"/>
      <c r="H4" s="18"/>
      <c r="I4" s="19">
        <f>E4*50/C4</f>
        <v>1.5384615384615385E-2</v>
      </c>
      <c r="J4" s="85">
        <f>(D4-C4)/C4</f>
        <v>0.03</v>
      </c>
    </row>
    <row r="5" spans="1:10">
      <c r="A5" s="105"/>
      <c r="B5" s="15">
        <f>B4+7</f>
        <v>42890</v>
      </c>
      <c r="C5" s="20">
        <f>D4+G4-H4</f>
        <v>1030</v>
      </c>
      <c r="D5" s="17">
        <f>C5+(C5*0.03)</f>
        <v>1060.9000000000001</v>
      </c>
      <c r="E5" s="17">
        <f>C5/3250</f>
        <v>0.31692307692307692</v>
      </c>
      <c r="F5" s="83">
        <f>(D5-C5)/E5</f>
        <v>97.500000000000284</v>
      </c>
      <c r="G5" s="18"/>
      <c r="H5" s="18"/>
      <c r="I5" s="19">
        <f>E5*50/C5</f>
        <v>1.5384615384615385E-2</v>
      </c>
      <c r="J5" s="85">
        <f>(D5-$C4)/$C4</f>
        <v>6.0900000000000093E-2</v>
      </c>
    </row>
    <row r="6" spans="1:10">
      <c r="A6" s="105"/>
      <c r="B6" s="15">
        <f>B5+7</f>
        <v>42897</v>
      </c>
      <c r="C6" s="20">
        <f>D5+G5-H5</f>
        <v>1060.9000000000001</v>
      </c>
      <c r="D6" s="17">
        <f>C6+(C6*0.03)</f>
        <v>1092.7270000000001</v>
      </c>
      <c r="E6" s="17">
        <f>C6/3250</f>
        <v>0.32643076923076925</v>
      </c>
      <c r="F6" s="83">
        <f>(D6-C6)/E6</f>
        <v>97.499999999999986</v>
      </c>
      <c r="G6" s="18"/>
      <c r="H6" s="18"/>
      <c r="I6" s="19">
        <f>E6*50/C6</f>
        <v>1.5384615384615384E-2</v>
      </c>
      <c r="J6" s="85">
        <f>(D6-$C4)/$C4</f>
        <v>9.2727000000000087E-2</v>
      </c>
    </row>
    <row r="7" spans="1:10" ht="13" thickBot="1">
      <c r="A7" s="106"/>
      <c r="B7" s="15">
        <f>B6+7</f>
        <v>42904</v>
      </c>
      <c r="C7" s="20">
        <f>D6+G6-H6</f>
        <v>1092.7270000000001</v>
      </c>
      <c r="D7" s="17">
        <f>C7+(C7*0.03)</f>
        <v>1125.50881</v>
      </c>
      <c r="E7" s="17">
        <f>C7/3250</f>
        <v>0.33622369230769233</v>
      </c>
      <c r="F7" s="83">
        <f>(D7-C7)/E7</f>
        <v>97.499999999999844</v>
      </c>
      <c r="G7" s="26"/>
      <c r="H7" s="18"/>
      <c r="I7" s="19">
        <f>E7*50/C7</f>
        <v>1.5384615384615384E-2</v>
      </c>
      <c r="J7" s="85">
        <f>(D7-$C4)/$C4</f>
        <v>0.12550881000000003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6"/>
    </row>
    <row r="9" spans="1:10">
      <c r="A9" s="104">
        <v>2</v>
      </c>
      <c r="B9" s="15">
        <f>B7+7</f>
        <v>42911</v>
      </c>
      <c r="C9" s="20">
        <f>D7+G7-H7</f>
        <v>1125.50881</v>
      </c>
      <c r="D9" s="17">
        <f>C9+(C9*0.03)</f>
        <v>1159.2740742999999</v>
      </c>
      <c r="E9" s="17">
        <f>C9/3250</f>
        <v>0.34631040307692307</v>
      </c>
      <c r="F9" s="28">
        <f>(D9-C9)/E9</f>
        <v>97.499999999999716</v>
      </c>
      <c r="G9" s="26"/>
      <c r="H9" s="18"/>
      <c r="I9" s="19">
        <f>E9*50/C9</f>
        <v>1.5384615384615385E-2</v>
      </c>
      <c r="J9" s="85">
        <f>(D9-$C4)/$C4</f>
        <v>0.15927407429999993</v>
      </c>
    </row>
    <row r="10" spans="1:10" s="1" customFormat="1">
      <c r="A10" s="105"/>
      <c r="B10" s="15">
        <f>B9+7</f>
        <v>42918</v>
      </c>
      <c r="C10" s="20">
        <f>D9+G9-H9</f>
        <v>1159.2740742999999</v>
      </c>
      <c r="D10" s="17">
        <f>C10+(C10*0.03)</f>
        <v>1194.0522965289999</v>
      </c>
      <c r="E10" s="17">
        <f>C10/3250</f>
        <v>0.35669971516923077</v>
      </c>
      <c r="F10" s="28">
        <f>(D10-C10)/E10</f>
        <v>97.499999999999986</v>
      </c>
      <c r="G10" s="18"/>
      <c r="H10" s="18"/>
      <c r="I10" s="19">
        <f>E10*50/C10</f>
        <v>1.5384615384615385E-2</v>
      </c>
      <c r="J10" s="85">
        <f>(D10-$C4)/$C4</f>
        <v>0.19405229652899994</v>
      </c>
    </row>
    <row r="11" spans="1:10" s="1" customFormat="1">
      <c r="A11" s="105"/>
      <c r="B11" s="15">
        <f>B10+7</f>
        <v>42925</v>
      </c>
      <c r="C11" s="20">
        <f>D10+G10-H10</f>
        <v>1194.0522965289999</v>
      </c>
      <c r="D11" s="17">
        <f>C11+(C11*0.03)</f>
        <v>1229.87386542487</v>
      </c>
      <c r="E11" s="17">
        <f>C11/3250</f>
        <v>0.36740070662430768</v>
      </c>
      <c r="F11" s="28">
        <f>(D11-C11)/E11</f>
        <v>97.500000000000242</v>
      </c>
      <c r="G11" s="18"/>
      <c r="H11" s="18"/>
      <c r="I11" s="19">
        <f>E11*50/C11</f>
        <v>1.5384615384615385E-2</v>
      </c>
      <c r="J11" s="85">
        <f>(D11-$C4)/$C4</f>
        <v>0.22987386542487001</v>
      </c>
    </row>
    <row r="12" spans="1:10" s="1" customFormat="1" ht="13" thickBot="1">
      <c r="A12" s="106"/>
      <c r="B12" s="15">
        <f>B11+7</f>
        <v>42932</v>
      </c>
      <c r="C12" s="20">
        <f>D11+G11-H11</f>
        <v>1229.87386542487</v>
      </c>
      <c r="D12" s="17">
        <f>C12+(C12*0.03)</f>
        <v>1266.7700813876161</v>
      </c>
      <c r="E12" s="17">
        <f>C12/3250</f>
        <v>0.37842272782303693</v>
      </c>
      <c r="F12" s="28">
        <f>(D12-C12)/E12</f>
        <v>97.499999999999886</v>
      </c>
      <c r="G12" s="26"/>
      <c r="H12" s="18"/>
      <c r="I12" s="19">
        <f>E12*50/C12</f>
        <v>1.5384615384615385E-2</v>
      </c>
      <c r="J12" s="85">
        <f>(D12-$C4)/$C4</f>
        <v>0.2667700813876161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6"/>
    </row>
    <row r="14" spans="1:10" s="1" customFormat="1">
      <c r="A14" s="104">
        <v>3</v>
      </c>
      <c r="B14" s="15">
        <f>B12+7</f>
        <v>42939</v>
      </c>
      <c r="C14" s="20">
        <f>D12+G12-H12</f>
        <v>1266.7700813876161</v>
      </c>
      <c r="D14" s="17">
        <f>C14+(C14*0.03)</f>
        <v>1304.7731838292445</v>
      </c>
      <c r="E14" s="17">
        <f>C14/3250</f>
        <v>0.389775409657728</v>
      </c>
      <c r="F14" s="28">
        <f>(D14-C14)/E14</f>
        <v>97.499999999999972</v>
      </c>
      <c r="G14" s="26"/>
      <c r="H14" s="18"/>
      <c r="I14" s="19">
        <f>E14*50/C14</f>
        <v>1.5384615384615385E-2</v>
      </c>
      <c r="J14" s="85">
        <f>(D14-$C4)/$C4</f>
        <v>0.30477318382924456</v>
      </c>
    </row>
    <row r="15" spans="1:10" s="1" customFormat="1">
      <c r="A15" s="105"/>
      <c r="B15" s="15">
        <f>B14+7</f>
        <v>42946</v>
      </c>
      <c r="C15" s="20">
        <f>D14+G14-H14</f>
        <v>1304.7731838292445</v>
      </c>
      <c r="D15" s="17">
        <f>C15+(C15*0.03)</f>
        <v>1343.9163793441219</v>
      </c>
      <c r="E15" s="17">
        <f>C15/3250</f>
        <v>0.40146867194745989</v>
      </c>
      <c r="F15" s="28">
        <f>(D15-C15)/E15</f>
        <v>97.499999999999986</v>
      </c>
      <c r="G15" s="18"/>
      <c r="H15" s="18"/>
      <c r="I15" s="19">
        <f>E15*50/C15</f>
        <v>1.5384615384615385E-2</v>
      </c>
      <c r="J15" s="85">
        <f>(D15-$C4)/$C4</f>
        <v>0.34391637934412189</v>
      </c>
    </row>
    <row r="16" spans="1:10" s="1" customFormat="1">
      <c r="A16" s="105"/>
      <c r="B16" s="15">
        <f>B15+7</f>
        <v>42953</v>
      </c>
      <c r="C16" s="20">
        <f>D15+G15-H15</f>
        <v>1343.9163793441219</v>
      </c>
      <c r="D16" s="17">
        <f>C16+(C16*0.03)</f>
        <v>1384.2338707244455</v>
      </c>
      <c r="E16" s="17">
        <f>C16/3250</f>
        <v>0.41351273210588363</v>
      </c>
      <c r="F16" s="28">
        <f>(D16-C16)/E16</f>
        <v>97.499999999999972</v>
      </c>
      <c r="G16" s="18"/>
      <c r="H16" s="18"/>
      <c r="I16" s="19">
        <f>E16*50/C16</f>
        <v>1.5384615384615382E-2</v>
      </c>
      <c r="J16" s="85">
        <f>(D16-$C4)/$C4</f>
        <v>0.38423387072444554</v>
      </c>
    </row>
    <row r="17" spans="1:10" s="1" customFormat="1" ht="13" thickBot="1">
      <c r="A17" s="106"/>
      <c r="B17" s="15">
        <f>B16+7</f>
        <v>42960</v>
      </c>
      <c r="C17" s="20">
        <f>D16+G16-H16</f>
        <v>1384.2338707244455</v>
      </c>
      <c r="D17" s="17">
        <f>C17+(C17*0.03)</f>
        <v>1425.7608868461789</v>
      </c>
      <c r="E17" s="17">
        <f>C17/3250</f>
        <v>0.42591811406906016</v>
      </c>
      <c r="F17" s="28">
        <f>(D17-C17)/E17</f>
        <v>97.5</v>
      </c>
      <c r="G17" s="26"/>
      <c r="H17" s="18"/>
      <c r="I17" s="19">
        <f>E17*50/C17</f>
        <v>1.5384615384615385E-2</v>
      </c>
      <c r="J17" s="85">
        <f>(D17-$C4)/$C4</f>
        <v>0.42576088684617891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6"/>
    </row>
    <row r="19" spans="1:10" s="1" customFormat="1">
      <c r="A19" s="104">
        <v>4</v>
      </c>
      <c r="B19" s="15">
        <f>B17+7</f>
        <v>42967</v>
      </c>
      <c r="C19" s="20">
        <f>D17+G17-H17</f>
        <v>1425.7608868461789</v>
      </c>
      <c r="D19" s="17">
        <f>C19+(C19*0.03)</f>
        <v>1468.5337134515642</v>
      </c>
      <c r="E19" s="17">
        <f>C19/3250</f>
        <v>0.43869565749113199</v>
      </c>
      <c r="F19" s="28">
        <f>(D19-C19)/E19</f>
        <v>97.499999999999758</v>
      </c>
      <c r="G19" s="26"/>
      <c r="H19" s="18"/>
      <c r="I19" s="19">
        <f>E19*50/C19</f>
        <v>1.5384615384615385E-2</v>
      </c>
      <c r="J19" s="85">
        <f>(D19-$C4)/$C4</f>
        <v>0.46853371345156414</v>
      </c>
    </row>
    <row r="20" spans="1:10" s="1" customFormat="1">
      <c r="A20" s="105"/>
      <c r="B20" s="15">
        <f>B19+7</f>
        <v>42974</v>
      </c>
      <c r="C20" s="20">
        <f>D19+G19-H19</f>
        <v>1468.5337134515642</v>
      </c>
      <c r="D20" s="17">
        <f>C20+(C20*0.03)</f>
        <v>1512.5897248551112</v>
      </c>
      <c r="E20" s="17">
        <f>C20/3250</f>
        <v>0.45185652721586589</v>
      </c>
      <c r="F20" s="28">
        <f>(D20-C20)/E20</f>
        <v>97.500000000000213</v>
      </c>
      <c r="G20" s="18"/>
      <c r="H20" s="18"/>
      <c r="I20" s="19">
        <f>E20*50/C20</f>
        <v>1.5384615384615385E-2</v>
      </c>
      <c r="J20" s="85">
        <f>(D20-$C4)/$C4</f>
        <v>0.51258972485511112</v>
      </c>
    </row>
    <row r="21" spans="1:10" s="1" customFormat="1">
      <c r="A21" s="105"/>
      <c r="B21" s="15">
        <f>B20+7</f>
        <v>42981</v>
      </c>
      <c r="C21" s="20">
        <f>D20+G20-H20</f>
        <v>1512.5897248551112</v>
      </c>
      <c r="D21" s="17">
        <f>C21+(C21*0.03)</f>
        <v>1557.9674166007644</v>
      </c>
      <c r="E21" s="17">
        <f>C21/3250</f>
        <v>0.46541222303234192</v>
      </c>
      <c r="F21" s="28">
        <f>(D21-C21)/E21</f>
        <v>97.499999999999787</v>
      </c>
      <c r="G21" s="18"/>
      <c r="H21" s="18"/>
      <c r="I21" s="19">
        <f>E21*50/C21</f>
        <v>1.5384615384615385E-2</v>
      </c>
      <c r="J21" s="85">
        <f>(D21-$C4)/$C4</f>
        <v>0.55796741660076443</v>
      </c>
    </row>
    <row r="22" spans="1:10" s="1" customFormat="1" ht="13" thickBot="1">
      <c r="A22" s="106"/>
      <c r="B22" s="15">
        <f>B21+7</f>
        <v>42988</v>
      </c>
      <c r="C22" s="20">
        <f>D21+G21-H21</f>
        <v>1557.9674166007644</v>
      </c>
      <c r="D22" s="17">
        <f>C22+(C22*0.03)</f>
        <v>1604.7064390987873</v>
      </c>
      <c r="E22" s="17">
        <f>C22/3250</f>
        <v>0.47937458972331215</v>
      </c>
      <c r="F22" s="28">
        <f>(D22-C22)/E22</f>
        <v>97.499999999999943</v>
      </c>
      <c r="G22" s="26"/>
      <c r="H22" s="18"/>
      <c r="I22" s="19">
        <f>E22*50/C22</f>
        <v>1.5384615384615385E-2</v>
      </c>
      <c r="J22" s="85">
        <f>(D22-$C4)/$C4</f>
        <v>0.6047064390987873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6"/>
    </row>
    <row r="24" spans="1:10" s="1" customFormat="1">
      <c r="A24" s="104">
        <v>5</v>
      </c>
      <c r="B24" s="15">
        <f>B22+7</f>
        <v>42995</v>
      </c>
      <c r="C24" s="20">
        <f>D22+G22-H22</f>
        <v>1604.7064390987873</v>
      </c>
      <c r="D24" s="17">
        <f>C24+(C24*0.03)</f>
        <v>1652.8476322717509</v>
      </c>
      <c r="E24" s="17">
        <f>C24/3250</f>
        <v>0.49375582741501151</v>
      </c>
      <c r="F24" s="28">
        <f>(D24-C24)/E24</f>
        <v>97.499999999999829</v>
      </c>
      <c r="G24" s="26"/>
      <c r="H24" s="18"/>
      <c r="I24" s="19">
        <f>E24*50/C24</f>
        <v>1.5384615384615385E-2</v>
      </c>
      <c r="J24" s="85">
        <f>(D24-$C4)/$C4</f>
        <v>0.6528476322717508</v>
      </c>
    </row>
    <row r="25" spans="1:10" s="1" customFormat="1">
      <c r="A25" s="105"/>
      <c r="B25" s="15">
        <f>B24+7</f>
        <v>43002</v>
      </c>
      <c r="C25" s="20">
        <f>D24+G24-H24</f>
        <v>1652.8476322717509</v>
      </c>
      <c r="D25" s="17">
        <f>C25+(C25*0.03)</f>
        <v>1702.4330612399033</v>
      </c>
      <c r="E25" s="17">
        <f>C25/3250</f>
        <v>0.50856850223746175</v>
      </c>
      <c r="F25" s="28">
        <f>(D25-C25)/E25</f>
        <v>97.499999999999815</v>
      </c>
      <c r="G25" s="18"/>
      <c r="H25" s="18"/>
      <c r="I25" s="19">
        <f>E25*50/C25</f>
        <v>1.5384615384615384E-2</v>
      </c>
      <c r="J25" s="85">
        <f>(D25-$C4)/$C4</f>
        <v>0.70243306123990323</v>
      </c>
    </row>
    <row r="26" spans="1:10" s="1" customFormat="1">
      <c r="A26" s="105"/>
      <c r="B26" s="15">
        <f>B25+7</f>
        <v>43009</v>
      </c>
      <c r="C26" s="20">
        <f>D25+G25-H25</f>
        <v>1702.4330612399033</v>
      </c>
      <c r="D26" s="17">
        <f>C26+(C26*0.03)</f>
        <v>1753.5060530771004</v>
      </c>
      <c r="E26" s="17">
        <f>C26/3250</f>
        <v>0.52382555730458558</v>
      </c>
      <c r="F26" s="28">
        <f>(D26-C26)/E26</f>
        <v>97.500000000000114</v>
      </c>
      <c r="G26" s="18"/>
      <c r="H26" s="18"/>
      <c r="I26" s="19">
        <f>E26*50/C26</f>
        <v>1.5384615384615382E-2</v>
      </c>
      <c r="J26" s="85">
        <f>(D26-$C4)/$C4</f>
        <v>0.75350605307710039</v>
      </c>
    </row>
    <row r="27" spans="1:10" s="1" customFormat="1" ht="13" thickBot="1">
      <c r="A27" s="106"/>
      <c r="B27" s="15">
        <f>B26+7</f>
        <v>43016</v>
      </c>
      <c r="C27" s="20">
        <f>D26+G26-H26</f>
        <v>1753.5060530771004</v>
      </c>
      <c r="D27" s="17">
        <f>C27+(C27*0.03)</f>
        <v>1806.1112346694135</v>
      </c>
      <c r="E27" s="17">
        <f>C27/3250</f>
        <v>0.53954032402372321</v>
      </c>
      <c r="F27" s="28">
        <f>(D27-C27)/E27</f>
        <v>97.500000000000171</v>
      </c>
      <c r="G27" s="26"/>
      <c r="H27" s="18"/>
      <c r="I27" s="19">
        <f>E27*50/C27</f>
        <v>1.5384615384615384E-2</v>
      </c>
      <c r="J27" s="85">
        <f>(D27-$C4)/$C4</f>
        <v>0.80611123466941348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6"/>
    </row>
    <row r="29" spans="1:10" s="1" customFormat="1">
      <c r="A29" s="104">
        <v>6</v>
      </c>
      <c r="B29" s="15">
        <f>B27+7</f>
        <v>43023</v>
      </c>
      <c r="C29" s="20">
        <f>D27+G27-H27</f>
        <v>1806.1112346694135</v>
      </c>
      <c r="D29" s="17">
        <f>C29+(C29*0.03)</f>
        <v>1860.294571709496</v>
      </c>
      <c r="E29" s="17">
        <f>C29/3250</f>
        <v>0.55572653374443493</v>
      </c>
      <c r="F29" s="28">
        <f>(D29-C29)/E29</f>
        <v>97.500000000000185</v>
      </c>
      <c r="G29" s="26"/>
      <c r="H29" s="18"/>
      <c r="I29" s="19">
        <f>E29*50/C29</f>
        <v>1.5384615384615384E-2</v>
      </c>
      <c r="J29" s="85">
        <f>(D29-$C4)/$C4</f>
        <v>0.86029457170949608</v>
      </c>
    </row>
    <row r="30" spans="1:10" s="1" customFormat="1">
      <c r="A30" s="105"/>
      <c r="B30" s="15">
        <f>B29+7</f>
        <v>43030</v>
      </c>
      <c r="C30" s="20">
        <f>D29+G29-H29</f>
        <v>1860.294571709496</v>
      </c>
      <c r="D30" s="17">
        <f>C30+(C30*0.03)</f>
        <v>1916.103408860781</v>
      </c>
      <c r="E30" s="17">
        <f>C30/3250</f>
        <v>0.57239832975676797</v>
      </c>
      <c r="F30" s="28">
        <f>(D30-C30)/E30</f>
        <v>97.500000000000099</v>
      </c>
      <c r="G30" s="18"/>
      <c r="H30" s="18"/>
      <c r="I30" s="19">
        <f>E30*50/C30</f>
        <v>1.5384615384615384E-2</v>
      </c>
      <c r="J30" s="85">
        <f>(D30-$C4)/$C4</f>
        <v>0.91610340886078101</v>
      </c>
    </row>
    <row r="31" spans="1:10" s="1" customFormat="1">
      <c r="A31" s="105"/>
      <c r="B31" s="15">
        <f>B30+7</f>
        <v>43037</v>
      </c>
      <c r="C31" s="20">
        <f>D30+G30-H30</f>
        <v>1916.103408860781</v>
      </c>
      <c r="D31" s="17">
        <f>C31+(C31*0.03)</f>
        <v>1973.5865111266044</v>
      </c>
      <c r="E31" s="17">
        <f>C31/3250</f>
        <v>0.58957027964947106</v>
      </c>
      <c r="F31" s="28">
        <f>(D31-C31)/E31</f>
        <v>97.499999999999929</v>
      </c>
      <c r="G31" s="18"/>
      <c r="H31" s="18"/>
      <c r="I31" s="19">
        <f>E31*50/C31</f>
        <v>1.5384615384615385E-2</v>
      </c>
      <c r="J31" s="85">
        <f>(D31-$C4)/$C4</f>
        <v>0.97358651112660433</v>
      </c>
    </row>
    <row r="32" spans="1:10" s="1" customFormat="1" ht="13" thickBot="1">
      <c r="A32" s="106"/>
      <c r="B32" s="15">
        <f>B31+7</f>
        <v>43044</v>
      </c>
      <c r="C32" s="20">
        <f>D31+G31-H31</f>
        <v>1973.5865111266044</v>
      </c>
      <c r="D32" s="17">
        <f>C32+(C32*0.03)</f>
        <v>2032.7941064604024</v>
      </c>
      <c r="E32" s="17">
        <f>C32/3250</f>
        <v>0.60725738803895524</v>
      </c>
      <c r="F32" s="28">
        <f>(D32-C32)/E32</f>
        <v>97.499999999999858</v>
      </c>
      <c r="G32" s="26"/>
      <c r="H32" s="18"/>
      <c r="I32" s="19">
        <f>E32*50/C32</f>
        <v>1.5384615384615385E-2</v>
      </c>
      <c r="J32" s="85">
        <f>(D32-$C4)/$C4</f>
        <v>1.0327941064604025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6"/>
    </row>
    <row r="34" spans="1:10" s="1" customFormat="1">
      <c r="A34" s="104">
        <v>7</v>
      </c>
      <c r="B34" s="15">
        <f>B32+7</f>
        <v>43051</v>
      </c>
      <c r="C34" s="20">
        <f>D32+G32-H32</f>
        <v>2032.7941064604024</v>
      </c>
      <c r="D34" s="17">
        <f>C34+(C34*0.03)</f>
        <v>2093.7779296542144</v>
      </c>
      <c r="E34" s="17">
        <f>C34/3250</f>
        <v>0.62547510968012388</v>
      </c>
      <c r="F34" s="28">
        <f>(D34-C34)/E34</f>
        <v>97.499999999999858</v>
      </c>
      <c r="G34" s="26"/>
      <c r="H34" s="18"/>
      <c r="I34" s="19">
        <f>E34*50/C34</f>
        <v>1.5384615384615387E-2</v>
      </c>
      <c r="J34" s="85">
        <f>(D34-$C4)/$C4</f>
        <v>1.0937779296542145</v>
      </c>
    </row>
    <row r="35" spans="1:10" s="1" customFormat="1">
      <c r="A35" s="105"/>
      <c r="B35" s="15">
        <f>B34+7</f>
        <v>43058</v>
      </c>
      <c r="C35" s="20">
        <f>D34+G34-H34</f>
        <v>2093.7779296542144</v>
      </c>
      <c r="D35" s="17">
        <f>C35+(C35*0.03)</f>
        <v>2156.5912675438408</v>
      </c>
      <c r="E35" s="17">
        <f>C35/3250</f>
        <v>0.64423936297052753</v>
      </c>
      <c r="F35" s="28">
        <f>(D35-C35)/E35</f>
        <v>97.499999999999915</v>
      </c>
      <c r="G35" s="18"/>
      <c r="H35" s="18"/>
      <c r="I35" s="19">
        <f>E35*50/C35</f>
        <v>1.5384615384615384E-2</v>
      </c>
      <c r="J35" s="85">
        <f>(D35-$C4)/$C4</f>
        <v>1.1565912675438408</v>
      </c>
    </row>
    <row r="36" spans="1:10" s="1" customFormat="1">
      <c r="A36" s="105"/>
      <c r="B36" s="15">
        <f>B35+7</f>
        <v>43065</v>
      </c>
      <c r="C36" s="20">
        <f>D35+G35-H35</f>
        <v>2156.5912675438408</v>
      </c>
      <c r="D36" s="17">
        <f>C36+(C36*0.03)</f>
        <v>2221.289005570156</v>
      </c>
      <c r="E36" s="17">
        <f>C36/3250</f>
        <v>0.66356654385964331</v>
      </c>
      <c r="F36" s="28">
        <f>(D36-C36)/E36</f>
        <v>97.499999999999915</v>
      </c>
      <c r="G36" s="18"/>
      <c r="H36" s="18"/>
      <c r="I36" s="19">
        <f>E36*50/C36</f>
        <v>1.5384615384615385E-2</v>
      </c>
      <c r="J36" s="85">
        <f>(D36-$C4)/$C4</f>
        <v>1.221289005570156</v>
      </c>
    </row>
    <row r="37" spans="1:10" s="1" customFormat="1" ht="13" thickBot="1">
      <c r="A37" s="106"/>
      <c r="B37" s="15">
        <f>B36+7</f>
        <v>43072</v>
      </c>
      <c r="C37" s="20">
        <f>D36+G36-H36</f>
        <v>2221.289005570156</v>
      </c>
      <c r="D37" s="17">
        <f>C37+(C37*0.03)</f>
        <v>2287.9276757372604</v>
      </c>
      <c r="E37" s="17">
        <f>C37/3250</f>
        <v>0.6834735401754326</v>
      </c>
      <c r="F37" s="28">
        <f>(D37-C37)/E37</f>
        <v>97.499999999999687</v>
      </c>
      <c r="G37" s="26"/>
      <c r="H37" s="18"/>
      <c r="I37" s="19">
        <f>E37*50/C37</f>
        <v>1.5384615384615385E-2</v>
      </c>
      <c r="J37" s="85">
        <f>(D37-$C4)/$C4</f>
        <v>1.2879276757372604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6"/>
    </row>
    <row r="39" spans="1:10" s="1" customFormat="1">
      <c r="A39" s="104">
        <v>8</v>
      </c>
      <c r="B39" s="15">
        <f>B37+7</f>
        <v>43079</v>
      </c>
      <c r="C39" s="20">
        <f>D37+G37-H37</f>
        <v>2287.9276757372604</v>
      </c>
      <c r="D39" s="17">
        <f>C39+(C39*0.03)</f>
        <v>2356.5655060093782</v>
      </c>
      <c r="E39" s="17">
        <f>C39/3250</f>
        <v>0.70397774638069555</v>
      </c>
      <c r="F39" s="28">
        <f>(D39-C39)/E39</f>
        <v>97.499999999999915</v>
      </c>
      <c r="G39" s="26"/>
      <c r="H39" s="18"/>
      <c r="I39" s="19">
        <f>E39*50/C39</f>
        <v>1.5384615384615384E-2</v>
      </c>
      <c r="J39" s="85">
        <f>(D39-$C4)/$C4</f>
        <v>1.3565655060093782</v>
      </c>
    </row>
    <row r="40" spans="1:10" s="1" customFormat="1">
      <c r="A40" s="105"/>
      <c r="B40" s="15">
        <f>B39+7</f>
        <v>43086</v>
      </c>
      <c r="C40" s="20">
        <f>D39+G39-H39</f>
        <v>2356.5655060093782</v>
      </c>
      <c r="D40" s="17">
        <f>C40+(C40*0.03)</f>
        <v>2427.2624711896597</v>
      </c>
      <c r="E40" s="17">
        <f>C40/3250</f>
        <v>0.72509707877211638</v>
      </c>
      <c r="F40" s="28">
        <f>(D40-C40)/E40</f>
        <v>97.500000000000199</v>
      </c>
      <c r="G40" s="18"/>
      <c r="H40" s="18"/>
      <c r="I40" s="19">
        <f>E40*50/C40</f>
        <v>1.5384615384615385E-2</v>
      </c>
      <c r="J40" s="85">
        <f>(D40-$C4)/$C4</f>
        <v>1.4272624711896598</v>
      </c>
    </row>
    <row r="41" spans="1:10" s="1" customFormat="1">
      <c r="A41" s="105"/>
      <c r="B41" s="15">
        <f>B40+7</f>
        <v>43093</v>
      </c>
      <c r="C41" s="20">
        <f>D40+G40-H40</f>
        <v>2427.2624711896597</v>
      </c>
      <c r="D41" s="17">
        <f>C41+(C41*0.03)</f>
        <v>2500.0803453253493</v>
      </c>
      <c r="E41" s="17">
        <f>C41/3250</f>
        <v>0.74684999113527994</v>
      </c>
      <c r="F41" s="28">
        <f>(D41-C41)/E41</f>
        <v>97.499999999999787</v>
      </c>
      <c r="G41" s="18"/>
      <c r="H41" s="18"/>
      <c r="I41" s="19">
        <f>E41*50/C41</f>
        <v>1.5384615384615385E-2</v>
      </c>
      <c r="J41" s="85">
        <f>(D41-$C4)/$C4</f>
        <v>1.5000803453253493</v>
      </c>
    </row>
    <row r="42" spans="1:10" s="1" customFormat="1" ht="13" thickBot="1">
      <c r="A42" s="106"/>
      <c r="B42" s="15">
        <f>B41+7</f>
        <v>43100</v>
      </c>
      <c r="C42" s="20">
        <f>D41+G41-H41</f>
        <v>2500.0803453253493</v>
      </c>
      <c r="D42" s="17">
        <f>C42+(C42*0.03)</f>
        <v>2575.08275568511</v>
      </c>
      <c r="E42" s="17">
        <f>C42/3250</f>
        <v>0.7692554908693382</v>
      </c>
      <c r="F42" s="28">
        <f>(D42-C42)/E42</f>
        <v>97.500000000000284</v>
      </c>
      <c r="G42" s="26"/>
      <c r="H42" s="18"/>
      <c r="I42" s="19">
        <f>E42*50/C42</f>
        <v>1.5384615384615382E-2</v>
      </c>
      <c r="J42" s="85">
        <f>(D42-$C4)/$C4</f>
        <v>1.5750827556851099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6"/>
    </row>
    <row r="44" spans="1:10" s="1" customFormat="1">
      <c r="A44" s="104">
        <v>9</v>
      </c>
      <c r="B44" s="15">
        <f>B42+7</f>
        <v>43107</v>
      </c>
      <c r="C44" s="20">
        <f>D42+G42-H42</f>
        <v>2575.08275568511</v>
      </c>
      <c r="D44" s="17">
        <f>C44+(C44*0.03)</f>
        <v>2652.3352383556635</v>
      </c>
      <c r="E44" s="17">
        <f>C44/3250</f>
        <v>0.7923331555954185</v>
      </c>
      <c r="F44" s="28">
        <f>(D44-C44)/E44</f>
        <v>97.500000000000242</v>
      </c>
      <c r="G44" s="26"/>
      <c r="H44" s="52"/>
      <c r="I44" s="19">
        <f>E44*50/C44</f>
        <v>1.5384615384615385E-2</v>
      </c>
      <c r="J44" s="85">
        <f>(D44-$C4)/$C4</f>
        <v>1.6523352383556635</v>
      </c>
    </row>
    <row r="45" spans="1:10" s="1" customFormat="1">
      <c r="A45" s="105"/>
      <c r="B45" s="15">
        <f>B44+7</f>
        <v>43114</v>
      </c>
      <c r="C45" s="20">
        <f>D44+G44-H44</f>
        <v>2652.3352383556635</v>
      </c>
      <c r="D45" s="17">
        <f>C45+(C45*0.03)</f>
        <v>2731.9052955063335</v>
      </c>
      <c r="E45" s="17">
        <f>C45/3250</f>
        <v>0.81610315026328106</v>
      </c>
      <c r="F45" s="28">
        <f>(D45-C45)/E45</f>
        <v>97.500000000000099</v>
      </c>
      <c r="G45" s="26"/>
      <c r="H45" s="33"/>
      <c r="I45" s="19">
        <f>E45*50/C45</f>
        <v>1.5384615384615385E-2</v>
      </c>
      <c r="J45" s="85">
        <f>(D45-$C4)/$C4</f>
        <v>1.7319052955063334</v>
      </c>
    </row>
    <row r="46" spans="1:10" s="1" customFormat="1">
      <c r="A46" s="105"/>
      <c r="B46" s="15">
        <f>B45+7</f>
        <v>43121</v>
      </c>
      <c r="C46" s="20">
        <f>D45+G45-H45</f>
        <v>2731.9052955063335</v>
      </c>
      <c r="D46" s="17">
        <f>C46+(C46*0.03)</f>
        <v>2813.8624543715237</v>
      </c>
      <c r="E46" s="17">
        <f>C46/3250</f>
        <v>0.84058624477117949</v>
      </c>
      <c r="F46" s="28">
        <f>(D46-C46)/E46</f>
        <v>97.500000000000227</v>
      </c>
      <c r="G46" s="26"/>
      <c r="H46" s="33"/>
      <c r="I46" s="19">
        <f>E46*50/C46</f>
        <v>1.5384615384615384E-2</v>
      </c>
      <c r="J46" s="85">
        <f>(D46-$C4)/$C4</f>
        <v>1.8138624543715236</v>
      </c>
    </row>
    <row r="47" spans="1:10" s="1" customFormat="1" ht="13" thickBot="1">
      <c r="A47" s="106"/>
      <c r="B47" s="15">
        <f>B46+7</f>
        <v>43128</v>
      </c>
      <c r="C47" s="20">
        <f>D46+G46-H46</f>
        <v>2813.8624543715237</v>
      </c>
      <c r="D47" s="17">
        <f>C47+(C47*0.03)</f>
        <v>2898.2783280026692</v>
      </c>
      <c r="E47" s="17">
        <f>C47/3250</f>
        <v>0.865803832114315</v>
      </c>
      <c r="F47" s="28">
        <f>(D47-C47)/E47</f>
        <v>97.499999999999858</v>
      </c>
      <c r="G47" s="26"/>
      <c r="H47" s="33"/>
      <c r="I47" s="19">
        <f>E47*50/C47</f>
        <v>1.5384615384615384E-2</v>
      </c>
      <c r="J47" s="85">
        <f>(D47-$C4)/$C4</f>
        <v>1.8982783280026692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6"/>
    </row>
    <row r="49" spans="1:10" s="1" customFormat="1">
      <c r="A49" s="104">
        <v>10</v>
      </c>
      <c r="B49" s="15">
        <f>B47+7</f>
        <v>43135</v>
      </c>
      <c r="C49" s="20">
        <f>D47+G47-H47</f>
        <v>2898.2783280026692</v>
      </c>
      <c r="D49" s="17">
        <f>C49+(C49*0.03)</f>
        <v>2985.2266778427493</v>
      </c>
      <c r="E49" s="17">
        <f>C49/3250</f>
        <v>0.89177794707774438</v>
      </c>
      <c r="F49" s="28">
        <f>(D49-C49)/E49</f>
        <v>97.499999999999943</v>
      </c>
      <c r="G49" s="26"/>
      <c r="H49" s="33"/>
      <c r="I49" s="19">
        <f>E49*50/C49</f>
        <v>1.5384615384615385E-2</v>
      </c>
      <c r="J49" s="85">
        <f>(D49-$C4)/$C4</f>
        <v>1.9852266778427492</v>
      </c>
    </row>
    <row r="50" spans="1:10" s="1" customFormat="1">
      <c r="A50" s="105"/>
      <c r="B50" s="15">
        <f>B49+7</f>
        <v>43142</v>
      </c>
      <c r="C50" s="20">
        <f>D49+G49-H49</f>
        <v>2985.2266778427493</v>
      </c>
      <c r="D50" s="17">
        <f>C50+(C50*0.03)</f>
        <v>3074.7834781780316</v>
      </c>
      <c r="E50" s="17">
        <f>C50/3250</f>
        <v>0.91853128549007668</v>
      </c>
      <c r="F50" s="28">
        <f>(D50-C50)/E50</f>
        <v>97.499999999999844</v>
      </c>
      <c r="G50" s="26"/>
      <c r="H50" s="33"/>
      <c r="I50" s="19">
        <f>E50*50/C50</f>
        <v>1.5384615384615384E-2</v>
      </c>
      <c r="J50" s="85">
        <f>(D50-$C4)/$C4</f>
        <v>2.0747834781780314</v>
      </c>
    </row>
    <row r="51" spans="1:10" s="1" customFormat="1">
      <c r="A51" s="105"/>
      <c r="B51" s="15">
        <f>B50+7</f>
        <v>43149</v>
      </c>
      <c r="C51" s="20">
        <f>D50+G50-H50</f>
        <v>3074.7834781780316</v>
      </c>
      <c r="D51" s="17">
        <f>C51+(C51*0.03)</f>
        <v>3167.0269825233727</v>
      </c>
      <c r="E51" s="17">
        <f>C51/3250</f>
        <v>0.94608722405477896</v>
      </c>
      <c r="F51" s="28">
        <f>(D51-C51)/E51</f>
        <v>97.500000000000142</v>
      </c>
      <c r="G51" s="26"/>
      <c r="H51" s="33"/>
      <c r="I51" s="19">
        <f>E51*50/C51</f>
        <v>1.5384615384615384E-2</v>
      </c>
      <c r="J51" s="85">
        <f>(D51-$C4)/$C4</f>
        <v>2.1670269825233728</v>
      </c>
    </row>
    <row r="52" spans="1:10" s="1" customFormat="1" ht="13" thickBot="1">
      <c r="A52" s="106"/>
      <c r="B52" s="15">
        <f>B51+7</f>
        <v>43156</v>
      </c>
      <c r="C52" s="20">
        <f>D51+G51-H51</f>
        <v>3167.0269825233727</v>
      </c>
      <c r="D52" s="17">
        <f>C52+(C52*0.03)</f>
        <v>3262.0377919990738</v>
      </c>
      <c r="E52" s="17">
        <f>C52/3250</f>
        <v>0.9744698407764224</v>
      </c>
      <c r="F52" s="28">
        <f>(D52-C52)/E52</f>
        <v>97.499999999999886</v>
      </c>
      <c r="G52" s="26"/>
      <c r="H52" s="33"/>
      <c r="I52" s="19">
        <f>E52*50/C52</f>
        <v>1.5384615384615385E-2</v>
      </c>
      <c r="J52" s="85">
        <f>(D52-$C4)/$C4</f>
        <v>2.2620377919990737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6"/>
    </row>
    <row r="54" spans="1:10" s="1" customFormat="1">
      <c r="A54" s="104">
        <v>11</v>
      </c>
      <c r="B54" s="15">
        <f>B52+7</f>
        <v>43163</v>
      </c>
      <c r="C54" s="20">
        <f>D52+G52-H52</f>
        <v>3262.0377919990738</v>
      </c>
      <c r="D54" s="17">
        <f>C54+(C54*0.03)</f>
        <v>3359.8989257590461</v>
      </c>
      <c r="E54" s="17">
        <f>C54/3250</f>
        <v>1.0037039359997151</v>
      </c>
      <c r="F54" s="28">
        <f>(D54-C54)/E54</f>
        <v>97.500000000000071</v>
      </c>
      <c r="G54" s="26"/>
      <c r="H54" s="33"/>
      <c r="I54" s="19">
        <f>E54*50/C54</f>
        <v>1.5384615384615385E-2</v>
      </c>
      <c r="J54" s="85">
        <f>(D54-$C4)/$C4</f>
        <v>2.3598989257590461</v>
      </c>
    </row>
    <row r="55" spans="1:10" s="1" customFormat="1">
      <c r="A55" s="105"/>
      <c r="B55" s="15">
        <f>B54+7</f>
        <v>43170</v>
      </c>
      <c r="C55" s="20">
        <f>D54+G54-H54</f>
        <v>3359.8989257590461</v>
      </c>
      <c r="D55" s="17">
        <f>C55+(C55*0.03)</f>
        <v>3460.6958935318175</v>
      </c>
      <c r="E55" s="17">
        <f>C55/3250</f>
        <v>1.0338150540797064</v>
      </c>
      <c r="F55" s="28">
        <f>(D55-C55)/E55</f>
        <v>97.500000000000114</v>
      </c>
      <c r="G55" s="26"/>
      <c r="H55" s="33"/>
      <c r="I55" s="19">
        <f>E55*50/C55</f>
        <v>1.5384615384615382E-2</v>
      </c>
      <c r="J55" s="85">
        <f>(D55-$C4)/$C4</f>
        <v>2.4606958935318177</v>
      </c>
    </row>
    <row r="56" spans="1:10" s="1" customFormat="1">
      <c r="A56" s="105"/>
      <c r="B56" s="15">
        <f>B55+7</f>
        <v>43177</v>
      </c>
      <c r="C56" s="20">
        <f>D55+G55-H55</f>
        <v>3460.6958935318175</v>
      </c>
      <c r="D56" s="17">
        <f>C56+(C56*0.03)</f>
        <v>3564.516770337772</v>
      </c>
      <c r="E56" s="17">
        <f>C56/3250</f>
        <v>1.0648295057020978</v>
      </c>
      <c r="F56" s="28">
        <f>(D56-C56)/E56</f>
        <v>97.499999999999886</v>
      </c>
      <c r="G56" s="26"/>
      <c r="H56" s="33"/>
      <c r="I56" s="19">
        <f>E56*50/C56</f>
        <v>1.5384615384615385E-2</v>
      </c>
      <c r="J56" s="85">
        <f>(D56-$C4)/$C4</f>
        <v>2.564516770337772</v>
      </c>
    </row>
    <row r="57" spans="1:10" s="1" customFormat="1" ht="13" thickBot="1">
      <c r="A57" s="106"/>
      <c r="B57" s="15">
        <f>B56+7</f>
        <v>43184</v>
      </c>
      <c r="C57" s="20">
        <f>D56+G56-H56</f>
        <v>3564.516770337772</v>
      </c>
      <c r="D57" s="17">
        <f>C57+(C57*0.03)</f>
        <v>3671.4522734479051</v>
      </c>
      <c r="E57" s="17">
        <f>C57/3250</f>
        <v>1.0967743908731606</v>
      </c>
      <c r="F57" s="28">
        <f>(D57-C57)/E57</f>
        <v>97.499999999999986</v>
      </c>
      <c r="G57" s="26"/>
      <c r="H57" s="33"/>
      <c r="I57" s="19">
        <f>E57*50/C57</f>
        <v>1.5384615384615384E-2</v>
      </c>
      <c r="J57" s="85">
        <f>(D57-$C4)/$C4</f>
        <v>2.6714522734479051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6"/>
    </row>
    <row r="59" spans="1:10" s="1" customFormat="1">
      <c r="A59" s="104">
        <v>12</v>
      </c>
      <c r="B59" s="15">
        <f>B57+7</f>
        <v>43191</v>
      </c>
      <c r="C59" s="20">
        <f>D57+G57-H57</f>
        <v>3671.4522734479051</v>
      </c>
      <c r="D59" s="17">
        <f>C59+(C59*0.03)</f>
        <v>3781.5958416513422</v>
      </c>
      <c r="E59" s="17">
        <f>C59/3250</f>
        <v>1.1296776225993554</v>
      </c>
      <c r="F59" s="28">
        <f>(D59-C59)/E59</f>
        <v>97.499999999999943</v>
      </c>
      <c r="G59" s="26"/>
      <c r="H59" s="33"/>
      <c r="I59" s="19">
        <f>E59*50/C59</f>
        <v>1.5384615384615384E-2</v>
      </c>
      <c r="J59" s="85">
        <f>(D59-$C4)/$C4</f>
        <v>2.7815958416513422</v>
      </c>
    </row>
    <row r="60" spans="1:10" s="1" customFormat="1">
      <c r="A60" s="105"/>
      <c r="B60" s="15">
        <f>B59+7</f>
        <v>43198</v>
      </c>
      <c r="C60" s="20">
        <f>D59+G59-H59</f>
        <v>3781.5958416513422</v>
      </c>
      <c r="D60" s="17">
        <f>C60+(C60*0.03)</f>
        <v>3895.0437169008824</v>
      </c>
      <c r="E60" s="17">
        <f>C60/3250</f>
        <v>1.163567951277336</v>
      </c>
      <c r="F60" s="28">
        <f>(D60-C60)/E60</f>
        <v>97.499999999999929</v>
      </c>
      <c r="G60" s="26"/>
      <c r="H60" s="33"/>
      <c r="I60" s="19">
        <f>E60*50/C60</f>
        <v>1.5384615384615384E-2</v>
      </c>
      <c r="J60" s="85">
        <f>(D60-$C4)/$C4</f>
        <v>2.8950437169008825</v>
      </c>
    </row>
    <row r="61" spans="1:10" s="1" customFormat="1">
      <c r="A61" s="105"/>
      <c r="B61" s="15">
        <f>B60+7</f>
        <v>43205</v>
      </c>
      <c r="C61" s="20">
        <f>D60+G60-H60</f>
        <v>3895.0437169008824</v>
      </c>
      <c r="D61" s="17">
        <f>C61+(C61*0.03)</f>
        <v>4011.8950284079087</v>
      </c>
      <c r="E61" s="17">
        <f>C61/3250</f>
        <v>1.1984749898156561</v>
      </c>
      <c r="F61" s="28">
        <f>(D61-C61)/E61</f>
        <v>97.499999999999915</v>
      </c>
      <c r="G61" s="26"/>
      <c r="H61" s="33"/>
      <c r="I61" s="19">
        <f>E61*50/C61</f>
        <v>1.5384615384615385E-2</v>
      </c>
      <c r="J61" s="85">
        <f>(D61-$C4)/$C4</f>
        <v>3.0118950284079089</v>
      </c>
    </row>
    <row r="62" spans="1:10" s="1" customFormat="1" ht="13" thickBot="1">
      <c r="A62" s="106"/>
      <c r="B62" s="15">
        <f>B61+7</f>
        <v>43212</v>
      </c>
      <c r="C62" s="20">
        <f>D61+G61-H61</f>
        <v>4011.8950284079087</v>
      </c>
      <c r="D62" s="17">
        <f>C62+(C62*0.03)</f>
        <v>4132.2518792601459</v>
      </c>
      <c r="E62" s="17">
        <f>C62/3250</f>
        <v>1.2344292395101257</v>
      </c>
      <c r="F62" s="28">
        <f>(D62-C62)/E62</f>
        <v>97.499999999999901</v>
      </c>
      <c r="G62" s="26"/>
      <c r="H62" s="33"/>
      <c r="I62" s="19">
        <f>E62*50/C62</f>
        <v>1.5384615384615384E-2</v>
      </c>
      <c r="J62" s="85">
        <f>(D62-$C4)/$C4</f>
        <v>3.1322518792601457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6"/>
    </row>
    <row r="64" spans="1:10" s="1" customFormat="1">
      <c r="A64" s="104">
        <v>13</v>
      </c>
      <c r="B64" s="15">
        <f>B62+7</f>
        <v>43219</v>
      </c>
      <c r="C64" s="20">
        <f>D62+G62-H62</f>
        <v>4132.2518792601459</v>
      </c>
      <c r="D64" s="17">
        <f>C64+(C64*0.03)</f>
        <v>4256.2194356379505</v>
      </c>
      <c r="E64" s="17">
        <f>C64/3250</f>
        <v>1.2714621166954294</v>
      </c>
      <c r="F64" s="28">
        <f>(D64-C64)/E64</f>
        <v>97.500000000000199</v>
      </c>
      <c r="G64" s="26"/>
      <c r="H64" s="33"/>
      <c r="I64" s="19">
        <f>E64*50/C64</f>
        <v>1.5384615384615384E-2</v>
      </c>
      <c r="J64" s="85">
        <f>(D64-$C4)/$C4</f>
        <v>3.2562194356379504</v>
      </c>
    </row>
    <row r="65" spans="1:10" s="1" customFormat="1">
      <c r="A65" s="105"/>
      <c r="B65" s="15">
        <f>B64+7</f>
        <v>43226</v>
      </c>
      <c r="C65" s="20">
        <f>D64+G64-H64</f>
        <v>4256.2194356379505</v>
      </c>
      <c r="D65" s="17">
        <f>C65+(C65*0.03)</f>
        <v>4383.9060187070891</v>
      </c>
      <c r="E65" s="17">
        <f>C65/3250</f>
        <v>1.3096059801962925</v>
      </c>
      <c r="F65" s="28">
        <f>(D65-C65)/E65</f>
        <v>97.500000000000043</v>
      </c>
      <c r="G65" s="26"/>
      <c r="H65" s="33"/>
      <c r="I65" s="19">
        <f>E65*50/C65</f>
        <v>1.5384615384615385E-2</v>
      </c>
      <c r="J65" s="85">
        <f>(D65-$C4)/$C4</f>
        <v>3.3839060187070888</v>
      </c>
    </row>
    <row r="66" spans="1:10" s="1" customFormat="1">
      <c r="A66" s="105"/>
      <c r="B66" s="15">
        <f>B65+7</f>
        <v>43233</v>
      </c>
      <c r="C66" s="20">
        <f>D65+G65-H65</f>
        <v>4383.9060187070891</v>
      </c>
      <c r="D66" s="17">
        <f>C66+(C66*0.03)</f>
        <v>4515.4231992683017</v>
      </c>
      <c r="E66" s="17">
        <f>C66/3250</f>
        <v>1.3488941596021813</v>
      </c>
      <c r="F66" s="28">
        <f>(D66-C66)/E66</f>
        <v>97.499999999999957</v>
      </c>
      <c r="G66" s="26"/>
      <c r="H66" s="33"/>
      <c r="I66" s="19">
        <f>E66*50/C66</f>
        <v>1.5384615384615384E-2</v>
      </c>
      <c r="J66" s="85">
        <f>(D66-$C4)/$C4</f>
        <v>3.5154231992683016</v>
      </c>
    </row>
    <row r="67" spans="1:10" s="1" customFormat="1" ht="13" thickBot="1">
      <c r="A67" s="106"/>
      <c r="B67" s="15">
        <f>B66+7</f>
        <v>43240</v>
      </c>
      <c r="C67" s="20">
        <f>D66+G66-H66</f>
        <v>4515.4231992683017</v>
      </c>
      <c r="D67" s="17">
        <f>C67+(C67*0.03)</f>
        <v>4650.8858952463506</v>
      </c>
      <c r="E67" s="17">
        <f>C67/3250</f>
        <v>1.3893609843902466</v>
      </c>
      <c r="F67" s="28">
        <f>(D67-C67)/E67</f>
        <v>97.499999999999929</v>
      </c>
      <c r="G67" s="26"/>
      <c r="H67" s="33"/>
      <c r="I67" s="19">
        <f>E67*50/C67</f>
        <v>1.5384615384615382E-2</v>
      </c>
      <c r="J67" s="85">
        <f>(D67-$C4)/$C4</f>
        <v>3.6508858952463505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6"/>
    </row>
    <row r="69" spans="1:10" s="1" customFormat="1">
      <c r="A69" s="104">
        <v>14</v>
      </c>
      <c r="B69" s="15">
        <f>B67+7</f>
        <v>43247</v>
      </c>
      <c r="C69" s="20">
        <f>D67+G67-H67</f>
        <v>4650.8858952463506</v>
      </c>
      <c r="D69" s="17">
        <f>C69+(C69*0.03)</f>
        <v>4790.4124721037415</v>
      </c>
      <c r="E69" s="17">
        <f>C69/3250</f>
        <v>1.4310418139219541</v>
      </c>
      <c r="F69" s="28">
        <f>(D69-C69)/E69</f>
        <v>97.500000000000242</v>
      </c>
      <c r="G69" s="26"/>
      <c r="H69" s="33"/>
      <c r="I69" s="19">
        <f>E69*50/C69</f>
        <v>1.5384615384615385E-2</v>
      </c>
      <c r="J69" s="85">
        <f>(D69-$C4)/$C4</f>
        <v>3.7904124721037413</v>
      </c>
    </row>
    <row r="70" spans="1:10" s="1" customFormat="1">
      <c r="A70" s="105"/>
      <c r="B70" s="15">
        <f>B69+7</f>
        <v>43254</v>
      </c>
      <c r="C70" s="20">
        <f>D69+G69-H69</f>
        <v>4790.4124721037415</v>
      </c>
      <c r="D70" s="17">
        <f>C70+(C70*0.03)</f>
        <v>4934.1248462668536</v>
      </c>
      <c r="E70" s="17">
        <f>C70/3250</f>
        <v>1.4739730683396128</v>
      </c>
      <c r="F70" s="28">
        <f>(D70-C70)/E70</f>
        <v>97.499999999999929</v>
      </c>
      <c r="G70" s="26"/>
      <c r="H70" s="63"/>
      <c r="I70" s="19">
        <f>E70*50/C70</f>
        <v>1.5384615384615387E-2</v>
      </c>
      <c r="J70" s="85">
        <f>(D70-$C4)/$C4</f>
        <v>3.9341248462668537</v>
      </c>
    </row>
    <row r="71" spans="1:10" s="1" customFormat="1">
      <c r="A71" s="105"/>
      <c r="B71" s="15">
        <f>B70+7</f>
        <v>43261</v>
      </c>
      <c r="C71" s="20">
        <f>D70+G70-H70</f>
        <v>4934.1248462668536</v>
      </c>
      <c r="D71" s="17">
        <f>C71+(C71*0.03)</f>
        <v>5082.148591654859</v>
      </c>
      <c r="E71" s="17">
        <f>C71/3250</f>
        <v>1.518192260389801</v>
      </c>
      <c r="F71" s="28">
        <f>(D71-C71)/E71</f>
        <v>97.499999999999872</v>
      </c>
      <c r="G71" s="26"/>
      <c r="H71" s="33"/>
      <c r="I71" s="19">
        <f>E71*50/C71</f>
        <v>1.5384615384615384E-2</v>
      </c>
      <c r="J71" s="85">
        <f>(D71-$C4)/$C4</f>
        <v>4.0821485916548594</v>
      </c>
    </row>
    <row r="72" spans="1:10" s="1" customFormat="1" ht="13" thickBot="1">
      <c r="A72" s="106"/>
      <c r="B72" s="15">
        <f>B71+7</f>
        <v>43268</v>
      </c>
      <c r="C72" s="20">
        <f>D71+G71-H71</f>
        <v>5082.148591654859</v>
      </c>
      <c r="D72" s="17">
        <f>C72+(C72*0.03)</f>
        <v>5234.6130494045046</v>
      </c>
      <c r="E72" s="17">
        <f>C72/3250</f>
        <v>1.563738028201495</v>
      </c>
      <c r="F72" s="28">
        <f>(D72-C72)/E72</f>
        <v>97.499999999999886</v>
      </c>
      <c r="G72" s="26"/>
      <c r="H72" s="33"/>
      <c r="I72" s="19">
        <f>E72*50/C72</f>
        <v>1.5384615384615384E-2</v>
      </c>
      <c r="J72" s="85">
        <f>(D72-$C4)/$C4</f>
        <v>4.2346130494045049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6"/>
    </row>
    <row r="74" spans="1:10" s="1" customFormat="1">
      <c r="A74" s="104">
        <v>15</v>
      </c>
      <c r="B74" s="15">
        <f>B72+7</f>
        <v>43275</v>
      </c>
      <c r="C74" s="20">
        <f>D72+G72-H72</f>
        <v>5234.6130494045046</v>
      </c>
      <c r="D74" s="17">
        <f>C74+(C74*0.03)</f>
        <v>5391.6514408866396</v>
      </c>
      <c r="E74" s="17">
        <f>C74/3250</f>
        <v>1.6106501690475399</v>
      </c>
      <c r="F74" s="28">
        <f>(D74-C74)/E74</f>
        <v>97.499999999999915</v>
      </c>
      <c r="G74" s="26"/>
      <c r="H74" s="33"/>
      <c r="I74" s="19">
        <f>E74*50/C74</f>
        <v>1.5384615384615384E-2</v>
      </c>
      <c r="J74" s="85">
        <f>(D74-$C4)/$C4</f>
        <v>4.3916514408866396</v>
      </c>
    </row>
    <row r="75" spans="1:10" s="1" customFormat="1">
      <c r="A75" s="105"/>
      <c r="B75" s="15">
        <f>B74+7</f>
        <v>43282</v>
      </c>
      <c r="C75" s="20">
        <f>D74+G74-H74</f>
        <v>5391.6514408866396</v>
      </c>
      <c r="D75" s="17">
        <f>C75+(C75*0.03)</f>
        <v>5553.4009841132392</v>
      </c>
      <c r="E75" s="17">
        <f>C75/3250</f>
        <v>1.6589696741189661</v>
      </c>
      <c r="F75" s="28">
        <f>(D75-C75)/E75</f>
        <v>97.500000000000242</v>
      </c>
      <c r="G75" s="26"/>
      <c r="H75" s="33"/>
      <c r="I75" s="19">
        <f>E75*50/C75</f>
        <v>1.5384615384615385E-2</v>
      </c>
      <c r="J75" s="85">
        <f>(D75-$C4)/$C4</f>
        <v>4.5534009841132397</v>
      </c>
    </row>
    <row r="76" spans="1:10" s="1" customFormat="1">
      <c r="A76" s="105"/>
      <c r="B76" s="15">
        <f>B75+7</f>
        <v>43289</v>
      </c>
      <c r="C76" s="20">
        <f>D75+G75-H75</f>
        <v>5553.4009841132392</v>
      </c>
      <c r="D76" s="17">
        <f>C76+(C76*0.03)</f>
        <v>5720.0030136366368</v>
      </c>
      <c r="E76" s="17">
        <f>C76/3250</f>
        <v>1.7087387643425351</v>
      </c>
      <c r="F76" s="28">
        <f>(D76-C76)/E76</f>
        <v>97.500000000000199</v>
      </c>
      <c r="G76" s="26"/>
      <c r="H76" s="33"/>
      <c r="I76" s="19">
        <f>E76*50/C76</f>
        <v>1.5384615384615384E-2</v>
      </c>
      <c r="J76" s="85">
        <f>(D76-$C4)/$C4</f>
        <v>4.7200030136366369</v>
      </c>
    </row>
    <row r="77" spans="1:10" s="1" customFormat="1" ht="13" thickBot="1">
      <c r="A77" s="106"/>
      <c r="B77" s="15">
        <f>B76+7</f>
        <v>43296</v>
      </c>
      <c r="C77" s="20">
        <f>D76+G76-H76</f>
        <v>5720.0030136366368</v>
      </c>
      <c r="D77" s="17">
        <f>C77+(C77*0.03)</f>
        <v>5891.6031040457356</v>
      </c>
      <c r="E77" s="17">
        <f>C77/3250</f>
        <v>1.7600009272728112</v>
      </c>
      <c r="F77" s="28">
        <f>(D77-C77)/E77</f>
        <v>97.499999999999844</v>
      </c>
      <c r="G77" s="26"/>
      <c r="H77" s="33"/>
      <c r="I77" s="19">
        <f>E77*50/C77</f>
        <v>1.5384615384615384E-2</v>
      </c>
      <c r="J77" s="85">
        <f>(D77-$C4)/$C4</f>
        <v>4.8916031040457355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6"/>
    </row>
    <row r="79" spans="1:10" s="1" customFormat="1">
      <c r="A79" s="104">
        <v>16</v>
      </c>
      <c r="B79" s="15">
        <f>B77+7</f>
        <v>43303</v>
      </c>
      <c r="C79" s="20">
        <f>D77+G77-H77</f>
        <v>5891.6031040457356</v>
      </c>
      <c r="D79" s="17">
        <f>C79+(C79*0.03)</f>
        <v>6068.3511971671078</v>
      </c>
      <c r="E79" s="17">
        <f>C79/3250</f>
        <v>1.8128009550909956</v>
      </c>
      <c r="F79" s="28">
        <f>(D79-C79)/E79</f>
        <v>97.500000000000085</v>
      </c>
      <c r="G79" s="26"/>
      <c r="H79" s="33"/>
      <c r="I79" s="19">
        <f>E79*50/C79</f>
        <v>1.5384615384615385E-2</v>
      </c>
      <c r="J79" s="85">
        <f>(D79-$C4)/$C4</f>
        <v>5.0683511971671074</v>
      </c>
    </row>
    <row r="80" spans="1:10" s="1" customFormat="1">
      <c r="A80" s="105"/>
      <c r="B80" s="15">
        <f>B79+7</f>
        <v>43310</v>
      </c>
      <c r="C80" s="20">
        <f>D79+G79-H79</f>
        <v>6068.3511971671078</v>
      </c>
      <c r="D80" s="17">
        <f>C80+(C80*0.03)</f>
        <v>6250.4017330821207</v>
      </c>
      <c r="E80" s="17">
        <f>C80/3250</f>
        <v>1.8671849837437255</v>
      </c>
      <c r="F80" s="28">
        <f>(D80-C80)/E80</f>
        <v>97.499999999999829</v>
      </c>
      <c r="G80" s="26"/>
      <c r="H80" s="63"/>
      <c r="I80" s="19">
        <f>E80*50/C80</f>
        <v>1.5384615384615385E-2</v>
      </c>
      <c r="J80" s="85">
        <f>(D80-$C4)/$C4</f>
        <v>5.2504017330821204</v>
      </c>
    </row>
    <row r="81" spans="1:10" s="1" customFormat="1">
      <c r="A81" s="105"/>
      <c r="B81" s="15">
        <f>B80+7</f>
        <v>43317</v>
      </c>
      <c r="C81" s="20">
        <f>D80+G80-H80</f>
        <v>6250.4017330821207</v>
      </c>
      <c r="D81" s="17">
        <f>C81+(C81*0.03)</f>
        <v>6437.9137850745847</v>
      </c>
      <c r="E81" s="17">
        <f>C81/3250</f>
        <v>1.9232005332560371</v>
      </c>
      <c r="F81" s="28">
        <f>(D81-C81)/E81</f>
        <v>97.500000000000185</v>
      </c>
      <c r="G81" s="26"/>
      <c r="H81" s="33"/>
      <c r="I81" s="19">
        <f>E81*50/C81</f>
        <v>1.5384615384615384E-2</v>
      </c>
      <c r="J81" s="85">
        <f>(D81-$C4)/$C4</f>
        <v>5.4379137850745849</v>
      </c>
    </row>
    <row r="82" spans="1:10" s="1" customFormat="1" ht="13" thickBot="1">
      <c r="A82" s="106"/>
      <c r="B82" s="15">
        <f>B81+7</f>
        <v>43324</v>
      </c>
      <c r="C82" s="20">
        <f>D81+G81-H81</f>
        <v>6437.9137850745847</v>
      </c>
      <c r="D82" s="17">
        <f>C82+(C82*0.03)</f>
        <v>6631.051198626822</v>
      </c>
      <c r="E82" s="17">
        <f>C82/3250</f>
        <v>1.9808965492537183</v>
      </c>
      <c r="F82" s="28">
        <f>(D82-C82)/E82</f>
        <v>97.499999999999915</v>
      </c>
      <c r="G82" s="26"/>
      <c r="H82" s="33"/>
      <c r="I82" s="19">
        <f>E82*50/C82</f>
        <v>1.5384615384615384E-2</v>
      </c>
      <c r="J82" s="85">
        <f>(D82-$C4)/$C4</f>
        <v>5.6310511986268219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6"/>
    </row>
    <row r="84" spans="1:10" s="1" customFormat="1">
      <c r="A84" s="104">
        <v>17</v>
      </c>
      <c r="B84" s="15">
        <f>B82+7</f>
        <v>43331</v>
      </c>
      <c r="C84" s="20">
        <f>D82+G82-H82</f>
        <v>6631.051198626822</v>
      </c>
      <c r="D84" s="17">
        <f>C84+(C84*0.03)</f>
        <v>6829.9827345856265</v>
      </c>
      <c r="E84" s="17">
        <f>C84/3250</f>
        <v>2.04032344573133</v>
      </c>
      <c r="F84" s="28">
        <f>(D84-C84)/E84</f>
        <v>97.499999999999915</v>
      </c>
      <c r="G84" s="26"/>
      <c r="H84" s="33"/>
      <c r="I84" s="19">
        <f>E84*50/C84</f>
        <v>1.5384615384615385E-2</v>
      </c>
      <c r="J84" s="85">
        <f>(D84-$C4)/$C4</f>
        <v>5.8299827345856263</v>
      </c>
    </row>
    <row r="85" spans="1:10" s="1" customFormat="1">
      <c r="A85" s="105"/>
      <c r="B85" s="15">
        <f>B84+7</f>
        <v>43338</v>
      </c>
      <c r="C85" s="20">
        <f>D84+G84-H84</f>
        <v>6829.9827345856265</v>
      </c>
      <c r="D85" s="17">
        <f>C85+(C85*0.03)</f>
        <v>7034.8822166231957</v>
      </c>
      <c r="E85" s="17">
        <f>C85/3250</f>
        <v>2.1015331491032696</v>
      </c>
      <c r="F85" s="28">
        <f>(D85-C85)/E85</f>
        <v>97.500000000000199</v>
      </c>
      <c r="G85" s="26"/>
      <c r="H85" s="33"/>
      <c r="I85" s="19">
        <f>E85*50/C85</f>
        <v>1.5384615384615384E-2</v>
      </c>
      <c r="J85" s="85">
        <f>(D85-$C4)/$C4</f>
        <v>6.0348822166231955</v>
      </c>
    </row>
    <row r="86" spans="1:10" s="1" customFormat="1">
      <c r="A86" s="105"/>
      <c r="B86" s="15">
        <f>B85+7</f>
        <v>43345</v>
      </c>
      <c r="C86" s="20">
        <f>D85+G85-H85</f>
        <v>7034.8822166231957</v>
      </c>
      <c r="D86" s="17">
        <f>C86+(C86*0.03)</f>
        <v>7245.9286831218915</v>
      </c>
      <c r="E86" s="17">
        <f>C86/3250</f>
        <v>2.1645791435763679</v>
      </c>
      <c r="F86" s="28">
        <f>(D86-C86)/E86</f>
        <v>97.499999999999943</v>
      </c>
      <c r="G86" s="26"/>
      <c r="H86" s="33"/>
      <c r="I86" s="19">
        <f>E86*50/C86</f>
        <v>1.5384615384615384E-2</v>
      </c>
      <c r="J86" s="85">
        <f>(D86-$C4)/$C4</f>
        <v>6.2459286831218916</v>
      </c>
    </row>
    <row r="87" spans="1:10" s="1" customFormat="1" ht="13" thickBot="1">
      <c r="A87" s="106"/>
      <c r="B87" s="15">
        <f>B86+7</f>
        <v>43352</v>
      </c>
      <c r="C87" s="20">
        <f>D86+G86-H86</f>
        <v>7245.9286831218915</v>
      </c>
      <c r="D87" s="17">
        <f>C87+(C87*0.03)</f>
        <v>7463.3065436155484</v>
      </c>
      <c r="E87" s="17">
        <f>C87/3250</f>
        <v>2.2295165178836589</v>
      </c>
      <c r="F87" s="28">
        <f>(D87-C87)/E87</f>
        <v>97.500000000000099</v>
      </c>
      <c r="G87" s="26"/>
      <c r="H87" s="33"/>
      <c r="I87" s="19">
        <f>E87*50/C87</f>
        <v>1.5384615384615385E-2</v>
      </c>
      <c r="J87" s="85">
        <f>(D87-$C4)/$C4</f>
        <v>6.4633065436155483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6"/>
    </row>
    <row r="89" spans="1:10" s="1" customFormat="1">
      <c r="A89" s="104">
        <v>18</v>
      </c>
      <c r="B89" s="15">
        <f>B87+7</f>
        <v>43359</v>
      </c>
      <c r="C89" s="20">
        <f>D87+G87-H87</f>
        <v>7463.3065436155484</v>
      </c>
      <c r="D89" s="17">
        <f>C89+(C89*0.03)</f>
        <v>7687.2057399240148</v>
      </c>
      <c r="E89" s="17">
        <f>C89/3250</f>
        <v>2.2964020134201686</v>
      </c>
      <c r="F89" s="28">
        <f>(D89-C89)/E89</f>
        <v>97.499999999999957</v>
      </c>
      <c r="G89" s="26"/>
      <c r="H89" s="33"/>
      <c r="I89" s="19">
        <f>E89*50/C89</f>
        <v>1.5384615384615384E-2</v>
      </c>
      <c r="J89" s="85">
        <f>(D89-$C4)/$C4</f>
        <v>6.687205739924015</v>
      </c>
    </row>
    <row r="90" spans="1:10" s="1" customFormat="1">
      <c r="A90" s="105"/>
      <c r="B90" s="15">
        <f>B89+7</f>
        <v>43366</v>
      </c>
      <c r="C90" s="20">
        <f>D89+G89-H89</f>
        <v>7687.2057399240148</v>
      </c>
      <c r="D90" s="17">
        <f>C90+(C90*0.03)</f>
        <v>7917.8219121217353</v>
      </c>
      <c r="E90" s="17">
        <f>C90/3250</f>
        <v>2.3652940738227737</v>
      </c>
      <c r="F90" s="28">
        <f>(D90-C90)/E90</f>
        <v>97.500000000000028</v>
      </c>
      <c r="G90" s="26"/>
      <c r="H90" s="33"/>
      <c r="I90" s="19">
        <f>E90*50/C90</f>
        <v>1.5384615384615384E-2</v>
      </c>
      <c r="J90" s="85">
        <f>(D90-$C4)/$C4</f>
        <v>6.9178219121217355</v>
      </c>
    </row>
    <row r="91" spans="1:10" s="1" customFormat="1">
      <c r="A91" s="105"/>
      <c r="B91" s="15">
        <f>B90+7</f>
        <v>43373</v>
      </c>
      <c r="C91" s="20">
        <f>D90+G90-H90</f>
        <v>7917.8219121217353</v>
      </c>
      <c r="D91" s="17">
        <f>C91+(C91*0.03)</f>
        <v>8155.3565694853878</v>
      </c>
      <c r="E91" s="17">
        <f>C91/3250</f>
        <v>2.4362528960374572</v>
      </c>
      <c r="F91" s="28">
        <f>(D91-C91)/E91</f>
        <v>97.500000000000185</v>
      </c>
      <c r="G91" s="26"/>
      <c r="H91" s="33"/>
      <c r="I91" s="19">
        <f>E91*50/C91</f>
        <v>1.5384615384615385E-2</v>
      </c>
      <c r="J91" s="85">
        <f>(D91-$C4)/$C4</f>
        <v>7.155356569485388</v>
      </c>
    </row>
    <row r="92" spans="1:10" s="1" customFormat="1" ht="13" thickBot="1">
      <c r="A92" s="106"/>
      <c r="B92" s="15">
        <f>B91+7</f>
        <v>43380</v>
      </c>
      <c r="C92" s="20">
        <f>D91+G91-H91</f>
        <v>8155.3565694853878</v>
      </c>
      <c r="D92" s="17">
        <f>C92+(C92*0.03)</f>
        <v>8400.0172665699502</v>
      </c>
      <c r="E92" s="17">
        <f>C92/3250</f>
        <v>2.509340482918581</v>
      </c>
      <c r="F92" s="28">
        <f>(D92-C92)/E92</f>
        <v>97.50000000000027</v>
      </c>
      <c r="G92" s="26"/>
      <c r="H92" s="33"/>
      <c r="I92" s="19">
        <f>E92*50/C92</f>
        <v>1.5384615384615385E-2</v>
      </c>
      <c r="J92" s="85">
        <f>(D92-$C4)/$C4</f>
        <v>7.4000172665699502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6"/>
    </row>
    <row r="94" spans="1:10" s="1" customFormat="1">
      <c r="A94" s="104">
        <v>19</v>
      </c>
      <c r="B94" s="15">
        <f>B92+7</f>
        <v>43387</v>
      </c>
      <c r="C94" s="20">
        <f>D92+G92-H92</f>
        <v>8400.0172665699502</v>
      </c>
      <c r="D94" s="17">
        <f>C94+(C94*0.03)</f>
        <v>8652.0177845670478</v>
      </c>
      <c r="E94" s="17">
        <f>C94/3250</f>
        <v>2.5846206974061383</v>
      </c>
      <c r="F94" s="28">
        <f>(D94-C94)/E94</f>
        <v>97.499999999999673</v>
      </c>
      <c r="G94" s="26"/>
      <c r="H94" s="33"/>
      <c r="I94" s="19">
        <f>E94*50/C94</f>
        <v>1.5384615384615385E-2</v>
      </c>
      <c r="J94" s="85">
        <f>(D94-$C4)/$C4</f>
        <v>7.6520177845670476</v>
      </c>
    </row>
    <row r="95" spans="1:10" s="1" customFormat="1">
      <c r="A95" s="105"/>
      <c r="B95" s="15">
        <f>B94+7</f>
        <v>43394</v>
      </c>
      <c r="C95" s="20">
        <f>D94+G94-H94</f>
        <v>8652.0177845670478</v>
      </c>
      <c r="D95" s="17">
        <f>C95+(C95*0.03)</f>
        <v>8911.5783181040588</v>
      </c>
      <c r="E95" s="17">
        <f>C95/3250</f>
        <v>2.6621593183283223</v>
      </c>
      <c r="F95" s="28">
        <f>(D95-C95)/E95</f>
        <v>97.499999999999844</v>
      </c>
      <c r="G95" s="26"/>
      <c r="H95" s="33"/>
      <c r="I95" s="19">
        <f>E95*50/C95</f>
        <v>1.5384615384615384E-2</v>
      </c>
      <c r="J95" s="85">
        <f>(D95-$C4)/$C4</f>
        <v>7.9115783181040591</v>
      </c>
    </row>
    <row r="96" spans="1:10" s="1" customFormat="1">
      <c r="A96" s="105"/>
      <c r="B96" s="15">
        <f>B95+7</f>
        <v>43401</v>
      </c>
      <c r="C96" s="20">
        <f>D95+G95-H95</f>
        <v>8911.5783181040588</v>
      </c>
      <c r="D96" s="17">
        <f>C96+(C96*0.03)</f>
        <v>9178.9256676471814</v>
      </c>
      <c r="E96" s="17">
        <f>C96/3250</f>
        <v>2.742024097878172</v>
      </c>
      <c r="F96" s="28">
        <f>(D96-C96)/E96</f>
        <v>97.500000000000313</v>
      </c>
      <c r="G96" s="26"/>
      <c r="H96" s="33"/>
      <c r="I96" s="19">
        <f>E96*50/C96</f>
        <v>1.5384615384615385E-2</v>
      </c>
      <c r="J96" s="85">
        <f>(D96-$C4)/$C4</f>
        <v>8.1789256676471815</v>
      </c>
    </row>
    <row r="97" spans="1:10" s="1" customFormat="1" ht="13" thickBot="1">
      <c r="A97" s="106"/>
      <c r="B97" s="15">
        <f>B96+7</f>
        <v>43408</v>
      </c>
      <c r="C97" s="20">
        <f>D96+G96-H96</f>
        <v>9178.9256676471814</v>
      </c>
      <c r="D97" s="17">
        <f>C97+(C97*0.03)</f>
        <v>9454.293437676597</v>
      </c>
      <c r="E97" s="17">
        <f>C97/3250</f>
        <v>2.8242848208145173</v>
      </c>
      <c r="F97" s="28">
        <f>(D97-C97)/E97</f>
        <v>97.500000000000071</v>
      </c>
      <c r="G97" s="26"/>
      <c r="H97" s="33"/>
      <c r="I97" s="19">
        <f>E97*50/C97</f>
        <v>1.5384615384615384E-2</v>
      </c>
      <c r="J97" s="85">
        <f>(D97-$C4)/$C4</f>
        <v>8.454293437676597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6"/>
    </row>
    <row r="99" spans="1:10" s="1" customFormat="1">
      <c r="A99" s="104">
        <v>20</v>
      </c>
      <c r="B99" s="15">
        <f>B97+7</f>
        <v>43415</v>
      </c>
      <c r="C99" s="20">
        <f>D97+G97-H97</f>
        <v>9454.293437676597</v>
      </c>
      <c r="D99" s="17">
        <f>C99+(C99*0.03)</f>
        <v>9737.9222408068945</v>
      </c>
      <c r="E99" s="17">
        <f>C99/3250</f>
        <v>2.9090133654389527</v>
      </c>
      <c r="F99" s="28">
        <f>(D99-C99)/E99</f>
        <v>97.499999999999844</v>
      </c>
      <c r="G99" s="26"/>
      <c r="H99" s="33"/>
      <c r="I99" s="19">
        <f>E99*50/C99</f>
        <v>1.5384615384615385E-2</v>
      </c>
      <c r="J99" s="85">
        <f>(D99-$C4)/$C4</f>
        <v>8.7379222408068937</v>
      </c>
    </row>
    <row r="100" spans="1:10" s="1" customFormat="1">
      <c r="A100" s="105"/>
      <c r="B100" s="15">
        <f>B99+7</f>
        <v>43422</v>
      </c>
      <c r="C100" s="20">
        <f>D99+G99-H99</f>
        <v>9737.9222408068945</v>
      </c>
      <c r="D100" s="17">
        <f>C100+(C100*0.03)</f>
        <v>10030.059908031102</v>
      </c>
      <c r="E100" s="17">
        <f>C100/3250</f>
        <v>2.9962837664021214</v>
      </c>
      <c r="F100" s="28">
        <f>(D100-C100)/E100</f>
        <v>97.500000000000284</v>
      </c>
      <c r="G100" s="26"/>
      <c r="H100" s="33"/>
      <c r="I100" s="19">
        <f>E100*50/C100</f>
        <v>1.5384615384615385E-2</v>
      </c>
      <c r="J100" s="85">
        <f>(D100-$C4)/$C4</f>
        <v>9.0300599080311024</v>
      </c>
    </row>
    <row r="101" spans="1:10" s="1" customFormat="1">
      <c r="A101" s="105"/>
      <c r="B101" s="15">
        <f>B100+7</f>
        <v>43429</v>
      </c>
      <c r="C101" s="20">
        <f>D100+G100-H100</f>
        <v>10030.059908031102</v>
      </c>
      <c r="D101" s="17">
        <f>C101+(C101*0.03)</f>
        <v>10330.961705272035</v>
      </c>
      <c r="E101" s="17">
        <f>C101/3250</f>
        <v>3.0861722793941855</v>
      </c>
      <c r="F101" s="28">
        <f>(D101-C101)/E101</f>
        <v>97.499999999999929</v>
      </c>
      <c r="G101" s="26"/>
      <c r="H101" s="33"/>
      <c r="I101" s="19">
        <f>E101*50/C101</f>
        <v>1.5384615384615387E-2</v>
      </c>
      <c r="J101" s="85">
        <f>(D101-$C4)/$C4</f>
        <v>9.3309617052720348</v>
      </c>
    </row>
    <row r="102" spans="1:10" s="1" customFormat="1" ht="13" thickBot="1">
      <c r="A102" s="106"/>
      <c r="B102" s="15">
        <f>B101+7</f>
        <v>43436</v>
      </c>
      <c r="C102" s="20">
        <f>D101+G101-H101</f>
        <v>10330.961705272035</v>
      </c>
      <c r="D102" s="17">
        <f>C102+(C102*0.03)</f>
        <v>10640.890556430197</v>
      </c>
      <c r="E102" s="17">
        <f>C102/3250</f>
        <v>3.178757447776011</v>
      </c>
      <c r="F102" s="28">
        <f>(D102-C102)/E102</f>
        <v>97.500000000000199</v>
      </c>
      <c r="G102" s="26"/>
      <c r="H102" s="33"/>
      <c r="I102" s="19">
        <f>E102*50/C102</f>
        <v>1.5384615384615385E-2</v>
      </c>
      <c r="J102" s="85">
        <f>(D102-$C4)/$C4</f>
        <v>9.6408905564301968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6"/>
    </row>
    <row r="104" spans="1:10" s="1" customFormat="1">
      <c r="A104" s="104">
        <v>21</v>
      </c>
      <c r="B104" s="15">
        <f>B102+7</f>
        <v>43443</v>
      </c>
      <c r="C104" s="20">
        <f>D102+G102-H102</f>
        <v>10640.890556430197</v>
      </c>
      <c r="D104" s="17">
        <f>C104+(C104*0.03)</f>
        <v>10960.117273123102</v>
      </c>
      <c r="E104" s="17">
        <f>C104/3250</f>
        <v>3.2741201712092911</v>
      </c>
      <c r="F104" s="28">
        <f>(D104-C104)/E104</f>
        <v>97.499999999999744</v>
      </c>
      <c r="G104" s="26"/>
      <c r="H104" s="33"/>
      <c r="I104" s="19">
        <f>E104*50/C104</f>
        <v>1.5384615384615385E-2</v>
      </c>
      <c r="J104" s="85">
        <f>(D104-$C4)/$C4</f>
        <v>9.9601172731231014</v>
      </c>
    </row>
    <row r="105" spans="1:10" s="1" customFormat="1">
      <c r="A105" s="105"/>
      <c r="B105" s="15">
        <f>B104+7</f>
        <v>43450</v>
      </c>
      <c r="C105" s="20">
        <f>D104+G104-H104</f>
        <v>10960.117273123102</v>
      </c>
      <c r="D105" s="17">
        <f>C105+(C105*0.03)</f>
        <v>11288.920791316796</v>
      </c>
      <c r="E105" s="17">
        <f>C105/3250</f>
        <v>3.3723437763455699</v>
      </c>
      <c r="F105" s="28">
        <f>(D105-C105)/E105</f>
        <v>97.500000000000242</v>
      </c>
      <c r="G105" s="26"/>
      <c r="H105" s="33"/>
      <c r="I105" s="19">
        <f>E105*50/C105</f>
        <v>1.5384615384615385E-2</v>
      </c>
      <c r="J105" s="85">
        <f>(D105-$C4)/$C4</f>
        <v>10.288920791316796</v>
      </c>
    </row>
    <row r="106" spans="1:10" s="1" customFormat="1">
      <c r="A106" s="105"/>
      <c r="B106" s="15">
        <f>B105+7</f>
        <v>43457</v>
      </c>
      <c r="C106" s="20">
        <f>D105+G105-H105</f>
        <v>11288.920791316796</v>
      </c>
      <c r="D106" s="17">
        <f>C106+(C106*0.03)</f>
        <v>11627.5884150563</v>
      </c>
      <c r="E106" s="17">
        <f>C106/3250</f>
        <v>3.4735140896359371</v>
      </c>
      <c r="F106" s="28">
        <f>(D106-C106)/E106</f>
        <v>97.500000000000057</v>
      </c>
      <c r="G106" s="26"/>
      <c r="H106" s="33"/>
      <c r="I106" s="19">
        <f>E106*50/C106</f>
        <v>1.5384615384615385E-2</v>
      </c>
      <c r="J106" s="85">
        <f>(D106-$C4)/$C4</f>
        <v>10.6275884150563</v>
      </c>
    </row>
    <row r="107" spans="1:10" s="1" customFormat="1" ht="13" thickBot="1">
      <c r="A107" s="106"/>
      <c r="B107" s="15">
        <f>B106+7</f>
        <v>43464</v>
      </c>
      <c r="C107" s="20">
        <f>D106+G106-H106</f>
        <v>11627.5884150563</v>
      </c>
      <c r="D107" s="17">
        <f>C107+(C107*0.03)</f>
        <v>11976.416067507989</v>
      </c>
      <c r="E107" s="17">
        <f>C107/3250</f>
        <v>3.5777195123250154</v>
      </c>
      <c r="F107" s="28">
        <f>(D107-C107)/E107</f>
        <v>97.500000000000156</v>
      </c>
      <c r="G107" s="26"/>
      <c r="H107" s="33"/>
      <c r="I107" s="19">
        <f>E107*50/C107</f>
        <v>1.5384615384615384E-2</v>
      </c>
      <c r="J107" s="85">
        <f>(D107-$C4)/$C4</f>
        <v>10.976416067507989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6"/>
    </row>
    <row r="109" spans="1:10" s="1" customFormat="1">
      <c r="A109" s="104">
        <v>22</v>
      </c>
      <c r="B109" s="15">
        <f>B107+7</f>
        <v>43471</v>
      </c>
      <c r="C109" s="20">
        <f>D107+G107-H107</f>
        <v>11976.416067507989</v>
      </c>
      <c r="D109" s="17">
        <f>C109+(C109*0.03)</f>
        <v>12335.708549533229</v>
      </c>
      <c r="E109" s="17">
        <f>C109/3250</f>
        <v>3.6850510976947661</v>
      </c>
      <c r="F109" s="28">
        <f>(D109-C109)/E109</f>
        <v>97.499999999999872</v>
      </c>
      <c r="G109" s="26"/>
      <c r="H109" s="33"/>
      <c r="I109" s="19">
        <f>E109*50/C109</f>
        <v>1.5384615384615385E-2</v>
      </c>
      <c r="J109" s="85">
        <f>(D109-$C4)/$C4</f>
        <v>11.335708549533228</v>
      </c>
    </row>
    <row r="110" spans="1:10">
      <c r="A110" s="105"/>
      <c r="B110" s="15">
        <f>B109+7</f>
        <v>43478</v>
      </c>
      <c r="C110" s="20">
        <f>D109+G109-H109</f>
        <v>12335.708549533229</v>
      </c>
      <c r="D110" s="17">
        <f>C110+(C110*0.03)</f>
        <v>12705.779806019225</v>
      </c>
      <c r="E110" s="17">
        <f>C110/3250</f>
        <v>3.7956026306256088</v>
      </c>
      <c r="F110" s="28">
        <f>(D110-C110)/E110</f>
        <v>97.5</v>
      </c>
      <c r="G110" s="26"/>
      <c r="H110" s="33"/>
      <c r="I110" s="19">
        <f>E110*50/C110</f>
        <v>1.5384615384615384E-2</v>
      </c>
      <c r="J110" s="85">
        <f>(D110-$C4)/$C4</f>
        <v>11.705779806019226</v>
      </c>
    </row>
    <row r="111" spans="1:10">
      <c r="A111" s="105"/>
      <c r="B111" s="15">
        <f>B110+7</f>
        <v>43485</v>
      </c>
      <c r="C111" s="20">
        <f>D110+G110-H110</f>
        <v>12705.779806019225</v>
      </c>
      <c r="D111" s="17">
        <f>C111+(C111*0.03)</f>
        <v>13086.953200199801</v>
      </c>
      <c r="E111" s="17">
        <f>C111/3250</f>
        <v>3.9094707095443773</v>
      </c>
      <c r="F111" s="28">
        <f>(D111-C111)/E111</f>
        <v>97.499999999999801</v>
      </c>
      <c r="G111" s="26"/>
      <c r="H111" s="33"/>
      <c r="I111" s="19">
        <f>E111*50/C111</f>
        <v>1.5384615384615385E-2</v>
      </c>
      <c r="J111" s="85">
        <f>(D111-$C4)/$C4</f>
        <v>12.086953200199801</v>
      </c>
    </row>
    <row r="112" spans="1:10" ht="13" thickBot="1">
      <c r="A112" s="106"/>
      <c r="B112" s="15">
        <f>B111+7</f>
        <v>43492</v>
      </c>
      <c r="C112" s="20">
        <f>D111+G111-H111</f>
        <v>13086.953200199801</v>
      </c>
      <c r="D112" s="17">
        <f>C112+(C112*0.03)</f>
        <v>13479.561796205795</v>
      </c>
      <c r="E112" s="17">
        <f>C112/3250</f>
        <v>4.0267548308307077</v>
      </c>
      <c r="F112" s="28">
        <f>(D112-C112)/E112</f>
        <v>97.499999999999901</v>
      </c>
      <c r="G112" s="26"/>
      <c r="H112" s="33"/>
      <c r="I112" s="19">
        <f>E112*50/C112</f>
        <v>1.5384615384615384E-2</v>
      </c>
      <c r="J112" s="85">
        <f>(D112-$C4)/$C4</f>
        <v>12.479561796205795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6"/>
    </row>
    <row r="114" spans="1:10">
      <c r="A114" s="104">
        <v>23</v>
      </c>
      <c r="B114" s="15">
        <f>B112+7</f>
        <v>43499</v>
      </c>
      <c r="C114" s="20">
        <f>D112+G112-H112</f>
        <v>13479.561796205795</v>
      </c>
      <c r="D114" s="17">
        <f>C114+(C114*0.03)</f>
        <v>13883.948650091968</v>
      </c>
      <c r="E114" s="17">
        <f>C114/3250</f>
        <v>4.1475574757556295</v>
      </c>
      <c r="F114" s="28">
        <f>(D114-C114)/E114</f>
        <v>97.499999999999886</v>
      </c>
      <c r="G114" s="26"/>
      <c r="H114" s="33"/>
      <c r="I114" s="19">
        <f>E114*50/C114</f>
        <v>1.5384615384615385E-2</v>
      </c>
      <c r="J114" s="85">
        <f>(D114-$C4)/$C4</f>
        <v>12.883948650091968</v>
      </c>
    </row>
    <row r="115" spans="1:10">
      <c r="A115" s="105"/>
      <c r="B115" s="15">
        <f>B114+7</f>
        <v>43506</v>
      </c>
      <c r="C115" s="20">
        <f>D114+G114-H114</f>
        <v>13883.948650091968</v>
      </c>
      <c r="D115" s="17">
        <f>C115+(C115*0.03)</f>
        <v>14300.467109594727</v>
      </c>
      <c r="E115" s="17">
        <f>C115/3250</f>
        <v>4.2719842000282977</v>
      </c>
      <c r="F115" s="28">
        <f>(D115-C115)/E115</f>
        <v>97.499999999999886</v>
      </c>
      <c r="G115" s="26"/>
      <c r="H115" s="33"/>
      <c r="I115" s="19">
        <f>E115*50/C115</f>
        <v>1.5384615384615384E-2</v>
      </c>
      <c r="J115" s="85">
        <f>(D115-$C4)/$C4</f>
        <v>13.300467109594727</v>
      </c>
    </row>
    <row r="116" spans="1:10">
      <c r="A116" s="105"/>
      <c r="B116" s="15">
        <f>B115+7</f>
        <v>43513</v>
      </c>
      <c r="C116" s="20">
        <f>D115+G115-H115</f>
        <v>14300.467109594727</v>
      </c>
      <c r="D116" s="17">
        <f>C116+(C116*0.03)</f>
        <v>14729.481122882569</v>
      </c>
      <c r="E116" s="17">
        <f>C116/3250</f>
        <v>4.4001437260291469</v>
      </c>
      <c r="F116" s="28">
        <f>(D116-C116)/E116</f>
        <v>97.500000000000114</v>
      </c>
      <c r="G116" s="26"/>
      <c r="H116" s="33"/>
      <c r="I116" s="19">
        <f>E116*50/C116</f>
        <v>1.5384615384615385E-2</v>
      </c>
      <c r="J116" s="85">
        <f>(D116-$C4)/$C4</f>
        <v>13.72948112288257</v>
      </c>
    </row>
    <row r="117" spans="1:10" ht="13" thickBot="1">
      <c r="A117" s="106"/>
      <c r="B117" s="15">
        <f>B116+7</f>
        <v>43520</v>
      </c>
      <c r="C117" s="20">
        <f>D116+G116-H116</f>
        <v>14729.481122882569</v>
      </c>
      <c r="D117" s="17">
        <f>C117+(C117*0.03)</f>
        <v>15171.365556569046</v>
      </c>
      <c r="E117" s="17">
        <f>C117/3250</f>
        <v>4.5321480378100212</v>
      </c>
      <c r="F117" s="28">
        <f>(D117-C117)/E117</f>
        <v>97.499999999999929</v>
      </c>
      <c r="G117" s="26"/>
      <c r="H117" s="33"/>
      <c r="I117" s="19">
        <f>E117*50/C117</f>
        <v>1.5384615384615384E-2</v>
      </c>
      <c r="J117" s="85">
        <f>(D117-$C4)/$C4</f>
        <v>14.171365556569047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6"/>
    </row>
    <row r="119" spans="1:10">
      <c r="A119" s="104">
        <v>24</v>
      </c>
      <c r="B119" s="15">
        <f>B117+7</f>
        <v>43527</v>
      </c>
      <c r="C119" s="20">
        <f>D117+G117-H117</f>
        <v>15171.365556569046</v>
      </c>
      <c r="D119" s="17">
        <f>C119+(C119*0.03)</f>
        <v>15626.506523266118</v>
      </c>
      <c r="E119" s="17">
        <f>C119/3250</f>
        <v>4.6681124789443222</v>
      </c>
      <c r="F119" s="28">
        <f>(D119-C119)/E119</f>
        <v>97.500000000000156</v>
      </c>
      <c r="G119" s="26"/>
      <c r="H119" s="33"/>
      <c r="I119" s="19">
        <f>E119*50/C119</f>
        <v>1.5384615384615385E-2</v>
      </c>
      <c r="J119" s="85">
        <f>(D119-$C4)/$C4</f>
        <v>14.626506523266118</v>
      </c>
    </row>
    <row r="120" spans="1:10">
      <c r="A120" s="105"/>
      <c r="B120" s="15">
        <f>B119+7</f>
        <v>43534</v>
      </c>
      <c r="C120" s="20">
        <f>D119+G119-H119</f>
        <v>15626.506523266118</v>
      </c>
      <c r="D120" s="17">
        <f>C120+(C120*0.03)</f>
        <v>16095.301718964101</v>
      </c>
      <c r="E120" s="17">
        <f>C120/3250</f>
        <v>4.8081558533126518</v>
      </c>
      <c r="F120" s="28">
        <f>(D120-C120)/E120</f>
        <v>97.499999999999929</v>
      </c>
      <c r="G120" s="26"/>
      <c r="H120" s="33"/>
      <c r="I120" s="19">
        <f>E120*50/C120</f>
        <v>1.5384615384615385E-2</v>
      </c>
      <c r="J120" s="85">
        <f>(D120-$C4)/$C4</f>
        <v>15.095301718964102</v>
      </c>
    </row>
    <row r="121" spans="1:10">
      <c r="A121" s="105"/>
      <c r="B121" s="15">
        <f>B120+7</f>
        <v>43541</v>
      </c>
      <c r="C121" s="20">
        <f>D120+G120-H120</f>
        <v>16095.301718964101</v>
      </c>
      <c r="D121" s="17">
        <f>C121+(C121*0.03)</f>
        <v>16578.160770533024</v>
      </c>
      <c r="E121" s="17">
        <f>C121/3250</f>
        <v>4.9524005289120314</v>
      </c>
      <c r="F121" s="28">
        <f>(D121-C121)/E121</f>
        <v>97.499999999999972</v>
      </c>
      <c r="G121" s="26"/>
      <c r="H121" s="33"/>
      <c r="I121" s="19">
        <f>E121*50/C121</f>
        <v>1.5384615384615385E-2</v>
      </c>
      <c r="J121" s="85">
        <f>(D121-$C4)/$C4</f>
        <v>15.578160770533025</v>
      </c>
    </row>
    <row r="122" spans="1:10" ht="13" thickBot="1">
      <c r="A122" s="106"/>
      <c r="B122" s="15">
        <f>B121+7</f>
        <v>43548</v>
      </c>
      <c r="C122" s="20">
        <f>D121+G121-H121</f>
        <v>16578.160770533024</v>
      </c>
      <c r="D122" s="17">
        <f>C122+(C122*0.03)</f>
        <v>17075.505593649013</v>
      </c>
      <c r="E122" s="17">
        <f>C122/3250</f>
        <v>5.1009725447793919</v>
      </c>
      <c r="F122" s="28">
        <f>(D122-C122)/E122</f>
        <v>97.499999999999687</v>
      </c>
      <c r="G122" s="26"/>
      <c r="H122" s="33"/>
      <c r="I122" s="19">
        <f>E122*50/C122</f>
        <v>1.5384615384615384E-2</v>
      </c>
      <c r="J122" s="85">
        <f>(D122-$C4)/$C4</f>
        <v>16.075505593649012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6"/>
    </row>
    <row r="124" spans="1:10">
      <c r="A124" s="104">
        <v>25</v>
      </c>
      <c r="B124" s="15">
        <f>B122+7</f>
        <v>43555</v>
      </c>
      <c r="C124" s="20">
        <f>D122+G122-H122</f>
        <v>17075.505593649013</v>
      </c>
      <c r="D124" s="17">
        <f>C124+(C124*0.03)</f>
        <v>17587.770761458483</v>
      </c>
      <c r="E124" s="17">
        <f>C124/3250</f>
        <v>5.2540017211227736</v>
      </c>
      <c r="F124" s="28">
        <f>(D124-C124)/E124</f>
        <v>97.499999999999886</v>
      </c>
      <c r="G124" s="26"/>
      <c r="H124" s="33"/>
      <c r="I124" s="19">
        <f>E124*50/C124</f>
        <v>1.5384615384615385E-2</v>
      </c>
      <c r="J124" s="85">
        <f>(D124-$C4)/$C4</f>
        <v>16.587770761458483</v>
      </c>
    </row>
    <row r="125" spans="1:10">
      <c r="A125" s="105"/>
      <c r="B125" s="15">
        <f>B124+7</f>
        <v>43562</v>
      </c>
      <c r="C125" s="20">
        <f>D124+G124-H124</f>
        <v>17587.770761458483</v>
      </c>
      <c r="D125" s="17">
        <f>C125+(C125*0.03)</f>
        <v>18115.403884302239</v>
      </c>
      <c r="E125" s="17">
        <f>C125/3250</f>
        <v>5.4116217727564564</v>
      </c>
      <c r="F125" s="28">
        <f>(D125-C125)/E125</f>
        <v>97.500000000000227</v>
      </c>
      <c r="G125" s="26"/>
      <c r="H125" s="33"/>
      <c r="I125" s="19">
        <f>E125*50/C125</f>
        <v>1.5384615384615384E-2</v>
      </c>
      <c r="J125" s="85">
        <f>(D125-$C4)/$C4</f>
        <v>17.115403884302239</v>
      </c>
    </row>
    <row r="126" spans="1:10">
      <c r="A126" s="105"/>
      <c r="B126" s="15">
        <f>B125+7</f>
        <v>43569</v>
      </c>
      <c r="C126" s="20">
        <f>D125+G125-H125</f>
        <v>18115.403884302239</v>
      </c>
      <c r="D126" s="17">
        <f>C126+(C126*0.03)</f>
        <v>18658.866000831305</v>
      </c>
      <c r="E126" s="17">
        <f>C126/3250</f>
        <v>5.5739704259391507</v>
      </c>
      <c r="F126" s="28">
        <f>(D126-C126)/E126</f>
        <v>97.499999999999858</v>
      </c>
      <c r="G126" s="26"/>
      <c r="H126" s="33"/>
      <c r="I126" s="19">
        <f>E126*50/C126</f>
        <v>1.5384615384615385E-2</v>
      </c>
      <c r="J126" s="85">
        <f>(D126-$C4)/$C4</f>
        <v>17.658866000831306</v>
      </c>
    </row>
    <row r="127" spans="1:10" ht="13" thickBot="1">
      <c r="A127" s="106"/>
      <c r="B127" s="15">
        <f>B126+7</f>
        <v>43576</v>
      </c>
      <c r="C127" s="20">
        <f>D126+G126-H126</f>
        <v>18658.866000831305</v>
      </c>
      <c r="D127" s="17">
        <f>C127+(C127*0.03)</f>
        <v>19218.631980856244</v>
      </c>
      <c r="E127" s="17">
        <f>C127/3250</f>
        <v>5.7411895387173244</v>
      </c>
      <c r="F127" s="28">
        <f>(D127-C127)/E127</f>
        <v>97.499999999999886</v>
      </c>
      <c r="G127" s="26"/>
      <c r="H127" s="33"/>
      <c r="I127" s="19">
        <f>E127*50/C127</f>
        <v>1.5384615384615382E-2</v>
      </c>
      <c r="J127" s="85">
        <f>(D127-$C4)/$C4</f>
        <v>18.218631980856244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6"/>
    </row>
    <row r="129" spans="1:10">
      <c r="A129" s="104">
        <v>26</v>
      </c>
      <c r="B129" s="15">
        <f>B127+7</f>
        <v>43583</v>
      </c>
      <c r="C129" s="20">
        <f>D127+G127-H127</f>
        <v>19218.631980856244</v>
      </c>
      <c r="D129" s="17">
        <f>C129+(C129*0.03)</f>
        <v>19795.190940281933</v>
      </c>
      <c r="E129" s="17">
        <f>C129/3250</f>
        <v>5.9134252248788446</v>
      </c>
      <c r="F129" s="28">
        <f>(D129-C129)/E129</f>
        <v>97.50000000000027</v>
      </c>
      <c r="G129" s="26"/>
      <c r="H129" s="33"/>
      <c r="I129" s="19">
        <f>E129*50/C129</f>
        <v>1.5384615384615385E-2</v>
      </c>
      <c r="J129" s="85">
        <f>(D129-$C4)/$C4</f>
        <v>18.795190940281934</v>
      </c>
    </row>
    <row r="130" spans="1:10">
      <c r="A130" s="105"/>
      <c r="B130" s="15">
        <f>B129+7</f>
        <v>43590</v>
      </c>
      <c r="C130" s="20">
        <f>D129+G129-H129</f>
        <v>19795.190940281933</v>
      </c>
      <c r="D130" s="17">
        <f>C130+(C130*0.03)</f>
        <v>20389.046668490391</v>
      </c>
      <c r="E130" s="17">
        <f>C130/3250</f>
        <v>6.0908279816252104</v>
      </c>
      <c r="F130" s="28">
        <f>(D130-C130)/E130</f>
        <v>97.500000000000071</v>
      </c>
      <c r="G130" s="26"/>
      <c r="H130" s="33"/>
      <c r="I130" s="19">
        <f>E130*50/C130</f>
        <v>1.5384615384615385E-2</v>
      </c>
      <c r="J130" s="85">
        <f>(D130-$C4)/$C4</f>
        <v>19.389046668490391</v>
      </c>
    </row>
    <row r="131" spans="1:10">
      <c r="A131" s="105"/>
      <c r="B131" s="15">
        <f>B130+7</f>
        <v>43597</v>
      </c>
      <c r="C131" s="20">
        <f>D130+G130-H130</f>
        <v>20389.046668490391</v>
      </c>
      <c r="D131" s="17">
        <f>C131+(C131*0.03)</f>
        <v>21000.718068545102</v>
      </c>
      <c r="E131" s="17">
        <f>C131/3250</f>
        <v>6.2735528210739666</v>
      </c>
      <c r="F131" s="28">
        <f>(D131-C131)/E131</f>
        <v>97.499999999999858</v>
      </c>
      <c r="G131" s="26"/>
      <c r="H131" s="33"/>
      <c r="I131" s="19">
        <f>E131*50/C131</f>
        <v>1.5384615384615384E-2</v>
      </c>
      <c r="J131" s="85">
        <f>(D131-$C4)/$C4</f>
        <v>20.000718068545101</v>
      </c>
    </row>
    <row r="132" spans="1:10" ht="13" thickBot="1">
      <c r="A132" s="106"/>
      <c r="B132" s="15">
        <f>B131+7</f>
        <v>43604</v>
      </c>
      <c r="C132" s="20">
        <f>D131+G131-H131</f>
        <v>21000.718068545102</v>
      </c>
      <c r="D132" s="17">
        <f>C132+(C132*0.03)</f>
        <v>21630.739610601457</v>
      </c>
      <c r="E132" s="17">
        <f>C132/3250</f>
        <v>6.4617594057061849</v>
      </c>
      <c r="F132" s="28">
        <f>(D132-C132)/E132</f>
        <v>97.500000000000227</v>
      </c>
      <c r="G132" s="26"/>
      <c r="H132" s="33"/>
      <c r="I132" s="19">
        <f>E132*50/C132</f>
        <v>1.5384615384615385E-2</v>
      </c>
      <c r="J132" s="85">
        <f>(D132-$C4)/$C4</f>
        <v>20.630739610601456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6"/>
    </row>
    <row r="134" spans="1:10">
      <c r="A134" s="104">
        <v>27</v>
      </c>
      <c r="B134" s="15">
        <f>B132+7</f>
        <v>43611</v>
      </c>
      <c r="C134" s="20">
        <f>D132+G132-H132</f>
        <v>21630.739610601457</v>
      </c>
      <c r="D134" s="17">
        <f>C134+(C134*0.03)</f>
        <v>22279.6617989195</v>
      </c>
      <c r="E134" s="17">
        <f>C134/3250</f>
        <v>6.6556121878773711</v>
      </c>
      <c r="F134" s="28">
        <f>(D134-C134)/E134</f>
        <v>97.499999999999972</v>
      </c>
      <c r="G134" s="26"/>
      <c r="H134" s="33"/>
      <c r="I134" s="19">
        <f>E134*50/C134</f>
        <v>1.5384615384615384E-2</v>
      </c>
      <c r="J134" s="85">
        <f>(D134-$C4)/$C4</f>
        <v>21.279661798919498</v>
      </c>
    </row>
    <row r="135" spans="1:10">
      <c r="A135" s="105"/>
      <c r="B135" s="15">
        <f>B134+7</f>
        <v>43618</v>
      </c>
      <c r="C135" s="20">
        <f>D134+G134-H134</f>
        <v>22279.6617989195</v>
      </c>
      <c r="D135" s="17">
        <f>C135+(C135*0.03)</f>
        <v>22948.051652887087</v>
      </c>
      <c r="E135" s="17">
        <f>C135/3250</f>
        <v>6.8552805535136923</v>
      </c>
      <c r="F135" s="28">
        <f>(D135-C135)/E135</f>
        <v>97.500000000000227</v>
      </c>
      <c r="G135" s="26"/>
      <c r="H135" s="33"/>
      <c r="I135" s="19">
        <f>E135*50/C135</f>
        <v>1.5384615384615384E-2</v>
      </c>
      <c r="J135" s="85">
        <f>(D135-$C4)/$C4</f>
        <v>21.948051652887088</v>
      </c>
    </row>
    <row r="136" spans="1:10">
      <c r="A136" s="105"/>
      <c r="B136" s="15">
        <f>B135+7</f>
        <v>43625</v>
      </c>
      <c r="C136" s="20">
        <f>D135+G135-H135</f>
        <v>22948.051652887087</v>
      </c>
      <c r="D136" s="17">
        <f>C136+(C136*0.03)</f>
        <v>23636.493202473699</v>
      </c>
      <c r="E136" s="17">
        <f>C136/3250</f>
        <v>7.0609389701191034</v>
      </c>
      <c r="F136" s="28">
        <f>(D136-C136)/E136</f>
        <v>97.499999999999972</v>
      </c>
      <c r="G136" s="26"/>
      <c r="H136" s="33"/>
      <c r="I136" s="19">
        <f>E136*50/C136</f>
        <v>1.5384615384615385E-2</v>
      </c>
      <c r="J136" s="85">
        <f>(D136-$C4)/$C4</f>
        <v>22.636493202473698</v>
      </c>
    </row>
    <row r="137" spans="1:10">
      <c r="A137" s="105"/>
      <c r="B137" s="15">
        <f>B136+7</f>
        <v>43632</v>
      </c>
      <c r="C137" s="20">
        <f>D136+G136-H136</f>
        <v>23636.493202473699</v>
      </c>
      <c r="D137" s="17">
        <f>C137+(C137*0.03)</f>
        <v>24345.587998547911</v>
      </c>
      <c r="E137" s="17">
        <f>C137/3250</f>
        <v>7.2727671392226769</v>
      </c>
      <c r="F137" s="28">
        <f>(D137-C137)/E137</f>
        <v>97.500000000000185</v>
      </c>
      <c r="G137" s="26"/>
      <c r="H137" s="33"/>
      <c r="I137" s="19">
        <f>E137*50/C137</f>
        <v>1.5384615384615385E-2</v>
      </c>
      <c r="J137" s="85">
        <f>(D137-$C4)/$C4</f>
        <v>23.345587998547913</v>
      </c>
    </row>
    <row r="138" spans="1:10" ht="14.25" customHeight="1" thickBot="1">
      <c r="A138" s="82"/>
      <c r="B138" s="15">
        <f>B137+7</f>
        <v>43639</v>
      </c>
      <c r="C138" s="20">
        <f>D137+G137-H137</f>
        <v>24345.587998547911</v>
      </c>
      <c r="D138" s="17">
        <f>C138+(C138*0.03)</f>
        <v>25075.955638504347</v>
      </c>
      <c r="E138" s="17">
        <f>C138/3250</f>
        <v>7.490950153399357</v>
      </c>
      <c r="F138" s="28">
        <f>(D138-C138)/E138</f>
        <v>97.499999999999773</v>
      </c>
      <c r="G138" s="26"/>
      <c r="H138" s="33"/>
      <c r="I138" s="19">
        <f>E138*50/C138</f>
        <v>1.5384615384615384E-2</v>
      </c>
      <c r="J138" s="85">
        <f>(D138-$C4)/$C4</f>
        <v>24.075955638504347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6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Reggie_M</vt:lpstr>
      <vt:lpstr>SharonN_Perfomance</vt:lpstr>
      <vt:lpstr>RichS_Perfomance</vt:lpstr>
      <vt:lpstr>BrianM_Perfomance</vt:lpstr>
      <vt:lpstr>Harm_Perfomance</vt:lpstr>
      <vt:lpstr>Rud_Perfomance</vt:lpstr>
      <vt:lpstr>Dam_Perfomance</vt:lpstr>
      <vt:lpstr>Taf_Perfomance</vt:lpstr>
      <vt:lpstr>Account_Perfomance</vt:lpstr>
      <vt:lpstr>Template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2018-01-21T10:34:01Z</dcterms:modified>
</cp:coreProperties>
</file>