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480" windowHeight="9120" tabRatio="714" firstSheet="1" activeTab="6"/>
  </bookViews>
  <sheets>
    <sheet name="RichS_Perfomance" sheetId="282" r:id="rId1"/>
    <sheet name="BrianM_Perfomance" sheetId="281" r:id="rId2"/>
    <sheet name="Ham_Perfomance" sheetId="280" r:id="rId3"/>
    <sheet name="Rud_Perfomance" sheetId="277" r:id="rId4"/>
    <sheet name="Dam_Perfomance" sheetId="273" r:id="rId5"/>
    <sheet name="Taf_Perfomance" sheetId="262" r:id="rId6"/>
    <sheet name="Account_Perfomance" sheetId="276" r:id="rId7"/>
    <sheet name="Projections" sheetId="279" r:id="rId8"/>
  </sheets>
  <calcPr calcId="125725"/>
</workbook>
</file>

<file path=xl/calcChain.xml><?xml version="1.0" encoding="utf-8"?>
<calcChain xmlns="http://schemas.openxmlformats.org/spreadsheetml/2006/main">
  <c r="J20" i="277"/>
  <c r="J16" i="280"/>
  <c r="J9" i="281"/>
  <c r="C20" i="276"/>
  <c r="E4" i="279"/>
  <c r="D4" i="282"/>
  <c r="J4" s="1"/>
  <c r="C5"/>
  <c r="D5" s="1"/>
  <c r="J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4" i="281"/>
  <c r="J4" s="1"/>
  <c r="E5" i="282" l="1"/>
  <c r="I5" s="1"/>
  <c r="F4"/>
  <c r="D4" i="279"/>
  <c r="B5" i="281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D5" s="1"/>
  <c r="J5" s="1"/>
  <c r="C6" i="282" l="1"/>
  <c r="D6" s="1"/>
  <c r="J6" s="1"/>
  <c r="F5"/>
  <c r="E5" i="281"/>
  <c r="I5" s="1"/>
  <c r="F4"/>
  <c r="D4" i="280"/>
  <c r="J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J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E6" i="282" l="1"/>
  <c r="I6" s="1"/>
  <c r="C6" i="281"/>
  <c r="D6" s="1"/>
  <c r="J6" s="1"/>
  <c r="F5"/>
  <c r="C5" i="279"/>
  <c r="E4" i="280"/>
  <c r="I4" s="1"/>
  <c r="I4" i="279"/>
  <c r="D5" l="1"/>
  <c r="E5"/>
  <c r="I5" s="1"/>
  <c r="C7" i="282"/>
  <c r="E7" s="1"/>
  <c r="F6"/>
  <c r="C6" i="279"/>
  <c r="J5"/>
  <c r="E6" i="281"/>
  <c r="I6" s="1"/>
  <c r="F4" i="280"/>
  <c r="C5"/>
  <c r="D5" s="1"/>
  <c r="J5" s="1"/>
  <c r="F4" i="279"/>
  <c r="D6" l="1"/>
  <c r="E6"/>
  <c r="I6" s="1"/>
  <c r="I7" i="282"/>
  <c r="D7"/>
  <c r="C7" i="279"/>
  <c r="E7" s="1"/>
  <c r="J6"/>
  <c r="F5"/>
  <c r="C7" i="281"/>
  <c r="D7" s="1"/>
  <c r="J7" s="1"/>
  <c r="F6"/>
  <c r="E5" i="280"/>
  <c r="I5" s="1"/>
  <c r="C6"/>
  <c r="D6" s="1"/>
  <c r="J6" s="1"/>
  <c r="F6" i="279"/>
  <c r="C9" i="282" l="1"/>
  <c r="E9" s="1"/>
  <c r="F7"/>
  <c r="D7" i="279"/>
  <c r="J7" s="1"/>
  <c r="E7" i="281"/>
  <c r="I7" s="1"/>
  <c r="F5" i="280"/>
  <c r="E6"/>
  <c r="I6" s="1"/>
  <c r="C7"/>
  <c r="D7" s="1"/>
  <c r="J7" s="1"/>
  <c r="I7" i="279"/>
  <c r="I9" i="282" l="1"/>
  <c r="D9"/>
  <c r="C9" i="281"/>
  <c r="D9" s="1"/>
  <c r="F7"/>
  <c r="F6" i="280"/>
  <c r="F7" i="279"/>
  <c r="C9"/>
  <c r="E9" s="1"/>
  <c r="F9" i="282" l="1"/>
  <c r="C10"/>
  <c r="E10" s="1"/>
  <c r="E9" i="281"/>
  <c r="I9" s="1"/>
  <c r="E7" i="280"/>
  <c r="I7" s="1"/>
  <c r="D9" i="279"/>
  <c r="J9" s="1"/>
  <c r="I9"/>
  <c r="D10" i="282" l="1"/>
  <c r="I10"/>
  <c r="C10" i="281"/>
  <c r="E10" s="1"/>
  <c r="F9"/>
  <c r="C9" i="280"/>
  <c r="D9" s="1"/>
  <c r="J9" s="1"/>
  <c r="F7"/>
  <c r="F9" i="279"/>
  <c r="C10"/>
  <c r="E10" s="1"/>
  <c r="D10" i="281" l="1"/>
  <c r="C11" i="282"/>
  <c r="E11" s="1"/>
  <c r="F10"/>
  <c r="I10" i="281"/>
  <c r="E9" i="280"/>
  <c r="I9" s="1"/>
  <c r="D10" i="279"/>
  <c r="J10" s="1"/>
  <c r="I10"/>
  <c r="D11" i="282" l="1"/>
  <c r="I11"/>
  <c r="C11" i="281"/>
  <c r="E11" s="1"/>
  <c r="F10"/>
  <c r="C10" i="280"/>
  <c r="D10" s="1"/>
  <c r="J10" s="1"/>
  <c r="F9"/>
  <c r="F10" i="279"/>
  <c r="C11"/>
  <c r="E11" s="1"/>
  <c r="D11" i="281" l="1"/>
  <c r="C12" i="282"/>
  <c r="E12" s="1"/>
  <c r="F11"/>
  <c r="I11" i="281"/>
  <c r="E10" i="280"/>
  <c r="I10" s="1"/>
  <c r="D11" i="279"/>
  <c r="J11" s="1"/>
  <c r="I11"/>
  <c r="D12" i="282" l="1"/>
  <c r="I12"/>
  <c r="C12" i="281"/>
  <c r="E12" s="1"/>
  <c r="F11"/>
  <c r="C11" i="280"/>
  <c r="D11" s="1"/>
  <c r="J11" s="1"/>
  <c r="F10"/>
  <c r="F11" i="279"/>
  <c r="C12"/>
  <c r="D12" l="1"/>
  <c r="J12" s="1"/>
  <c r="E12"/>
  <c r="D12" i="281"/>
  <c r="F12" i="282"/>
  <c r="C14"/>
  <c r="E14" s="1"/>
  <c r="I12" i="281"/>
  <c r="E11" i="280"/>
  <c r="I11" s="1"/>
  <c r="I12" i="279"/>
  <c r="D4" i="277"/>
  <c r="J4" s="1"/>
  <c r="D4" i="273"/>
  <c r="J4" s="1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 l="1"/>
  <c r="D5" s="1"/>
  <c r="J5" s="1"/>
  <c r="D14" i="282"/>
  <c r="I14"/>
  <c r="B5" i="276"/>
  <c r="F12" i="281"/>
  <c r="C14"/>
  <c r="E14" s="1"/>
  <c r="C12" i="280"/>
  <c r="D12" s="1"/>
  <c r="J12" s="1"/>
  <c r="F11"/>
  <c r="F12" i="279"/>
  <c r="C14"/>
  <c r="E14" s="1"/>
  <c r="E5" i="277"/>
  <c r="I5" s="1"/>
  <c r="F4"/>
  <c r="F14" i="282" l="1"/>
  <c r="C15"/>
  <c r="E15" s="1"/>
  <c r="I14" i="281"/>
  <c r="D14"/>
  <c r="E12" i="280"/>
  <c r="I12" s="1"/>
  <c r="D14" i="279"/>
  <c r="J14" s="1"/>
  <c r="I14"/>
  <c r="C6" i="277"/>
  <c r="D6" s="1"/>
  <c r="J6" s="1"/>
  <c r="F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C5"/>
  <c r="D5" s="1"/>
  <c r="J5" s="1"/>
  <c r="A5" i="262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A138" s="1"/>
  <c r="A139" s="1"/>
  <c r="A140" s="1"/>
  <c r="A141" s="1"/>
  <c r="A143" s="1"/>
  <c r="A144" s="1"/>
  <c r="A145" s="1"/>
  <c r="A146" s="1"/>
  <c r="A148" s="1"/>
  <c r="A149" s="1"/>
  <c r="A150" s="1"/>
  <c r="A151" s="1"/>
  <c r="A153" s="1"/>
  <c r="A154" s="1"/>
  <c r="A155" s="1"/>
  <c r="A156" s="1"/>
  <c r="A158" s="1"/>
  <c r="A159" s="1"/>
  <c r="A160" s="1"/>
  <c r="A161" s="1"/>
  <c r="A163" s="1"/>
  <c r="A164" s="1"/>
  <c r="A165" s="1"/>
  <c r="A166" s="1"/>
  <c r="A168" s="1"/>
  <c r="A169" s="1"/>
  <c r="A170" s="1"/>
  <c r="A171" s="1"/>
  <c r="A173" s="1"/>
  <c r="A174" s="1"/>
  <c r="A175" s="1"/>
  <c r="A176" s="1"/>
  <c r="A178" s="1"/>
  <c r="A179" s="1"/>
  <c r="A180" s="1"/>
  <c r="A181" s="1"/>
  <c r="A183" s="1"/>
  <c r="A184" s="1"/>
  <c r="A185" s="1"/>
  <c r="A186" s="1"/>
  <c r="A188" s="1"/>
  <c r="A189" s="1"/>
  <c r="A190" s="1"/>
  <c r="A191" s="1"/>
  <c r="A193" s="1"/>
  <c r="A194" s="1"/>
  <c r="A195" s="1"/>
  <c r="A196" s="1"/>
  <c r="A198" s="1"/>
  <c r="A199" s="1"/>
  <c r="A200" s="1"/>
  <c r="A201" s="1"/>
  <c r="A203" s="1"/>
  <c r="A204" s="1"/>
  <c r="A205" s="1"/>
  <c r="A206" s="1"/>
  <c r="A208" s="1"/>
  <c r="A209" s="1"/>
  <c r="A210" s="1"/>
  <c r="A211" s="1"/>
  <c r="A213" s="1"/>
  <c r="A214" s="1"/>
  <c r="A215" s="1"/>
  <c r="A216" s="1"/>
  <c r="A218" s="1"/>
  <c r="A219" s="1"/>
  <c r="A220" s="1"/>
  <c r="A221" s="1"/>
  <c r="A223" s="1"/>
  <c r="A224" s="1"/>
  <c r="A225" s="1"/>
  <c r="A226" s="1"/>
  <c r="A227" s="1"/>
  <c r="D4"/>
  <c r="H4" s="1"/>
  <c r="C4"/>
  <c r="B5" s="1"/>
  <c r="E4" l="1"/>
  <c r="D15" i="282"/>
  <c r="I15"/>
  <c r="D5" i="262"/>
  <c r="H5" s="1"/>
  <c r="C5"/>
  <c r="C15" i="281"/>
  <c r="E15" s="1"/>
  <c r="F14"/>
  <c r="C14" i="280"/>
  <c r="D14" s="1"/>
  <c r="J14" s="1"/>
  <c r="F12"/>
  <c r="F14" i="279"/>
  <c r="C15"/>
  <c r="E15" s="1"/>
  <c r="E6" i="277"/>
  <c r="I6" s="1"/>
  <c r="E5" i="273"/>
  <c r="I5" s="1"/>
  <c r="F4"/>
  <c r="I4"/>
  <c r="F15" i="282" l="1"/>
  <c r="C16"/>
  <c r="E16" s="1"/>
  <c r="E5" i="262"/>
  <c r="B6"/>
  <c r="I15" i="281"/>
  <c r="D15"/>
  <c r="C5" i="276"/>
  <c r="E14" i="280"/>
  <c r="I14" s="1"/>
  <c r="D15" i="279"/>
  <c r="J15" s="1"/>
  <c r="I15"/>
  <c r="C7" i="277"/>
  <c r="D7" s="1"/>
  <c r="J7" s="1"/>
  <c r="F6"/>
  <c r="F5" i="273"/>
  <c r="C6"/>
  <c r="D6" s="1"/>
  <c r="J6" s="1"/>
  <c r="D16" i="282" l="1"/>
  <c r="I16"/>
  <c r="D6" i="262"/>
  <c r="H6" s="1"/>
  <c r="C6"/>
  <c r="C16" i="281"/>
  <c r="E16" s="1"/>
  <c r="F15"/>
  <c r="C15" i="280"/>
  <c r="D15" s="1"/>
  <c r="J15" s="1"/>
  <c r="F14"/>
  <c r="F15" i="279"/>
  <c r="C16"/>
  <c r="E16" s="1"/>
  <c r="E7" i="277"/>
  <c r="I7" s="1"/>
  <c r="E6" i="273"/>
  <c r="I6" s="1"/>
  <c r="F16" i="282" l="1"/>
  <c r="C17"/>
  <c r="E17" s="1"/>
  <c r="B7" i="262"/>
  <c r="E6"/>
  <c r="D16" i="281"/>
  <c r="I16"/>
  <c r="E15" i="280"/>
  <c r="I15" s="1"/>
  <c r="D16" i="279"/>
  <c r="J16" s="1"/>
  <c r="I16"/>
  <c r="C9" i="277"/>
  <c r="D9" s="1"/>
  <c r="J9" s="1"/>
  <c r="F7"/>
  <c r="C7" i="273"/>
  <c r="D7" s="1"/>
  <c r="J7" s="1"/>
  <c r="F6"/>
  <c r="D17" i="282" l="1"/>
  <c r="I17"/>
  <c r="D7" i="262"/>
  <c r="H7" s="1"/>
  <c r="C7"/>
  <c r="C17" i="281"/>
  <c r="E17" s="1"/>
  <c r="F16"/>
  <c r="C16" i="280"/>
  <c r="F15"/>
  <c r="F16" i="279"/>
  <c r="C17"/>
  <c r="E9" i="277"/>
  <c r="I9" s="1"/>
  <c r="E7" i="273"/>
  <c r="I7" s="1"/>
  <c r="E16" i="280" l="1"/>
  <c r="D16"/>
  <c r="D17" i="279"/>
  <c r="J17" s="1"/>
  <c r="E17"/>
  <c r="F17" i="282"/>
  <c r="H17"/>
  <c r="C19" s="1"/>
  <c r="E19" s="1"/>
  <c r="B9" i="262"/>
  <c r="E7"/>
  <c r="D17" i="281"/>
  <c r="I17"/>
  <c r="I16" i="280"/>
  <c r="I17" i="279"/>
  <c r="C10" i="277"/>
  <c r="D10" s="1"/>
  <c r="J10" s="1"/>
  <c r="F9"/>
  <c r="F7" i="273"/>
  <c r="C9"/>
  <c r="D9" s="1"/>
  <c r="J9" s="1"/>
  <c r="I19" i="282" l="1"/>
  <c r="D19"/>
  <c r="D9" i="262"/>
  <c r="H9" s="1"/>
  <c r="C9"/>
  <c r="H17" i="281"/>
  <c r="C19" s="1"/>
  <c r="E19" s="1"/>
  <c r="F17"/>
  <c r="C17" i="280"/>
  <c r="E17" s="1"/>
  <c r="F16"/>
  <c r="F17" i="279"/>
  <c r="C19"/>
  <c r="E19" s="1"/>
  <c r="E10" i="277"/>
  <c r="I10" s="1"/>
  <c r="E9" i="273"/>
  <c r="I9" s="1"/>
  <c r="C20" i="282" l="1"/>
  <c r="E20" s="1"/>
  <c r="F19"/>
  <c r="B10" i="262"/>
  <c r="E9"/>
  <c r="I19" i="281"/>
  <c r="D19"/>
  <c r="I17" i="280"/>
  <c r="D17"/>
  <c r="I19" i="279"/>
  <c r="D19"/>
  <c r="J19" s="1"/>
  <c r="C11" i="277"/>
  <c r="D11" s="1"/>
  <c r="J11" s="1"/>
  <c r="F10"/>
  <c r="C10" i="273"/>
  <c r="D10" s="1"/>
  <c r="J10" s="1"/>
  <c r="F9"/>
  <c r="I20" i="282" l="1"/>
  <c r="D20"/>
  <c r="D10" i="262"/>
  <c r="H10" s="1"/>
  <c r="C10"/>
  <c r="C20" i="281"/>
  <c r="E20" s="1"/>
  <c r="F19"/>
  <c r="F17" i="280"/>
  <c r="H17"/>
  <c r="C19" s="1"/>
  <c r="E19" s="1"/>
  <c r="F19" i="279"/>
  <c r="C20"/>
  <c r="E20" s="1"/>
  <c r="E11" i="277"/>
  <c r="I11" s="1"/>
  <c r="E10" i="273"/>
  <c r="I10" s="1"/>
  <c r="C21" i="282" l="1"/>
  <c r="E21" s="1"/>
  <c r="F20"/>
  <c r="B11" i="262"/>
  <c r="E10"/>
  <c r="I20" i="281"/>
  <c r="D20"/>
  <c r="D19" i="280"/>
  <c r="I19"/>
  <c r="I20" i="279"/>
  <c r="D20"/>
  <c r="J20" s="1"/>
  <c r="C12" i="277"/>
  <c r="D12" s="1"/>
  <c r="J12" s="1"/>
  <c r="F11"/>
  <c r="C11" i="273"/>
  <c r="D11" s="1"/>
  <c r="J11" s="1"/>
  <c r="F10"/>
  <c r="I21" i="282" l="1"/>
  <c r="D21"/>
  <c r="D11" i="262"/>
  <c r="H11" s="1"/>
  <c r="C11"/>
  <c r="C21" i="281"/>
  <c r="E21" s="1"/>
  <c r="F20"/>
  <c r="C20" i="280"/>
  <c r="E20" s="1"/>
  <c r="F19"/>
  <c r="F20" i="279"/>
  <c r="C21"/>
  <c r="E21" s="1"/>
  <c r="E12" i="277"/>
  <c r="I12" s="1"/>
  <c r="E11" i="273"/>
  <c r="I11" s="1"/>
  <c r="C22" i="282" l="1"/>
  <c r="E22" s="1"/>
  <c r="F21"/>
  <c r="E11" i="262"/>
  <c r="B12"/>
  <c r="I21" i="281"/>
  <c r="D21"/>
  <c r="I20" i="280"/>
  <c r="D20"/>
  <c r="I21" i="279"/>
  <c r="D21"/>
  <c r="J21" s="1"/>
  <c r="C14" i="277"/>
  <c r="D14" s="1"/>
  <c r="J14" s="1"/>
  <c r="F12"/>
  <c r="C12" i="273"/>
  <c r="D12" s="1"/>
  <c r="J12" s="1"/>
  <c r="F11"/>
  <c r="I22" i="282" l="1"/>
  <c r="D22"/>
  <c r="D12" i="262"/>
  <c r="H12" s="1"/>
  <c r="C12"/>
  <c r="F21" i="281"/>
  <c r="C22"/>
  <c r="E22" s="1"/>
  <c r="F20" i="280"/>
  <c r="C21"/>
  <c r="E21" s="1"/>
  <c r="C22" i="279"/>
  <c r="E22" s="1"/>
  <c r="F21"/>
  <c r="E14" i="277"/>
  <c r="I14" s="1"/>
  <c r="E12" i="273"/>
  <c r="I12" s="1"/>
  <c r="C24" i="282" l="1"/>
  <c r="E24" s="1"/>
  <c r="F22"/>
  <c r="E12" i="262"/>
  <c r="B14"/>
  <c r="I22" i="281"/>
  <c r="D22"/>
  <c r="I21" i="280"/>
  <c r="D21"/>
  <c r="D22" i="279"/>
  <c r="J22" s="1"/>
  <c r="I22"/>
  <c r="C15" i="277"/>
  <c r="D15" s="1"/>
  <c r="J15" s="1"/>
  <c r="F14"/>
  <c r="C14" i="273"/>
  <c r="D14" s="1"/>
  <c r="J14" s="1"/>
  <c r="F12"/>
  <c r="I24" i="282" l="1"/>
  <c r="D24"/>
  <c r="D14" i="262"/>
  <c r="H14" s="1"/>
  <c r="C14"/>
  <c r="C24" i="281"/>
  <c r="E24" s="1"/>
  <c r="F22"/>
  <c r="C22" i="280"/>
  <c r="E22" s="1"/>
  <c r="F21"/>
  <c r="F22" i="279"/>
  <c r="C24"/>
  <c r="E24" s="1"/>
  <c r="E15" i="277"/>
  <c r="I15" s="1"/>
  <c r="E14" i="273"/>
  <c r="I14" s="1"/>
  <c r="C25" i="282" l="1"/>
  <c r="E25" s="1"/>
  <c r="F24"/>
  <c r="E14" i="262"/>
  <c r="B15"/>
  <c r="I24" i="281"/>
  <c r="D24"/>
  <c r="D22" i="280"/>
  <c r="I22"/>
  <c r="D24" i="279"/>
  <c r="J24" s="1"/>
  <c r="I24"/>
  <c r="C16" i="277"/>
  <c r="D16" s="1"/>
  <c r="J16" s="1"/>
  <c r="F15"/>
  <c r="F14" i="273"/>
  <c r="C15"/>
  <c r="D15" s="1"/>
  <c r="J15" s="1"/>
  <c r="I25" i="282" l="1"/>
  <c r="D25"/>
  <c r="C16" i="273"/>
  <c r="D16" s="1"/>
  <c r="J16" s="1"/>
  <c r="D15" i="262"/>
  <c r="H15" s="1"/>
  <c r="C15"/>
  <c r="C25" i="281"/>
  <c r="E25" s="1"/>
  <c r="F24"/>
  <c r="C24" i="280"/>
  <c r="E24" s="1"/>
  <c r="F22"/>
  <c r="F24" i="279"/>
  <c r="C25"/>
  <c r="E25" s="1"/>
  <c r="E16" i="277"/>
  <c r="I16" s="1"/>
  <c r="E15" i="273"/>
  <c r="I15" s="1"/>
  <c r="C26" i="282" l="1"/>
  <c r="E26" s="1"/>
  <c r="F25"/>
  <c r="B16" i="262"/>
  <c r="E15"/>
  <c r="D25" i="281"/>
  <c r="I25"/>
  <c r="D24" i="280"/>
  <c r="I24"/>
  <c r="D25" i="279"/>
  <c r="J25" s="1"/>
  <c r="I25"/>
  <c r="C17" i="277"/>
  <c r="D17" s="1"/>
  <c r="J17" s="1"/>
  <c r="F16"/>
  <c r="F15" i="273"/>
  <c r="I26" i="282" l="1"/>
  <c r="D26"/>
  <c r="C16" i="262"/>
  <c r="D16"/>
  <c r="H16" s="1"/>
  <c r="C26" i="281"/>
  <c r="E26" s="1"/>
  <c r="F25"/>
  <c r="C25" i="280"/>
  <c r="E25" s="1"/>
  <c r="F24"/>
  <c r="F25" i="279"/>
  <c r="C26"/>
  <c r="E26" s="1"/>
  <c r="E17" i="277"/>
  <c r="I17" s="1"/>
  <c r="E16" i="273"/>
  <c r="I16" s="1"/>
  <c r="C27" i="282" l="1"/>
  <c r="E27" s="1"/>
  <c r="F26"/>
  <c r="E16" i="262"/>
  <c r="B17"/>
  <c r="D26" i="281"/>
  <c r="I26"/>
  <c r="I25" i="280"/>
  <c r="D25"/>
  <c r="D26" i="279"/>
  <c r="J26" s="1"/>
  <c r="I26"/>
  <c r="F17" i="277"/>
  <c r="H17"/>
  <c r="C19" s="1"/>
  <c r="D19" s="1"/>
  <c r="J19" s="1"/>
  <c r="F16" i="273"/>
  <c r="C17"/>
  <c r="D17" s="1"/>
  <c r="J17" l="1"/>
  <c r="H17"/>
  <c r="F108" i="262" s="1"/>
  <c r="I27" i="282"/>
  <c r="D27"/>
  <c r="D17" i="262"/>
  <c r="H17" s="1"/>
  <c r="C17"/>
  <c r="C27" i="281"/>
  <c r="E27" s="1"/>
  <c r="F26"/>
  <c r="C26" i="280"/>
  <c r="E26" s="1"/>
  <c r="F25"/>
  <c r="F26" i="279"/>
  <c r="C27"/>
  <c r="E27" s="1"/>
  <c r="E19" i="277"/>
  <c r="I19" s="1"/>
  <c r="E17" i="273"/>
  <c r="I17" s="1"/>
  <c r="C29" i="282" l="1"/>
  <c r="E29" s="1"/>
  <c r="F27"/>
  <c r="E17" i="262"/>
  <c r="B19"/>
  <c r="I27" i="281"/>
  <c r="D27"/>
  <c r="D26" i="280"/>
  <c r="I26"/>
  <c r="D27" i="279"/>
  <c r="J27" s="1"/>
  <c r="I27"/>
  <c r="C20" i="277"/>
  <c r="D20" s="1"/>
  <c r="F19"/>
  <c r="F17" i="273"/>
  <c r="C19"/>
  <c r="D19" s="1"/>
  <c r="J19" s="1"/>
  <c r="I29" i="282" l="1"/>
  <c r="D29"/>
  <c r="C19" i="262"/>
  <c r="D19"/>
  <c r="H19" s="1"/>
  <c r="C29" i="281"/>
  <c r="E29" s="1"/>
  <c r="F27"/>
  <c r="C27" i="280"/>
  <c r="E27" s="1"/>
  <c r="F26"/>
  <c r="F27" i="279"/>
  <c r="C29"/>
  <c r="E29" s="1"/>
  <c r="E20" i="277"/>
  <c r="I20" s="1"/>
  <c r="E19" i="273"/>
  <c r="I19" s="1"/>
  <c r="C30" i="282" l="1"/>
  <c r="E30" s="1"/>
  <c r="F29"/>
  <c r="E19" i="262"/>
  <c r="B20"/>
  <c r="I29" i="281"/>
  <c r="D29"/>
  <c r="D27" i="280"/>
  <c r="I27"/>
  <c r="D29" i="279"/>
  <c r="J29" s="1"/>
  <c r="I29"/>
  <c r="C21" i="277"/>
  <c r="E21" s="1"/>
  <c r="F20"/>
  <c r="F19" i="273"/>
  <c r="C20"/>
  <c r="D20" s="1"/>
  <c r="J20" s="1"/>
  <c r="I30" i="282" l="1"/>
  <c r="D30"/>
  <c r="D20" i="262"/>
  <c r="H20" s="1"/>
  <c r="C20"/>
  <c r="C30" i="281"/>
  <c r="E30" s="1"/>
  <c r="F29"/>
  <c r="C29" i="280"/>
  <c r="E29" s="1"/>
  <c r="F27"/>
  <c r="F29" i="279"/>
  <c r="C30"/>
  <c r="E30" s="1"/>
  <c r="D21" i="277"/>
  <c r="I21"/>
  <c r="E20" i="273"/>
  <c r="I20" s="1"/>
  <c r="C31" i="282" l="1"/>
  <c r="E31" s="1"/>
  <c r="F30"/>
  <c r="E20" i="262"/>
  <c r="B21"/>
  <c r="D30" i="281"/>
  <c r="I30"/>
  <c r="D29" i="280"/>
  <c r="I29"/>
  <c r="I30" i="279"/>
  <c r="D30"/>
  <c r="J30" s="1"/>
  <c r="C22" i="277"/>
  <c r="E22" s="1"/>
  <c r="F21"/>
  <c r="F20" i="273"/>
  <c r="C21"/>
  <c r="E21" l="1"/>
  <c r="D21"/>
  <c r="I31" i="282"/>
  <c r="D31"/>
  <c r="C21" i="262"/>
  <c r="D21"/>
  <c r="H21" s="1"/>
  <c r="C31" i="281"/>
  <c r="E31" s="1"/>
  <c r="F30"/>
  <c r="C30" i="280"/>
  <c r="E30" s="1"/>
  <c r="F29"/>
  <c r="F30" i="279"/>
  <c r="C31"/>
  <c r="E31" s="1"/>
  <c r="I22" i="277"/>
  <c r="D22"/>
  <c r="I21" i="273"/>
  <c r="C32" i="282" l="1"/>
  <c r="E32" s="1"/>
  <c r="F31"/>
  <c r="E21" i="262"/>
  <c r="B22"/>
  <c r="I31" i="281"/>
  <c r="D31"/>
  <c r="D30" i="280"/>
  <c r="I30"/>
  <c r="I31" i="279"/>
  <c r="D31"/>
  <c r="J31" s="1"/>
  <c r="C24" i="277"/>
  <c r="E24" s="1"/>
  <c r="F22"/>
  <c r="F21" i="273"/>
  <c r="C22"/>
  <c r="E22" s="1"/>
  <c r="I32" i="282" l="1"/>
  <c r="D32"/>
  <c r="D22" i="262"/>
  <c r="H22" s="1"/>
  <c r="C22"/>
  <c r="C32" i="281"/>
  <c r="E32" s="1"/>
  <c r="F31"/>
  <c r="C31" i="280"/>
  <c r="E31" s="1"/>
  <c r="F30"/>
  <c r="F31" i="279"/>
  <c r="C32"/>
  <c r="E32" s="1"/>
  <c r="D24" i="277"/>
  <c r="I24"/>
  <c r="D22" i="273"/>
  <c r="I22"/>
  <c r="H32" i="282" l="1"/>
  <c r="C34" s="1"/>
  <c r="E34" s="1"/>
  <c r="F32"/>
  <c r="E22" i="262"/>
  <c r="B24"/>
  <c r="D32" i="281"/>
  <c r="I32"/>
  <c r="D31" i="280"/>
  <c r="I31"/>
  <c r="I32" i="279"/>
  <c r="D32"/>
  <c r="J32" s="1"/>
  <c r="C25" i="277"/>
  <c r="E25" s="1"/>
  <c r="F24"/>
  <c r="F22" i="273"/>
  <c r="C24"/>
  <c r="E24" s="1"/>
  <c r="D34" i="282" l="1"/>
  <c r="I34"/>
  <c r="D24" i="262"/>
  <c r="H24" s="1"/>
  <c r="C24"/>
  <c r="F32" i="281"/>
  <c r="H32"/>
  <c r="C34" s="1"/>
  <c r="E34" s="1"/>
  <c r="C32" i="280"/>
  <c r="E32" s="1"/>
  <c r="F31"/>
  <c r="F32" i="279"/>
  <c r="C34"/>
  <c r="E34" s="1"/>
  <c r="I25" i="277"/>
  <c r="D25"/>
  <c r="D24" i="273"/>
  <c r="I24"/>
  <c r="F34" i="282" l="1"/>
  <c r="C35"/>
  <c r="E35" s="1"/>
  <c r="E24" i="262"/>
  <c r="B25"/>
  <c r="I34" i="281"/>
  <c r="D34"/>
  <c r="D32" i="280"/>
  <c r="I32"/>
  <c r="D34" i="279"/>
  <c r="J34" s="1"/>
  <c r="I34"/>
  <c r="C26" i="277"/>
  <c r="E26" s="1"/>
  <c r="F25"/>
  <c r="F24" i="273"/>
  <c r="C25"/>
  <c r="E25" s="1"/>
  <c r="D35" i="282" l="1"/>
  <c r="I35"/>
  <c r="D25" i="262"/>
  <c r="H25" s="1"/>
  <c r="C25"/>
  <c r="C35" i="281"/>
  <c r="E35" s="1"/>
  <c r="F34"/>
  <c r="F32" i="280"/>
  <c r="H32"/>
  <c r="C34" s="1"/>
  <c r="E34" s="1"/>
  <c r="F34" i="279"/>
  <c r="C35"/>
  <c r="E35" s="1"/>
  <c r="D26" i="277"/>
  <c r="I26"/>
  <c r="I25" i="273"/>
  <c r="D25"/>
  <c r="F35" i="282" l="1"/>
  <c r="C36"/>
  <c r="E36" s="1"/>
  <c r="E25" i="262"/>
  <c r="B26"/>
  <c r="I35" i="281"/>
  <c r="D35"/>
  <c r="D34" i="280"/>
  <c r="I34"/>
  <c r="D35" i="279"/>
  <c r="J35" s="1"/>
  <c r="I35"/>
  <c r="C27" i="277"/>
  <c r="E27" s="1"/>
  <c r="F26"/>
  <c r="F25" i="273"/>
  <c r="C26"/>
  <c r="E26" s="1"/>
  <c r="D36" i="282" l="1"/>
  <c r="I36"/>
  <c r="D26" i="262"/>
  <c r="H26" s="1"/>
  <c r="C26"/>
  <c r="C36" i="281"/>
  <c r="E36" s="1"/>
  <c r="F35"/>
  <c r="C35" i="280"/>
  <c r="E35" s="1"/>
  <c r="F34"/>
  <c r="F35" i="279"/>
  <c r="C36"/>
  <c r="E36" s="1"/>
  <c r="I27" i="277"/>
  <c r="D27"/>
  <c r="D26" i="273"/>
  <c r="I26"/>
  <c r="F36" i="282" l="1"/>
  <c r="C37"/>
  <c r="E37" s="1"/>
  <c r="B27" i="262"/>
  <c r="E26"/>
  <c r="I36" i="281"/>
  <c r="D36"/>
  <c r="I35" i="280"/>
  <c r="D35"/>
  <c r="D36" i="279"/>
  <c r="J36" s="1"/>
  <c r="I36"/>
  <c r="C29" i="277"/>
  <c r="E29" s="1"/>
  <c r="F27"/>
  <c r="F26" i="273"/>
  <c r="C27"/>
  <c r="E27" s="1"/>
  <c r="D37" i="282" l="1"/>
  <c r="I37"/>
  <c r="D27" i="262"/>
  <c r="H27" s="1"/>
  <c r="C27"/>
  <c r="C37" i="281"/>
  <c r="E37" s="1"/>
  <c r="F36"/>
  <c r="C36" i="280"/>
  <c r="E36" s="1"/>
  <c r="F35"/>
  <c r="F36" i="279"/>
  <c r="C37"/>
  <c r="E37" s="1"/>
  <c r="D29" i="277"/>
  <c r="I29"/>
  <c r="I27" i="273"/>
  <c r="D27"/>
  <c r="F37" i="282" l="1"/>
  <c r="C39"/>
  <c r="E39" s="1"/>
  <c r="B29" i="262"/>
  <c r="E27"/>
  <c r="I37" i="281"/>
  <c r="D37"/>
  <c r="D36" i="280"/>
  <c r="I36"/>
  <c r="D37" i="279"/>
  <c r="J37" s="1"/>
  <c r="I37"/>
  <c r="C30" i="277"/>
  <c r="E30" s="1"/>
  <c r="F29"/>
  <c r="C29" i="273"/>
  <c r="E29" s="1"/>
  <c r="F27"/>
  <c r="D39" i="282" l="1"/>
  <c r="I39"/>
  <c r="C29" i="262"/>
  <c r="D29"/>
  <c r="H29" s="1"/>
  <c r="C39" i="281"/>
  <c r="E39" s="1"/>
  <c r="F37"/>
  <c r="C37" i="280"/>
  <c r="E37" s="1"/>
  <c r="F36"/>
  <c r="F37" i="279"/>
  <c r="C39"/>
  <c r="E39" s="1"/>
  <c r="I30" i="277"/>
  <c r="D30"/>
  <c r="I29" i="273"/>
  <c r="D29"/>
  <c r="F39" i="282" l="1"/>
  <c r="C40"/>
  <c r="E40" s="1"/>
  <c r="B30" i="262"/>
  <c r="E29"/>
  <c r="I39" i="281"/>
  <c r="D39"/>
  <c r="I37" i="280"/>
  <c r="D37"/>
  <c r="D39" i="279"/>
  <c r="J39" s="1"/>
  <c r="I39"/>
  <c r="C31" i="277"/>
  <c r="E31" s="1"/>
  <c r="F30"/>
  <c r="F29" i="273"/>
  <c r="C30"/>
  <c r="E30" s="1"/>
  <c r="D40" i="282" l="1"/>
  <c r="I40"/>
  <c r="D30" i="262"/>
  <c r="H30" s="1"/>
  <c r="C30"/>
  <c r="C40" i="281"/>
  <c r="E40" s="1"/>
  <c r="F39"/>
  <c r="C39" i="280"/>
  <c r="E39" s="1"/>
  <c r="F37"/>
  <c r="F39" i="279"/>
  <c r="C40"/>
  <c r="E40" s="1"/>
  <c r="D31" i="277"/>
  <c r="I31"/>
  <c r="D30" i="273"/>
  <c r="I30"/>
  <c r="F40" i="282" l="1"/>
  <c r="C41"/>
  <c r="E41" s="1"/>
  <c r="B31" i="262"/>
  <c r="E30"/>
  <c r="D40" i="281"/>
  <c r="I40"/>
  <c r="D39" i="280"/>
  <c r="I39"/>
  <c r="D40" i="279"/>
  <c r="J40" s="1"/>
  <c r="I40"/>
  <c r="C32" i="277"/>
  <c r="E32" s="1"/>
  <c r="F31"/>
  <c r="F30" i="273"/>
  <c r="C31"/>
  <c r="E31" s="1"/>
  <c r="D41" i="282" l="1"/>
  <c r="I41"/>
  <c r="C31" i="262"/>
  <c r="D31"/>
  <c r="H31" s="1"/>
  <c r="C41" i="281"/>
  <c r="E41" s="1"/>
  <c r="F40"/>
  <c r="C40" i="280"/>
  <c r="E40" s="1"/>
  <c r="F39"/>
  <c r="F40" i="279"/>
  <c r="C41"/>
  <c r="E41" s="1"/>
  <c r="I32" i="277"/>
  <c r="D32"/>
  <c r="I31" i="273"/>
  <c r="D31"/>
  <c r="F41" i="282" l="1"/>
  <c r="C42"/>
  <c r="E42" s="1"/>
  <c r="B32" i="262"/>
  <c r="E31"/>
  <c r="I41" i="281"/>
  <c r="D41"/>
  <c r="I40" i="280"/>
  <c r="D40"/>
  <c r="D41" i="279"/>
  <c r="J41" s="1"/>
  <c r="I41"/>
  <c r="H32" i="277"/>
  <c r="C34" s="1"/>
  <c r="E34" s="1"/>
  <c r="F32"/>
  <c r="F31" i="273"/>
  <c r="C32"/>
  <c r="E32" s="1"/>
  <c r="D42" i="282" l="1"/>
  <c r="I42"/>
  <c r="D32" i="262"/>
  <c r="H32" s="1"/>
  <c r="C32"/>
  <c r="C42" i="281"/>
  <c r="E42" s="1"/>
  <c r="F41"/>
  <c r="C41" i="280"/>
  <c r="E41" s="1"/>
  <c r="F40"/>
  <c r="F41" i="279"/>
  <c r="C42"/>
  <c r="E42" s="1"/>
  <c r="I34" i="277"/>
  <c r="D34"/>
  <c r="D32" i="273"/>
  <c r="H32" s="1"/>
  <c r="I32"/>
  <c r="F42" i="282" l="1"/>
  <c r="C44"/>
  <c r="E44" s="1"/>
  <c r="E32" i="262"/>
  <c r="B34"/>
  <c r="D42" i="281"/>
  <c r="I42"/>
  <c r="D41" i="280"/>
  <c r="I41"/>
  <c r="D42" i="279"/>
  <c r="J42" s="1"/>
  <c r="I42"/>
  <c r="C35" i="277"/>
  <c r="E35" s="1"/>
  <c r="F34"/>
  <c r="F32" i="273"/>
  <c r="C34"/>
  <c r="E34" s="1"/>
  <c r="D44" i="282" l="1"/>
  <c r="I44"/>
  <c r="C34" i="262"/>
  <c r="D34"/>
  <c r="H34" s="1"/>
  <c r="C44" i="281"/>
  <c r="E44" s="1"/>
  <c r="F42"/>
  <c r="C42" i="280"/>
  <c r="E42" s="1"/>
  <c r="F41"/>
  <c r="F42" i="279"/>
  <c r="C44"/>
  <c r="E44" s="1"/>
  <c r="D35" i="277"/>
  <c r="I35"/>
  <c r="D34" i="273"/>
  <c r="I34"/>
  <c r="F44" i="282" l="1"/>
  <c r="C45"/>
  <c r="E45" s="1"/>
  <c r="B35" i="262"/>
  <c r="E34"/>
  <c r="I44" i="281"/>
  <c r="D44"/>
  <c r="I42" i="280"/>
  <c r="D42"/>
  <c r="D44" i="279"/>
  <c r="J44" s="1"/>
  <c r="I44"/>
  <c r="C36" i="277"/>
  <c r="E36" s="1"/>
  <c r="F35"/>
  <c r="F34" i="273"/>
  <c r="C35"/>
  <c r="E35" s="1"/>
  <c r="D45" i="282" l="1"/>
  <c r="I45"/>
  <c r="D35" i="262"/>
  <c r="H35" s="1"/>
  <c r="C35"/>
  <c r="C45" i="281"/>
  <c r="E45" s="1"/>
  <c r="F44"/>
  <c r="C44" i="280"/>
  <c r="E44" s="1"/>
  <c r="F42"/>
  <c r="F44" i="279"/>
  <c r="C45"/>
  <c r="E45" s="1"/>
  <c r="I36" i="277"/>
  <c r="D36"/>
  <c r="I35" i="273"/>
  <c r="D35"/>
  <c r="F45" i="282" l="1"/>
  <c r="C46"/>
  <c r="E46" s="1"/>
  <c r="E35" i="262"/>
  <c r="B36"/>
  <c r="D45" i="281"/>
  <c r="I45"/>
  <c r="D44" i="280"/>
  <c r="I44"/>
  <c r="D45" i="279"/>
  <c r="J45" s="1"/>
  <c r="I45"/>
  <c r="C37" i="277"/>
  <c r="E37" s="1"/>
  <c r="F36"/>
  <c r="F35" i="273"/>
  <c r="C36"/>
  <c r="E36" s="1"/>
  <c r="D46" i="282" l="1"/>
  <c r="I46"/>
  <c r="D36" i="262"/>
  <c r="H36" s="1"/>
  <c r="C36"/>
  <c r="C46" i="281"/>
  <c r="E46" s="1"/>
  <c r="F45"/>
  <c r="C45" i="280"/>
  <c r="E45" s="1"/>
  <c r="F44"/>
  <c r="F45" i="279"/>
  <c r="C46"/>
  <c r="E46" s="1"/>
  <c r="D37" i="277"/>
  <c r="I37"/>
  <c r="D36" i="273"/>
  <c r="I36"/>
  <c r="F46" i="282" l="1"/>
  <c r="C47"/>
  <c r="E47" s="1"/>
  <c r="B37" i="262"/>
  <c r="E36"/>
  <c r="I46" i="281"/>
  <c r="D46"/>
  <c r="I45" i="280"/>
  <c r="D45"/>
  <c r="D46" i="279"/>
  <c r="J46" s="1"/>
  <c r="I46"/>
  <c r="C39" i="277"/>
  <c r="E39" s="1"/>
  <c r="F37"/>
  <c r="F36" i="273"/>
  <c r="C37"/>
  <c r="E37" s="1"/>
  <c r="D47" i="282" l="1"/>
  <c r="I47"/>
  <c r="D37" i="262"/>
  <c r="H37" s="1"/>
  <c r="C37"/>
  <c r="C47" i="281"/>
  <c r="E47" s="1"/>
  <c r="F46"/>
  <c r="C46" i="280"/>
  <c r="E46" s="1"/>
  <c r="F45"/>
  <c r="F46" i="279"/>
  <c r="C47"/>
  <c r="I39" i="277"/>
  <c r="D39"/>
  <c r="I37" i="273"/>
  <c r="D37"/>
  <c r="D47" i="279" l="1"/>
  <c r="J47" s="1"/>
  <c r="E47"/>
  <c r="I47" s="1"/>
  <c r="F47" i="282"/>
  <c r="H47"/>
  <c r="C49" s="1"/>
  <c r="E49" s="1"/>
  <c r="B39" i="262"/>
  <c r="E37"/>
  <c r="D47" i="281"/>
  <c r="I47"/>
  <c r="D46" i="280"/>
  <c r="I46"/>
  <c r="C40" i="277"/>
  <c r="E40" s="1"/>
  <c r="F39"/>
  <c r="C39" i="273"/>
  <c r="E39" s="1"/>
  <c r="F37"/>
  <c r="I49" i="282" l="1"/>
  <c r="D49"/>
  <c r="D39" i="262"/>
  <c r="H39" s="1"/>
  <c r="C39"/>
  <c r="F47" i="281"/>
  <c r="H47"/>
  <c r="C49" s="1"/>
  <c r="E49" s="1"/>
  <c r="C47" i="280"/>
  <c r="E47" s="1"/>
  <c r="F46"/>
  <c r="F47" i="279"/>
  <c r="C49"/>
  <c r="E49" s="1"/>
  <c r="D40" i="277"/>
  <c r="I40"/>
  <c r="I39" i="273"/>
  <c r="D39"/>
  <c r="C50" i="282" l="1"/>
  <c r="E50" s="1"/>
  <c r="F49"/>
  <c r="E39" i="262"/>
  <c r="B40"/>
  <c r="D49" i="281"/>
  <c r="I49"/>
  <c r="I47" i="280"/>
  <c r="D47"/>
  <c r="D49" i="279"/>
  <c r="J49" s="1"/>
  <c r="I49"/>
  <c r="C41" i="277"/>
  <c r="E41" s="1"/>
  <c r="F40"/>
  <c r="F39" i="273"/>
  <c r="C40"/>
  <c r="E40" s="1"/>
  <c r="I50" i="282" l="1"/>
  <c r="D50"/>
  <c r="D40" i="262"/>
  <c r="H40" s="1"/>
  <c r="C40"/>
  <c r="C50" i="281"/>
  <c r="E50" s="1"/>
  <c r="F49"/>
  <c r="H47" i="280"/>
  <c r="C49" s="1"/>
  <c r="E49" s="1"/>
  <c r="F47"/>
  <c r="F49" i="279"/>
  <c r="C50"/>
  <c r="E50" s="1"/>
  <c r="I41" i="277"/>
  <c r="D41"/>
  <c r="D40" i="273"/>
  <c r="I40"/>
  <c r="C51" i="282" l="1"/>
  <c r="E51" s="1"/>
  <c r="F50"/>
  <c r="E40" i="262"/>
  <c r="B41"/>
  <c r="I50" i="281"/>
  <c r="D50"/>
  <c r="I49" i="280"/>
  <c r="D49"/>
  <c r="D50" i="279"/>
  <c r="J50" s="1"/>
  <c r="I50"/>
  <c r="C42" i="277"/>
  <c r="E42" s="1"/>
  <c r="F41"/>
  <c r="F40" i="273"/>
  <c r="C41"/>
  <c r="E41" s="1"/>
  <c r="I51" i="282" l="1"/>
  <c r="D51"/>
  <c r="D41" i="262"/>
  <c r="H41" s="1"/>
  <c r="C41"/>
  <c r="C51" i="281"/>
  <c r="E51" s="1"/>
  <c r="F50"/>
  <c r="C50" i="280"/>
  <c r="E50" s="1"/>
  <c r="F49"/>
  <c r="F50" i="279"/>
  <c r="C51"/>
  <c r="E51" s="1"/>
  <c r="D42" i="277"/>
  <c r="I42"/>
  <c r="I41" i="273"/>
  <c r="D41"/>
  <c r="C52" i="282" l="1"/>
  <c r="E52" s="1"/>
  <c r="F51"/>
  <c r="B42" i="262"/>
  <c r="E41"/>
  <c r="D51" i="281"/>
  <c r="I51"/>
  <c r="D50" i="280"/>
  <c r="I50"/>
  <c r="D51" i="279"/>
  <c r="J51" s="1"/>
  <c r="I51"/>
  <c r="C44" i="277"/>
  <c r="E44" s="1"/>
  <c r="F42"/>
  <c r="F41" i="273"/>
  <c r="C42"/>
  <c r="E42" s="1"/>
  <c r="I52" i="282" l="1"/>
  <c r="D52"/>
  <c r="D42" i="262"/>
  <c r="H42" s="1"/>
  <c r="C42"/>
  <c r="C52" i="281"/>
  <c r="E52" s="1"/>
  <c r="F51"/>
  <c r="C51" i="280"/>
  <c r="E51" s="1"/>
  <c r="F50"/>
  <c r="F51" i="279"/>
  <c r="C52"/>
  <c r="E52" s="1"/>
  <c r="I44" i="277"/>
  <c r="D44"/>
  <c r="D42" i="273"/>
  <c r="I42"/>
  <c r="C54" i="282" l="1"/>
  <c r="E54" s="1"/>
  <c r="F52"/>
  <c r="E42" i="262"/>
  <c r="B44"/>
  <c r="I52" i="281"/>
  <c r="D52"/>
  <c r="I51" i="280"/>
  <c r="D51"/>
  <c r="D52" i="279"/>
  <c r="J52" s="1"/>
  <c r="I52"/>
  <c r="C45" i="277"/>
  <c r="E45" s="1"/>
  <c r="F44"/>
  <c r="F42" i="273"/>
  <c r="C44"/>
  <c r="E44" s="1"/>
  <c r="I54" i="282" l="1"/>
  <c r="D54"/>
  <c r="D44" i="262"/>
  <c r="H44" s="1"/>
  <c r="C44"/>
  <c r="C54" i="281"/>
  <c r="E54" s="1"/>
  <c r="F52"/>
  <c r="C52" i="280"/>
  <c r="E52" s="1"/>
  <c r="F51"/>
  <c r="F52" i="279"/>
  <c r="C54"/>
  <c r="E54" s="1"/>
  <c r="D45" i="277"/>
  <c r="I45"/>
  <c r="D44" i="273"/>
  <c r="I44"/>
  <c r="C55" i="282" l="1"/>
  <c r="E55" s="1"/>
  <c r="F54"/>
  <c r="B45" i="262"/>
  <c r="E44"/>
  <c r="D54" i="281"/>
  <c r="I54"/>
  <c r="D52" i="280"/>
  <c r="I52"/>
  <c r="D54" i="279"/>
  <c r="J54" s="1"/>
  <c r="I54"/>
  <c r="C46" i="277"/>
  <c r="E46" s="1"/>
  <c r="F45"/>
  <c r="F44" i="273"/>
  <c r="C45"/>
  <c r="E45" s="1"/>
  <c r="I55" i="282" l="1"/>
  <c r="D55"/>
  <c r="D45" i="262"/>
  <c r="H45" s="1"/>
  <c r="C45"/>
  <c r="C55" i="281"/>
  <c r="E55" s="1"/>
  <c r="F54"/>
  <c r="C54" i="280"/>
  <c r="E54" s="1"/>
  <c r="F52"/>
  <c r="F54" i="279"/>
  <c r="C55"/>
  <c r="E55" s="1"/>
  <c r="I46" i="277"/>
  <c r="D46"/>
  <c r="I45" i="273"/>
  <c r="D45"/>
  <c r="C56" i="282" l="1"/>
  <c r="E56" s="1"/>
  <c r="F55"/>
  <c r="E45" i="262"/>
  <c r="B46"/>
  <c r="I55" i="281"/>
  <c r="D55"/>
  <c r="I54" i="280"/>
  <c r="D54"/>
  <c r="D55" i="279"/>
  <c r="J55" s="1"/>
  <c r="I55"/>
  <c r="C47" i="277"/>
  <c r="E47" s="1"/>
  <c r="F46"/>
  <c r="F45" i="273"/>
  <c r="C46"/>
  <c r="E46" s="1"/>
  <c r="I56" i="282" l="1"/>
  <c r="D56"/>
  <c r="D46" i="262"/>
  <c r="H46" s="1"/>
  <c r="C46"/>
  <c r="C56" i="281"/>
  <c r="E56" s="1"/>
  <c r="F55"/>
  <c r="C55" i="280"/>
  <c r="E55" s="1"/>
  <c r="F54"/>
  <c r="F55" i="279"/>
  <c r="C56"/>
  <c r="E56" s="1"/>
  <c r="D47" i="277"/>
  <c r="I47"/>
  <c r="D46" i="273"/>
  <c r="I46"/>
  <c r="C57" i="282" l="1"/>
  <c r="E57" s="1"/>
  <c r="F56"/>
  <c r="B47" i="262"/>
  <c r="E46"/>
  <c r="D56" i="281"/>
  <c r="I56"/>
  <c r="D55" i="280"/>
  <c r="I55"/>
  <c r="D56" i="279"/>
  <c r="J56" s="1"/>
  <c r="I56"/>
  <c r="F47" i="277"/>
  <c r="H47"/>
  <c r="C49" s="1"/>
  <c r="E49" s="1"/>
  <c r="F46" i="273"/>
  <c r="C47"/>
  <c r="E47" s="1"/>
  <c r="I57" i="282" l="1"/>
  <c r="D57"/>
  <c r="D47" i="262"/>
  <c r="H47" s="1"/>
  <c r="C47"/>
  <c r="C57" i="281"/>
  <c r="E57" s="1"/>
  <c r="F56"/>
  <c r="C56" i="280"/>
  <c r="E56" s="1"/>
  <c r="F55"/>
  <c r="F56" i="279"/>
  <c r="C57"/>
  <c r="E57" s="1"/>
  <c r="D49" i="277"/>
  <c r="I49"/>
  <c r="I47" i="273"/>
  <c r="D47"/>
  <c r="H47" s="1"/>
  <c r="C59" i="282" l="1"/>
  <c r="E59" s="1"/>
  <c r="F57"/>
  <c r="B49" i="262"/>
  <c r="E47"/>
  <c r="I57" i="281"/>
  <c r="D57"/>
  <c r="I56" i="280"/>
  <c r="D56"/>
  <c r="D57" i="279"/>
  <c r="J57" s="1"/>
  <c r="I57"/>
  <c r="C50" i="277"/>
  <c r="E50" s="1"/>
  <c r="F49"/>
  <c r="C49" i="273"/>
  <c r="E49" s="1"/>
  <c r="F47"/>
  <c r="I59" i="282" l="1"/>
  <c r="D59"/>
  <c r="D49" i="262"/>
  <c r="H49" s="1"/>
  <c r="C49"/>
  <c r="C59" i="281"/>
  <c r="E59" s="1"/>
  <c r="F57"/>
  <c r="C57" i="280"/>
  <c r="E57" s="1"/>
  <c r="F56"/>
  <c r="F57" i="279"/>
  <c r="C59"/>
  <c r="E59" s="1"/>
  <c r="I50" i="277"/>
  <c r="D50"/>
  <c r="I49" i="273"/>
  <c r="D49"/>
  <c r="C60" i="282" l="1"/>
  <c r="E60" s="1"/>
  <c r="F59"/>
  <c r="E49" i="262"/>
  <c r="B50"/>
  <c r="D59" i="281"/>
  <c r="I59"/>
  <c r="D57" i="280"/>
  <c r="I57"/>
  <c r="D59" i="279"/>
  <c r="J59" s="1"/>
  <c r="I59"/>
  <c r="C51" i="277"/>
  <c r="E51" s="1"/>
  <c r="F50"/>
  <c r="F49" i="273"/>
  <c r="C50"/>
  <c r="E50" s="1"/>
  <c r="I60" i="282" l="1"/>
  <c r="D60"/>
  <c r="D50" i="262"/>
  <c r="H50" s="1"/>
  <c r="C50"/>
  <c r="C60" i="281"/>
  <c r="E60" s="1"/>
  <c r="F59"/>
  <c r="C59" i="280"/>
  <c r="E59" s="1"/>
  <c r="F57"/>
  <c r="F59" i="279"/>
  <c r="C60"/>
  <c r="E60" s="1"/>
  <c r="D51" i="277"/>
  <c r="I51"/>
  <c r="D50" i="273"/>
  <c r="I50"/>
  <c r="C61" i="282" l="1"/>
  <c r="E61" s="1"/>
  <c r="F60"/>
  <c r="E50" i="262"/>
  <c r="B51"/>
  <c r="I60" i="281"/>
  <c r="D60"/>
  <c r="I59" i="280"/>
  <c r="D59"/>
  <c r="D60" i="279"/>
  <c r="J60" s="1"/>
  <c r="I60"/>
  <c r="C52" i="277"/>
  <c r="E52" s="1"/>
  <c r="F51"/>
  <c r="F50" i="273"/>
  <c r="C51"/>
  <c r="E51" s="1"/>
  <c r="I61" i="282" l="1"/>
  <c r="D61"/>
  <c r="D51" i="262"/>
  <c r="H51" s="1"/>
  <c r="C51"/>
  <c r="C61" i="281"/>
  <c r="E61" s="1"/>
  <c r="F60"/>
  <c r="C60" i="280"/>
  <c r="E60" s="1"/>
  <c r="F59"/>
  <c r="F60" i="279"/>
  <c r="C61"/>
  <c r="E61" s="1"/>
  <c r="I52" i="277"/>
  <c r="D52"/>
  <c r="I51" i="273"/>
  <c r="D51"/>
  <c r="C62" i="282" l="1"/>
  <c r="E62" s="1"/>
  <c r="F61"/>
  <c r="B52" i="262"/>
  <c r="E51"/>
  <c r="D61" i="281"/>
  <c r="I61"/>
  <c r="D60" i="280"/>
  <c r="I60"/>
  <c r="D61" i="279"/>
  <c r="J61" s="1"/>
  <c r="I61"/>
  <c r="C54" i="277"/>
  <c r="E54" s="1"/>
  <c r="F52"/>
  <c r="F51" i="273"/>
  <c r="C52"/>
  <c r="E52" s="1"/>
  <c r="I62" i="282" l="1"/>
  <c r="D62"/>
  <c r="D52" i="262"/>
  <c r="H52" s="1"/>
  <c r="C52"/>
  <c r="C62" i="281"/>
  <c r="E62" s="1"/>
  <c r="F61"/>
  <c r="C61" i="280"/>
  <c r="E61" s="1"/>
  <c r="F60"/>
  <c r="F61" i="279"/>
  <c r="C62"/>
  <c r="E62" s="1"/>
  <c r="D54" i="277"/>
  <c r="I54"/>
  <c r="D52" i="273"/>
  <c r="I52"/>
  <c r="H62" i="282" l="1"/>
  <c r="C64" s="1"/>
  <c r="E64" s="1"/>
  <c r="F62"/>
  <c r="E52" i="262"/>
  <c r="B54"/>
  <c r="I62" i="281"/>
  <c r="D62"/>
  <c r="I61" i="280"/>
  <c r="D61"/>
  <c r="D62" i="279"/>
  <c r="J62" s="1"/>
  <c r="I62"/>
  <c r="C55" i="277"/>
  <c r="E55" s="1"/>
  <c r="F54"/>
  <c r="F52" i="273"/>
  <c r="C54"/>
  <c r="E54" s="1"/>
  <c r="D64" i="282" l="1"/>
  <c r="I64"/>
  <c r="D54" i="262"/>
  <c r="H54" s="1"/>
  <c r="C54"/>
  <c r="H62" i="281"/>
  <c r="C64" s="1"/>
  <c r="E64" s="1"/>
  <c r="F62"/>
  <c r="C62" i="280"/>
  <c r="E62" s="1"/>
  <c r="F61"/>
  <c r="F62" i="279"/>
  <c r="C64"/>
  <c r="E64" s="1"/>
  <c r="I55" i="277"/>
  <c r="D55"/>
  <c r="D54" i="273"/>
  <c r="I54"/>
  <c r="F64" i="282" l="1"/>
  <c r="C65"/>
  <c r="E65" s="1"/>
  <c r="B55" i="262"/>
  <c r="E54"/>
  <c r="I64" i="281"/>
  <c r="D64"/>
  <c r="D62" i="280"/>
  <c r="I62"/>
  <c r="D64" i="279"/>
  <c r="J64" s="1"/>
  <c r="I64"/>
  <c r="C56" i="277"/>
  <c r="E56" s="1"/>
  <c r="F55"/>
  <c r="F54" i="273"/>
  <c r="C55"/>
  <c r="E55" s="1"/>
  <c r="D65" i="282" l="1"/>
  <c r="I65"/>
  <c r="D55" i="262"/>
  <c r="H55" s="1"/>
  <c r="C55"/>
  <c r="C65" i="281"/>
  <c r="E65" s="1"/>
  <c r="F64"/>
  <c r="F62" i="280"/>
  <c r="H62"/>
  <c r="C64" s="1"/>
  <c r="E64" s="1"/>
  <c r="F64" i="279"/>
  <c r="C65"/>
  <c r="E65" s="1"/>
  <c r="D56" i="277"/>
  <c r="I56"/>
  <c r="I55" i="273"/>
  <c r="D55"/>
  <c r="F65" i="282" l="1"/>
  <c r="C66"/>
  <c r="E66" s="1"/>
  <c r="E55" i="262"/>
  <c r="B56"/>
  <c r="D65" i="281"/>
  <c r="I65"/>
  <c r="D64" i="280"/>
  <c r="I64"/>
  <c r="D65" i="279"/>
  <c r="J65" s="1"/>
  <c r="I65"/>
  <c r="C57" i="277"/>
  <c r="E57" s="1"/>
  <c r="F56"/>
  <c r="F55" i="273"/>
  <c r="C56"/>
  <c r="E56" s="1"/>
  <c r="D66" i="282" l="1"/>
  <c r="I66"/>
  <c r="D56" i="262"/>
  <c r="C56"/>
  <c r="C66" i="281"/>
  <c r="E66" s="1"/>
  <c r="F65"/>
  <c r="C65" i="280"/>
  <c r="E65" s="1"/>
  <c r="F64"/>
  <c r="F65" i="279"/>
  <c r="C66"/>
  <c r="E66" s="1"/>
  <c r="I57" i="277"/>
  <c r="D57"/>
  <c r="D56" i="273"/>
  <c r="I56"/>
  <c r="F66" i="282" l="1"/>
  <c r="C67"/>
  <c r="E67" s="1"/>
  <c r="G56" i="262"/>
  <c r="H56"/>
  <c r="B57"/>
  <c r="E56"/>
  <c r="I66" i="281"/>
  <c r="D66"/>
  <c r="I65" i="280"/>
  <c r="D65"/>
  <c r="D66" i="279"/>
  <c r="J66" s="1"/>
  <c r="I66"/>
  <c r="C59" i="277"/>
  <c r="E59" s="1"/>
  <c r="F57"/>
  <c r="F56" i="273"/>
  <c r="C57"/>
  <c r="E57" s="1"/>
  <c r="D67" i="282" l="1"/>
  <c r="I67"/>
  <c r="D57" i="262"/>
  <c r="H57" s="1"/>
  <c r="C57"/>
  <c r="C67" i="281"/>
  <c r="E67" s="1"/>
  <c r="F66"/>
  <c r="C66" i="280"/>
  <c r="E66" s="1"/>
  <c r="F65"/>
  <c r="F66" i="279"/>
  <c r="C67"/>
  <c r="E67" s="1"/>
  <c r="D59" i="277"/>
  <c r="I59"/>
  <c r="I57" i="273"/>
  <c r="D57"/>
  <c r="F67" i="282" l="1"/>
  <c r="C69"/>
  <c r="E69" s="1"/>
  <c r="E57" i="262"/>
  <c r="B59"/>
  <c r="D67" i="281"/>
  <c r="I67"/>
  <c r="D66" i="280"/>
  <c r="I66"/>
  <c r="D67" i="279"/>
  <c r="J67" s="1"/>
  <c r="I67"/>
  <c r="C60" i="277"/>
  <c r="E60" s="1"/>
  <c r="F59"/>
  <c r="C59" i="273"/>
  <c r="E59" s="1"/>
  <c r="F57"/>
  <c r="D69" i="282" l="1"/>
  <c r="I69"/>
  <c r="D59" i="262"/>
  <c r="H59" s="1"/>
  <c r="C59"/>
  <c r="C69" i="281"/>
  <c r="E69" s="1"/>
  <c r="F67"/>
  <c r="C67" i="280"/>
  <c r="E67" s="1"/>
  <c r="F66"/>
  <c r="F67" i="279"/>
  <c r="C69"/>
  <c r="E69" s="1"/>
  <c r="I60" i="277"/>
  <c r="D60"/>
  <c r="I59" i="273"/>
  <c r="D59"/>
  <c r="F69" i="282" l="1"/>
  <c r="C70"/>
  <c r="E70" s="1"/>
  <c r="E59" i="262"/>
  <c r="B60"/>
  <c r="I69" i="281"/>
  <c r="D69"/>
  <c r="I67" i="280"/>
  <c r="D67"/>
  <c r="D69" i="279"/>
  <c r="J69" s="1"/>
  <c r="I69"/>
  <c r="C61" i="277"/>
  <c r="E61" s="1"/>
  <c r="F60"/>
  <c r="F59" i="273"/>
  <c r="C60"/>
  <c r="E60" s="1"/>
  <c r="D70" i="282" l="1"/>
  <c r="I70"/>
  <c r="D60" i="262"/>
  <c r="H60" s="1"/>
  <c r="C60"/>
  <c r="C70" i="281"/>
  <c r="E70" s="1"/>
  <c r="F69"/>
  <c r="C69" i="280"/>
  <c r="E69" s="1"/>
  <c r="F67"/>
  <c r="F69" i="279"/>
  <c r="C70"/>
  <c r="E70" s="1"/>
  <c r="D61" i="277"/>
  <c r="I61"/>
  <c r="D60" i="273"/>
  <c r="I60"/>
  <c r="F70" i="282" l="1"/>
  <c r="C71"/>
  <c r="E71" s="1"/>
  <c r="B61" i="262"/>
  <c r="E60"/>
  <c r="D70" i="281"/>
  <c r="I70"/>
  <c r="D69" i="280"/>
  <c r="I69"/>
  <c r="D70" i="279"/>
  <c r="J70" s="1"/>
  <c r="I70"/>
  <c r="C62" i="277"/>
  <c r="E62" s="1"/>
  <c r="F61"/>
  <c r="F60" i="273"/>
  <c r="C61"/>
  <c r="E61" s="1"/>
  <c r="D71" i="282" l="1"/>
  <c r="I71"/>
  <c r="D61" i="262"/>
  <c r="H61" s="1"/>
  <c r="C61"/>
  <c r="C71" i="281"/>
  <c r="E71" s="1"/>
  <c r="F70"/>
  <c r="C70" i="280"/>
  <c r="E70" s="1"/>
  <c r="F69"/>
  <c r="F70" i="279"/>
  <c r="C71"/>
  <c r="E71" s="1"/>
  <c r="I62" i="277"/>
  <c r="D62"/>
  <c r="I61" i="273"/>
  <c r="D61"/>
  <c r="F71" i="282" l="1"/>
  <c r="C72"/>
  <c r="E72" s="1"/>
  <c r="E61" i="262"/>
  <c r="B62"/>
  <c r="I71" i="281"/>
  <c r="D71"/>
  <c r="I70" i="280"/>
  <c r="D70"/>
  <c r="D71" i="279"/>
  <c r="J71" s="1"/>
  <c r="I71"/>
  <c r="H62" i="277"/>
  <c r="C64" s="1"/>
  <c r="E64" s="1"/>
  <c r="F62"/>
  <c r="F61" i="273"/>
  <c r="C62"/>
  <c r="E62" s="1"/>
  <c r="D72" i="282" l="1"/>
  <c r="I72"/>
  <c r="D62" i="262"/>
  <c r="H62" s="1"/>
  <c r="C62"/>
  <c r="C72" i="281"/>
  <c r="E72" s="1"/>
  <c r="F71"/>
  <c r="C71" i="280"/>
  <c r="E71" s="1"/>
  <c r="F70"/>
  <c r="F71" i="279"/>
  <c r="C72"/>
  <c r="E72" s="1"/>
  <c r="I64" i="277"/>
  <c r="D64"/>
  <c r="D62" i="273"/>
  <c r="H62" s="1"/>
  <c r="I62"/>
  <c r="C74" i="282" l="1"/>
  <c r="E74" s="1"/>
  <c r="F72"/>
  <c r="E62" i="262"/>
  <c r="B64"/>
  <c r="D72" i="281"/>
  <c r="I72"/>
  <c r="D71" i="280"/>
  <c r="I71"/>
  <c r="D72" i="279"/>
  <c r="J72" s="1"/>
  <c r="I72"/>
  <c r="C65" i="277"/>
  <c r="E65" s="1"/>
  <c r="F64"/>
  <c r="F62" i="273"/>
  <c r="C64"/>
  <c r="E64" s="1"/>
  <c r="I74" i="282" l="1"/>
  <c r="D74"/>
  <c r="D64" i="262"/>
  <c r="H64" s="1"/>
  <c r="C64"/>
  <c r="C74" i="281"/>
  <c r="E74" s="1"/>
  <c r="F72"/>
  <c r="C72" i="280"/>
  <c r="E72" s="1"/>
  <c r="F71"/>
  <c r="F72" i="279"/>
  <c r="C74"/>
  <c r="E74" s="1"/>
  <c r="D65" i="277"/>
  <c r="I65"/>
  <c r="D64" i="273"/>
  <c r="I64"/>
  <c r="C75" i="282" l="1"/>
  <c r="E75" s="1"/>
  <c r="F74"/>
  <c r="E64" i="262"/>
  <c r="B65"/>
  <c r="I74" i="281"/>
  <c r="D74"/>
  <c r="I72" i="280"/>
  <c r="D72"/>
  <c r="D74" i="279"/>
  <c r="J74" s="1"/>
  <c r="I74"/>
  <c r="C66" i="277"/>
  <c r="E66" s="1"/>
  <c r="F65"/>
  <c r="F64" i="273"/>
  <c r="C65"/>
  <c r="E65" s="1"/>
  <c r="I75" i="282" l="1"/>
  <c r="D75"/>
  <c r="D65" i="262"/>
  <c r="H65" s="1"/>
  <c r="C65"/>
  <c r="C75" i="281"/>
  <c r="E75" s="1"/>
  <c r="F74"/>
  <c r="C74" i="280"/>
  <c r="E74" s="1"/>
  <c r="F72"/>
  <c r="F74" i="279"/>
  <c r="C75"/>
  <c r="E75" s="1"/>
  <c r="I66" i="277"/>
  <c r="D66"/>
  <c r="I65" i="273"/>
  <c r="D65"/>
  <c r="C76" i="282" l="1"/>
  <c r="E76" s="1"/>
  <c r="F75"/>
  <c r="E65" i="262"/>
  <c r="B66"/>
  <c r="D75" i="281"/>
  <c r="I75"/>
  <c r="D74" i="280"/>
  <c r="I74"/>
  <c r="D75" i="279"/>
  <c r="J75" s="1"/>
  <c r="I75"/>
  <c r="C67" i="277"/>
  <c r="E67" s="1"/>
  <c r="F66"/>
  <c r="F65" i="273"/>
  <c r="C66"/>
  <c r="E66" s="1"/>
  <c r="I76" i="282" l="1"/>
  <c r="D76"/>
  <c r="D66" i="262"/>
  <c r="H66" s="1"/>
  <c r="C66"/>
  <c r="C76" i="281"/>
  <c r="E76" s="1"/>
  <c r="F75"/>
  <c r="C75" i="280"/>
  <c r="E75" s="1"/>
  <c r="F74"/>
  <c r="F75" i="279"/>
  <c r="C76"/>
  <c r="E76" s="1"/>
  <c r="D67" i="277"/>
  <c r="I67"/>
  <c r="D66" i="273"/>
  <c r="I66"/>
  <c r="C77" i="282" l="1"/>
  <c r="E77" s="1"/>
  <c r="F76"/>
  <c r="B67" i="262"/>
  <c r="E66"/>
  <c r="I76" i="281"/>
  <c r="D76"/>
  <c r="I75" i="280"/>
  <c r="D75"/>
  <c r="D76" i="279"/>
  <c r="J76" s="1"/>
  <c r="I76"/>
  <c r="C69" i="277"/>
  <c r="E69" s="1"/>
  <c r="F67"/>
  <c r="F66" i="273"/>
  <c r="C67"/>
  <c r="E67" s="1"/>
  <c r="I77" i="282" l="1"/>
  <c r="D77"/>
  <c r="D67" i="262"/>
  <c r="H67" s="1"/>
  <c r="C67"/>
  <c r="C77" i="281"/>
  <c r="E77" s="1"/>
  <c r="F76"/>
  <c r="C76" i="280"/>
  <c r="E76" s="1"/>
  <c r="F75"/>
  <c r="F76" i="279"/>
  <c r="C77"/>
  <c r="E77" s="1"/>
  <c r="I69" i="277"/>
  <c r="D69"/>
  <c r="I67" i="273"/>
  <c r="D67"/>
  <c r="H77" i="282" l="1"/>
  <c r="C79" s="1"/>
  <c r="E79" s="1"/>
  <c r="F77"/>
  <c r="E67" i="262"/>
  <c r="B69"/>
  <c r="D77" i="281"/>
  <c r="I77"/>
  <c r="D76" i="280"/>
  <c r="I76"/>
  <c r="D77" i="279"/>
  <c r="J77" s="1"/>
  <c r="I77"/>
  <c r="C70" i="277"/>
  <c r="E70" s="1"/>
  <c r="F69"/>
  <c r="C69" i="273"/>
  <c r="E69" s="1"/>
  <c r="F67"/>
  <c r="D79" i="282" l="1"/>
  <c r="I79"/>
  <c r="D69" i="262"/>
  <c r="H69" s="1"/>
  <c r="C69"/>
  <c r="F77" i="281"/>
  <c r="H77"/>
  <c r="C79" s="1"/>
  <c r="E79" s="1"/>
  <c r="C77" i="280"/>
  <c r="E77" s="1"/>
  <c r="F76"/>
  <c r="F77" i="279"/>
  <c r="C79"/>
  <c r="E79" s="1"/>
  <c r="D70" i="277"/>
  <c r="I70"/>
  <c r="I69" i="273"/>
  <c r="D69"/>
  <c r="F79" i="282" l="1"/>
  <c r="C80"/>
  <c r="E80" s="1"/>
  <c r="B70" i="262"/>
  <c r="E69"/>
  <c r="D79" i="281"/>
  <c r="I79"/>
  <c r="I77" i="280"/>
  <c r="D77"/>
  <c r="D79" i="279"/>
  <c r="J79" s="1"/>
  <c r="I79"/>
  <c r="C71" i="277"/>
  <c r="E71" s="1"/>
  <c r="F70"/>
  <c r="F69" i="273"/>
  <c r="C70"/>
  <c r="E70" s="1"/>
  <c r="D80" i="282" l="1"/>
  <c r="I80"/>
  <c r="C70" i="262"/>
  <c r="D70"/>
  <c r="H70" s="1"/>
  <c r="C80" i="281"/>
  <c r="E80" s="1"/>
  <c r="F79"/>
  <c r="H77" i="280"/>
  <c r="C79" s="1"/>
  <c r="E79" s="1"/>
  <c r="F77"/>
  <c r="F79" i="279"/>
  <c r="C80"/>
  <c r="E80" s="1"/>
  <c r="I71" i="277"/>
  <c r="D71"/>
  <c r="D70" i="273"/>
  <c r="I70"/>
  <c r="F80" i="282" l="1"/>
  <c r="C81"/>
  <c r="E81" s="1"/>
  <c r="B71" i="262"/>
  <c r="E70"/>
  <c r="I80" i="281"/>
  <c r="D80"/>
  <c r="I79" i="280"/>
  <c r="D79"/>
  <c r="D80" i="279"/>
  <c r="J80" s="1"/>
  <c r="I80"/>
  <c r="C72" i="277"/>
  <c r="E72" s="1"/>
  <c r="F71"/>
  <c r="F70" i="273"/>
  <c r="C71"/>
  <c r="E71" s="1"/>
  <c r="D81" i="282" l="1"/>
  <c r="I81"/>
  <c r="D71" i="262"/>
  <c r="H71" s="1"/>
  <c r="C71"/>
  <c r="C81" i="281"/>
  <c r="E81" s="1"/>
  <c r="F80"/>
  <c r="C80" i="280"/>
  <c r="E80" s="1"/>
  <c r="F79"/>
  <c r="F80" i="279"/>
  <c r="C81"/>
  <c r="E81" s="1"/>
  <c r="D72" i="277"/>
  <c r="I72"/>
  <c r="I71" i="273"/>
  <c r="D71"/>
  <c r="F81" i="282" l="1"/>
  <c r="C82"/>
  <c r="E82" s="1"/>
  <c r="B72" i="262"/>
  <c r="E71"/>
  <c r="D81" i="281"/>
  <c r="I81"/>
  <c r="D80" i="280"/>
  <c r="I80"/>
  <c r="D81" i="279"/>
  <c r="J81" s="1"/>
  <c r="I81"/>
  <c r="C74" i="277"/>
  <c r="E74" s="1"/>
  <c r="F72"/>
  <c r="F71" i="273"/>
  <c r="C72"/>
  <c r="E72" s="1"/>
  <c r="D82" i="282" l="1"/>
  <c r="I82"/>
  <c r="D72" i="262"/>
  <c r="H72" s="1"/>
  <c r="C72"/>
  <c r="C82" i="281"/>
  <c r="E82" s="1"/>
  <c r="F81"/>
  <c r="C81" i="280"/>
  <c r="E81" s="1"/>
  <c r="F80"/>
  <c r="F81" i="279"/>
  <c r="C82"/>
  <c r="E82" s="1"/>
  <c r="I74" i="277"/>
  <c r="D74"/>
  <c r="D72" i="273"/>
  <c r="I72"/>
  <c r="F82" i="282" l="1"/>
  <c r="C84"/>
  <c r="E84" s="1"/>
  <c r="E72" i="262"/>
  <c r="B74"/>
  <c r="I82" i="281"/>
  <c r="D82"/>
  <c r="I81" i="280"/>
  <c r="D81"/>
  <c r="D82" i="279"/>
  <c r="J82" s="1"/>
  <c r="I82"/>
  <c r="C75" i="277"/>
  <c r="E75" s="1"/>
  <c r="F74"/>
  <c r="F72" i="273"/>
  <c r="C74"/>
  <c r="E74" s="1"/>
  <c r="D84" i="282" l="1"/>
  <c r="I84"/>
  <c r="D74" i="262"/>
  <c r="H74" s="1"/>
  <c r="C74"/>
  <c r="C84" i="281"/>
  <c r="E84" s="1"/>
  <c r="F82"/>
  <c r="C82" i="280"/>
  <c r="E82" s="1"/>
  <c r="F81"/>
  <c r="F82" i="279"/>
  <c r="C84"/>
  <c r="E84" s="1"/>
  <c r="D75" i="277"/>
  <c r="I75"/>
  <c r="D74" i="273"/>
  <c r="I74"/>
  <c r="F84" i="282" l="1"/>
  <c r="C85"/>
  <c r="E85" s="1"/>
  <c r="B75" i="262"/>
  <c r="E74"/>
  <c r="D84" i="281"/>
  <c r="I84"/>
  <c r="D82" i="280"/>
  <c r="I82"/>
  <c r="D84" i="279"/>
  <c r="J84" s="1"/>
  <c r="I84"/>
  <c r="C76" i="277"/>
  <c r="E76" s="1"/>
  <c r="F75"/>
  <c r="F74" i="273"/>
  <c r="C75"/>
  <c r="E75" s="1"/>
  <c r="D85" i="282" l="1"/>
  <c r="I85"/>
  <c r="D75" i="262"/>
  <c r="H75" s="1"/>
  <c r="C75"/>
  <c r="C85" i="281"/>
  <c r="E85" s="1"/>
  <c r="F84"/>
  <c r="C84" i="280"/>
  <c r="E84" s="1"/>
  <c r="F82"/>
  <c r="F84" i="279"/>
  <c r="C85"/>
  <c r="E85" s="1"/>
  <c r="I76" i="277"/>
  <c r="D76"/>
  <c r="I75" i="273"/>
  <c r="D75"/>
  <c r="F85" i="282" l="1"/>
  <c r="C86"/>
  <c r="E86" s="1"/>
  <c r="E75" i="262"/>
  <c r="B76"/>
  <c r="I85" i="281"/>
  <c r="D85"/>
  <c r="I84" i="280"/>
  <c r="D84"/>
  <c r="D85" i="279"/>
  <c r="J85" s="1"/>
  <c r="I85"/>
  <c r="C77" i="277"/>
  <c r="E77" s="1"/>
  <c r="F76"/>
  <c r="F75" i="273"/>
  <c r="C76"/>
  <c r="E76" s="1"/>
  <c r="D86" i="282" l="1"/>
  <c r="I86"/>
  <c r="D76" i="262"/>
  <c r="H76" s="1"/>
  <c r="C76"/>
  <c r="C86" i="281"/>
  <c r="E86" s="1"/>
  <c r="F85"/>
  <c r="C85" i="280"/>
  <c r="E85" s="1"/>
  <c r="F84"/>
  <c r="F85" i="279"/>
  <c r="C86"/>
  <c r="E86" s="1"/>
  <c r="D77" i="277"/>
  <c r="I77"/>
  <c r="D76" i="273"/>
  <c r="I76"/>
  <c r="F86" i="282" l="1"/>
  <c r="C87"/>
  <c r="E87" s="1"/>
  <c r="B77" i="262"/>
  <c r="E76"/>
  <c r="D86" i="281"/>
  <c r="I86"/>
  <c r="D85" i="280"/>
  <c r="I85"/>
  <c r="D86" i="279"/>
  <c r="J86" s="1"/>
  <c r="I86"/>
  <c r="F77" i="277"/>
  <c r="H77"/>
  <c r="C79" s="1"/>
  <c r="E79" s="1"/>
  <c r="F76" i="273"/>
  <c r="C77"/>
  <c r="E77" s="1"/>
  <c r="D87" i="282" l="1"/>
  <c r="I87"/>
  <c r="C77" i="262"/>
  <c r="D77"/>
  <c r="H77" s="1"/>
  <c r="C87" i="281"/>
  <c r="E87" s="1"/>
  <c r="F86"/>
  <c r="C86" i="280"/>
  <c r="E86" s="1"/>
  <c r="F85"/>
  <c r="F86" i="279"/>
  <c r="C87"/>
  <c r="E87" s="1"/>
  <c r="D79" i="277"/>
  <c r="I79"/>
  <c r="I77" i="273"/>
  <c r="D77"/>
  <c r="H77" s="1"/>
  <c r="F87" i="282" l="1"/>
  <c r="C89"/>
  <c r="E89" s="1"/>
  <c r="E77" i="262"/>
  <c r="B79"/>
  <c r="I87" i="281"/>
  <c r="D87"/>
  <c r="I86" i="280"/>
  <c r="D86"/>
  <c r="D87" i="279"/>
  <c r="J87" s="1"/>
  <c r="I87"/>
  <c r="C80" i="277"/>
  <c r="E80" s="1"/>
  <c r="F79"/>
  <c r="C79" i="273"/>
  <c r="E79" s="1"/>
  <c r="F77"/>
  <c r="D89" i="282" l="1"/>
  <c r="I89"/>
  <c r="D79" i="262"/>
  <c r="H79" s="1"/>
  <c r="C79"/>
  <c r="C89" i="281"/>
  <c r="E89" s="1"/>
  <c r="F87"/>
  <c r="C87" i="280"/>
  <c r="E87" s="1"/>
  <c r="F86"/>
  <c r="F87" i="279"/>
  <c r="C89"/>
  <c r="E89" s="1"/>
  <c r="I80" i="277"/>
  <c r="D80"/>
  <c r="I79" i="273"/>
  <c r="D79"/>
  <c r="F89" i="282" l="1"/>
  <c r="C90"/>
  <c r="E90" s="1"/>
  <c r="B80" i="262"/>
  <c r="E79"/>
  <c r="D89" i="281"/>
  <c r="I89"/>
  <c r="D87" i="280"/>
  <c r="I87"/>
  <c r="D89" i="279"/>
  <c r="J89" s="1"/>
  <c r="I89"/>
  <c r="C81" i="277"/>
  <c r="E81" s="1"/>
  <c r="F80"/>
  <c r="F79" i="273"/>
  <c r="C80"/>
  <c r="E80" s="1"/>
  <c r="D90" i="282" l="1"/>
  <c r="I90"/>
  <c r="C80" i="262"/>
  <c r="D80"/>
  <c r="H80" s="1"/>
  <c r="C90" i="281"/>
  <c r="E90" s="1"/>
  <c r="F89"/>
  <c r="C89" i="280"/>
  <c r="E89" s="1"/>
  <c r="F87"/>
  <c r="F89" i="279"/>
  <c r="C90"/>
  <c r="E90" s="1"/>
  <c r="D81" i="277"/>
  <c r="I81"/>
  <c r="D80" i="273"/>
  <c r="I80"/>
  <c r="F90" i="282" l="1"/>
  <c r="C91"/>
  <c r="E91" s="1"/>
  <c r="E80" i="262"/>
  <c r="B81"/>
  <c r="I90" i="281"/>
  <c r="D90"/>
  <c r="I89" i="280"/>
  <c r="D89"/>
  <c r="D90" i="279"/>
  <c r="J90" s="1"/>
  <c r="I90"/>
  <c r="C82" i="277"/>
  <c r="E82" s="1"/>
  <c r="F81"/>
  <c r="F80" i="273"/>
  <c r="C81"/>
  <c r="E81" s="1"/>
  <c r="D91" i="282" l="1"/>
  <c r="I91"/>
  <c r="D81" i="262"/>
  <c r="H81" s="1"/>
  <c r="C81"/>
  <c r="C91" i="281"/>
  <c r="E91" s="1"/>
  <c r="F90"/>
  <c r="C90" i="280"/>
  <c r="E90" s="1"/>
  <c r="F89"/>
  <c r="F90" i="279"/>
  <c r="C91"/>
  <c r="E91" s="1"/>
  <c r="I82" i="277"/>
  <c r="D82"/>
  <c r="I81" i="273"/>
  <c r="D81"/>
  <c r="F91" i="282" l="1"/>
  <c r="C92"/>
  <c r="E92" s="1"/>
  <c r="E81" i="262"/>
  <c r="B82"/>
  <c r="D91" i="281"/>
  <c r="I91"/>
  <c r="D90" i="280"/>
  <c r="I90"/>
  <c r="D91" i="279"/>
  <c r="J91" s="1"/>
  <c r="I91"/>
  <c r="C84" i="277"/>
  <c r="E84" s="1"/>
  <c r="F82"/>
  <c r="F81" i="273"/>
  <c r="C82"/>
  <c r="E82" s="1"/>
  <c r="D92" i="282" l="1"/>
  <c r="I92"/>
  <c r="C82" i="262"/>
  <c r="D82"/>
  <c r="H82" s="1"/>
  <c r="C92" i="281"/>
  <c r="E92" s="1"/>
  <c r="F91"/>
  <c r="C91" i="280"/>
  <c r="E91" s="1"/>
  <c r="F90"/>
  <c r="F91" i="279"/>
  <c r="C92"/>
  <c r="E92" s="1"/>
  <c r="D84" i="277"/>
  <c r="I84"/>
  <c r="D82" i="273"/>
  <c r="I82"/>
  <c r="F92" i="282" l="1"/>
  <c r="H92"/>
  <c r="C94" s="1"/>
  <c r="E94" s="1"/>
  <c r="E82" i="262"/>
  <c r="B84"/>
  <c r="I92" i="281"/>
  <c r="D92"/>
  <c r="I91" i="280"/>
  <c r="D91"/>
  <c r="D92" i="279"/>
  <c r="J92" s="1"/>
  <c r="I92"/>
  <c r="C85" i="277"/>
  <c r="E85" s="1"/>
  <c r="F84"/>
  <c r="F82" i="273"/>
  <c r="C84"/>
  <c r="E84" s="1"/>
  <c r="I94" i="282" l="1"/>
  <c r="D94"/>
  <c r="D84" i="262"/>
  <c r="H84" s="1"/>
  <c r="C84"/>
  <c r="H92" i="281"/>
  <c r="C94" s="1"/>
  <c r="E94" s="1"/>
  <c r="F92"/>
  <c r="C92" i="280"/>
  <c r="E92" s="1"/>
  <c r="F91"/>
  <c r="F92" i="279"/>
  <c r="C94"/>
  <c r="E94" s="1"/>
  <c r="I85" i="277"/>
  <c r="D85"/>
  <c r="D84" i="273"/>
  <c r="I84"/>
  <c r="C95" i="282" l="1"/>
  <c r="E95" s="1"/>
  <c r="F94"/>
  <c r="E84" i="262"/>
  <c r="B85"/>
  <c r="I94" i="281"/>
  <c r="D94"/>
  <c r="D92" i="280"/>
  <c r="I92"/>
  <c r="D94" i="279"/>
  <c r="J94" s="1"/>
  <c r="I94"/>
  <c r="C86" i="277"/>
  <c r="E86" s="1"/>
  <c r="F85"/>
  <c r="F84" i="273"/>
  <c r="C85"/>
  <c r="E85" s="1"/>
  <c r="I95" i="282" l="1"/>
  <c r="D95"/>
  <c r="C85" i="262"/>
  <c r="D85"/>
  <c r="H85" s="1"/>
  <c r="C95" i="281"/>
  <c r="E95" s="1"/>
  <c r="F94"/>
  <c r="F92" i="280"/>
  <c r="H92"/>
  <c r="C94" s="1"/>
  <c r="E94" s="1"/>
  <c r="F94" i="279"/>
  <c r="C95"/>
  <c r="E95" s="1"/>
  <c r="D86" i="277"/>
  <c r="I86"/>
  <c r="I85" i="273"/>
  <c r="D85"/>
  <c r="C96" i="282" l="1"/>
  <c r="E96" s="1"/>
  <c r="F95"/>
  <c r="E85" i="262"/>
  <c r="B86"/>
  <c r="D95" i="281"/>
  <c r="I95"/>
  <c r="D94" i="280"/>
  <c r="I94"/>
  <c r="D95" i="279"/>
  <c r="J95" s="1"/>
  <c r="I95"/>
  <c r="C87" i="277"/>
  <c r="E87" s="1"/>
  <c r="F86"/>
  <c r="F85" i="273"/>
  <c r="C86"/>
  <c r="E86" s="1"/>
  <c r="I96" i="282" l="1"/>
  <c r="D96"/>
  <c r="C86" i="262"/>
  <c r="D86"/>
  <c r="H86" s="1"/>
  <c r="C96" i="281"/>
  <c r="E96" s="1"/>
  <c r="F95"/>
  <c r="C95" i="280"/>
  <c r="E95" s="1"/>
  <c r="F94"/>
  <c r="F95" i="279"/>
  <c r="C96"/>
  <c r="E96" s="1"/>
  <c r="I87" i="277"/>
  <c r="D87"/>
  <c r="D86" i="273"/>
  <c r="I86"/>
  <c r="C97" i="282" l="1"/>
  <c r="E97" s="1"/>
  <c r="F96"/>
  <c r="E86" i="262"/>
  <c r="B87"/>
  <c r="I96" i="281"/>
  <c r="D96"/>
  <c r="I95" i="280"/>
  <c r="D95"/>
  <c r="D96" i="279"/>
  <c r="J96" s="1"/>
  <c r="I96"/>
  <c r="C89" i="277"/>
  <c r="E89" s="1"/>
  <c r="F87"/>
  <c r="F86" i="273"/>
  <c r="C87"/>
  <c r="E87" s="1"/>
  <c r="I97" i="282" l="1"/>
  <c r="D97"/>
  <c r="C87" i="262"/>
  <c r="D87"/>
  <c r="H87" s="1"/>
  <c r="C97" i="281"/>
  <c r="E97" s="1"/>
  <c r="F96"/>
  <c r="C96" i="280"/>
  <c r="E96" s="1"/>
  <c r="F95"/>
  <c r="F96" i="279"/>
  <c r="C97"/>
  <c r="E97" s="1"/>
  <c r="I89" i="277"/>
  <c r="D89"/>
  <c r="I87" i="273"/>
  <c r="D87"/>
  <c r="C99" i="282" l="1"/>
  <c r="E99" s="1"/>
  <c r="F97"/>
  <c r="E87" i="262"/>
  <c r="B89"/>
  <c r="D97" i="281"/>
  <c r="I97"/>
  <c r="D96" i="280"/>
  <c r="I96"/>
  <c r="D97" i="279"/>
  <c r="J97" s="1"/>
  <c r="I97"/>
  <c r="C90" i="277"/>
  <c r="E90" s="1"/>
  <c r="F89"/>
  <c r="C89" i="273"/>
  <c r="E89" s="1"/>
  <c r="F87"/>
  <c r="I99" i="282" l="1"/>
  <c r="D99"/>
  <c r="C89" i="262"/>
  <c r="D89"/>
  <c r="H89" s="1"/>
  <c r="C99" i="281"/>
  <c r="E99" s="1"/>
  <c r="F97"/>
  <c r="C97" i="280"/>
  <c r="E97" s="1"/>
  <c r="F96"/>
  <c r="F97" i="279"/>
  <c r="C99"/>
  <c r="E99" s="1"/>
  <c r="D90" i="277"/>
  <c r="I90"/>
  <c r="I89" i="273"/>
  <c r="D89"/>
  <c r="C100" i="282" l="1"/>
  <c r="E100" s="1"/>
  <c r="F99"/>
  <c r="B90" i="262"/>
  <c r="E89"/>
  <c r="I99" i="281"/>
  <c r="D99"/>
  <c r="I97" i="280"/>
  <c r="D97"/>
  <c r="D99" i="279"/>
  <c r="J99" s="1"/>
  <c r="I99"/>
  <c r="C91" i="277"/>
  <c r="E91" s="1"/>
  <c r="F90"/>
  <c r="F89" i="273"/>
  <c r="C90"/>
  <c r="E90" s="1"/>
  <c r="I100" i="282" l="1"/>
  <c r="D100"/>
  <c r="C90" i="262"/>
  <c r="D90"/>
  <c r="H90" s="1"/>
  <c r="C100" i="281"/>
  <c r="E100" s="1"/>
  <c r="F99"/>
  <c r="C99" i="280"/>
  <c r="E99" s="1"/>
  <c r="F97"/>
  <c r="F99" i="279"/>
  <c r="C100"/>
  <c r="E100" s="1"/>
  <c r="I91" i="277"/>
  <c r="D91"/>
  <c r="D90" i="273"/>
  <c r="I90"/>
  <c r="C101" i="282" l="1"/>
  <c r="E101" s="1"/>
  <c r="F100"/>
  <c r="E90" i="262"/>
  <c r="B91"/>
  <c r="D100" i="281"/>
  <c r="I100"/>
  <c r="D99" i="280"/>
  <c r="I99"/>
  <c r="D100" i="279"/>
  <c r="J100" s="1"/>
  <c r="I100"/>
  <c r="C92" i="277"/>
  <c r="E92" s="1"/>
  <c r="F91"/>
  <c r="F90" i="273"/>
  <c r="C91"/>
  <c r="E91" s="1"/>
  <c r="I101" i="282" l="1"/>
  <c r="D101"/>
  <c r="C91" i="262"/>
  <c r="D91"/>
  <c r="H91" s="1"/>
  <c r="C101" i="281"/>
  <c r="E101" s="1"/>
  <c r="F100"/>
  <c r="C100" i="280"/>
  <c r="E100" s="1"/>
  <c r="F99"/>
  <c r="F100" i="279"/>
  <c r="C101"/>
  <c r="E101" s="1"/>
  <c r="D92" i="277"/>
  <c r="I92"/>
  <c r="I91" i="273"/>
  <c r="D91"/>
  <c r="C102" i="282" l="1"/>
  <c r="E102" s="1"/>
  <c r="F101"/>
  <c r="B93" i="262"/>
  <c r="E91"/>
  <c r="I101" i="281"/>
  <c r="D101"/>
  <c r="I100" i="280"/>
  <c r="D100"/>
  <c r="D101" i="279"/>
  <c r="J101" s="1"/>
  <c r="I101"/>
  <c r="F92" i="277"/>
  <c r="H92"/>
  <c r="C94" s="1"/>
  <c r="E94" s="1"/>
  <c r="C92" i="273"/>
  <c r="E92" s="1"/>
  <c r="F91"/>
  <c r="I102" i="282" l="1"/>
  <c r="D102"/>
  <c r="C93" i="262"/>
  <c r="D93"/>
  <c r="H93" s="1"/>
  <c r="C102" i="281"/>
  <c r="E102" s="1"/>
  <c r="F101"/>
  <c r="C101" i="280"/>
  <c r="E101" s="1"/>
  <c r="F100"/>
  <c r="F101" i="279"/>
  <c r="C102"/>
  <c r="E102" s="1"/>
  <c r="D94" i="277"/>
  <c r="I94"/>
  <c r="D4" i="276"/>
  <c r="H4" s="1"/>
  <c r="I92" i="273"/>
  <c r="D92"/>
  <c r="H92" s="1"/>
  <c r="C104" i="282" l="1"/>
  <c r="E104" s="1"/>
  <c r="F102"/>
  <c r="B94" i="262"/>
  <c r="E93"/>
  <c r="D102" i="281"/>
  <c r="I102"/>
  <c r="D101" i="280"/>
  <c r="I101"/>
  <c r="D102" i="279"/>
  <c r="J102" s="1"/>
  <c r="I102"/>
  <c r="C95" i="277"/>
  <c r="E95" s="1"/>
  <c r="F94"/>
  <c r="E4" i="276"/>
  <c r="C94" i="273"/>
  <c r="E94" s="1"/>
  <c r="F92"/>
  <c r="D104" i="282" l="1"/>
  <c r="I104"/>
  <c r="C94" i="262"/>
  <c r="D94"/>
  <c r="H94" s="1"/>
  <c r="C104" i="281"/>
  <c r="E104" s="1"/>
  <c r="F102"/>
  <c r="C102" i="280"/>
  <c r="E102" s="1"/>
  <c r="F101"/>
  <c r="F102" i="279"/>
  <c r="C104"/>
  <c r="E104" s="1"/>
  <c r="I95" i="277"/>
  <c r="D95"/>
  <c r="D5" i="276"/>
  <c r="H5" s="1"/>
  <c r="I94" i="273"/>
  <c r="D94"/>
  <c r="F104" i="282" l="1"/>
  <c r="C105"/>
  <c r="E105" s="1"/>
  <c r="E94" i="262"/>
  <c r="B95"/>
  <c r="I104" i="281"/>
  <c r="D104"/>
  <c r="I102" i="280"/>
  <c r="D102"/>
  <c r="D104" i="279"/>
  <c r="J104" s="1"/>
  <c r="I104"/>
  <c r="C96" i="277"/>
  <c r="E96" s="1"/>
  <c r="F95"/>
  <c r="B6" i="276"/>
  <c r="C6" s="1"/>
  <c r="E5"/>
  <c r="C95" i="273"/>
  <c r="E95" s="1"/>
  <c r="F94"/>
  <c r="D105" i="282" l="1"/>
  <c r="I105"/>
  <c r="C95" i="262"/>
  <c r="D95"/>
  <c r="H95" s="1"/>
  <c r="C105" i="281"/>
  <c r="E105" s="1"/>
  <c r="F104"/>
  <c r="C104" i="280"/>
  <c r="E104" s="1"/>
  <c r="F102"/>
  <c r="F104" i="279"/>
  <c r="C105"/>
  <c r="E105" s="1"/>
  <c r="D96" i="277"/>
  <c r="I96"/>
  <c r="D6" i="276"/>
  <c r="H6" s="1"/>
  <c r="D95" i="273"/>
  <c r="I95"/>
  <c r="F105" i="282" l="1"/>
  <c r="C106"/>
  <c r="E106" s="1"/>
  <c r="B96" i="262"/>
  <c r="E95"/>
  <c r="D105" i="281"/>
  <c r="I105"/>
  <c r="D104" i="280"/>
  <c r="I104"/>
  <c r="D105" i="279"/>
  <c r="J105" s="1"/>
  <c r="I105"/>
  <c r="C97" i="277"/>
  <c r="E97" s="1"/>
  <c r="F96"/>
  <c r="B7" i="276"/>
  <c r="C7" s="1"/>
  <c r="E6"/>
  <c r="C96" i="273"/>
  <c r="E96" s="1"/>
  <c r="F95"/>
  <c r="D106" i="282" l="1"/>
  <c r="I106"/>
  <c r="C96" i="262"/>
  <c r="D96"/>
  <c r="H96" s="1"/>
  <c r="C106" i="281"/>
  <c r="E106" s="1"/>
  <c r="F105"/>
  <c r="C105" i="280"/>
  <c r="E105" s="1"/>
  <c r="F104"/>
  <c r="F105" i="279"/>
  <c r="C106"/>
  <c r="E106" s="1"/>
  <c r="I97" i="277"/>
  <c r="D97"/>
  <c r="D7" i="276"/>
  <c r="H7" s="1"/>
  <c r="I96" i="273"/>
  <c r="D96"/>
  <c r="F106" i="282" l="1"/>
  <c r="C107"/>
  <c r="E107" s="1"/>
  <c r="B98" i="262"/>
  <c r="E96"/>
  <c r="I106" i="281"/>
  <c r="D106"/>
  <c r="I105" i="280"/>
  <c r="D105"/>
  <c r="D106" i="279"/>
  <c r="J106" s="1"/>
  <c r="I106"/>
  <c r="C99" i="277"/>
  <c r="E99" s="1"/>
  <c r="F97"/>
  <c r="B9" i="276"/>
  <c r="C9" s="1"/>
  <c r="E7"/>
  <c r="C97" i="273"/>
  <c r="E97" s="1"/>
  <c r="F96"/>
  <c r="D107" i="282" l="1"/>
  <c r="I107"/>
  <c r="C98" i="262"/>
  <c r="D98"/>
  <c r="H98" s="1"/>
  <c r="C107" i="281"/>
  <c r="E107" s="1"/>
  <c r="F106"/>
  <c r="C106" i="280"/>
  <c r="E106" s="1"/>
  <c r="F105"/>
  <c r="F106" i="279"/>
  <c r="C107"/>
  <c r="E107" s="1"/>
  <c r="D99" i="277"/>
  <c r="I99"/>
  <c r="D9" i="276"/>
  <c r="H9" s="1"/>
  <c r="D97" i="273"/>
  <c r="I97"/>
  <c r="F107" i="282" l="1"/>
  <c r="H107"/>
  <c r="C109" s="1"/>
  <c r="E109" s="1"/>
  <c r="B99" i="262"/>
  <c r="E98"/>
  <c r="I107" i="281"/>
  <c r="D107"/>
  <c r="D106" i="280"/>
  <c r="I106"/>
  <c r="D107" i="279"/>
  <c r="J107" s="1"/>
  <c r="I107"/>
  <c r="C100" i="277"/>
  <c r="E100" s="1"/>
  <c r="F99"/>
  <c r="B10" i="276"/>
  <c r="C10" s="1"/>
  <c r="E9"/>
  <c r="F97" i="273"/>
  <c r="C99"/>
  <c r="E99" s="1"/>
  <c r="I109" i="282" l="1"/>
  <c r="D109"/>
  <c r="C99" i="262"/>
  <c r="D99"/>
  <c r="H99" s="1"/>
  <c r="H107" i="281"/>
  <c r="C109" s="1"/>
  <c r="E109" s="1"/>
  <c r="F107"/>
  <c r="C107" i="280"/>
  <c r="E107" s="1"/>
  <c r="F106"/>
  <c r="F107" i="279"/>
  <c r="C109"/>
  <c r="E109" s="1"/>
  <c r="I100" i="277"/>
  <c r="D100"/>
  <c r="D10" i="276"/>
  <c r="H10" s="1"/>
  <c r="D99" i="273"/>
  <c r="I99"/>
  <c r="C110" i="282" l="1"/>
  <c r="E110" s="1"/>
  <c r="F109"/>
  <c r="E99" i="262"/>
  <c r="B100"/>
  <c r="I109" i="281"/>
  <c r="D109"/>
  <c r="I107" i="280"/>
  <c r="D107"/>
  <c r="D109" i="279"/>
  <c r="J109" s="1"/>
  <c r="I109"/>
  <c r="C101" i="277"/>
  <c r="E101" s="1"/>
  <c r="F100"/>
  <c r="B11" i="276"/>
  <c r="C11" s="1"/>
  <c r="E10"/>
  <c r="C100" i="273"/>
  <c r="E100" s="1"/>
  <c r="F99"/>
  <c r="I110" i="282" l="1"/>
  <c r="D110"/>
  <c r="C100" i="262"/>
  <c r="D100"/>
  <c r="H100" s="1"/>
  <c r="C110" i="281"/>
  <c r="E110" s="1"/>
  <c r="F109"/>
  <c r="H107" i="280"/>
  <c r="C109" s="1"/>
  <c r="E109" s="1"/>
  <c r="F107"/>
  <c r="F109" i="279"/>
  <c r="C110"/>
  <c r="E110" s="1"/>
  <c r="D101" i="277"/>
  <c r="I101"/>
  <c r="D11" i="276"/>
  <c r="H11" s="1"/>
  <c r="I100" i="273"/>
  <c r="D100"/>
  <c r="C111" i="282" l="1"/>
  <c r="E111" s="1"/>
  <c r="F110"/>
  <c r="B101" i="262"/>
  <c r="E100"/>
  <c r="D110" i="281"/>
  <c r="I110"/>
  <c r="I109" i="280"/>
  <c r="D109"/>
  <c r="D110" i="279"/>
  <c r="J110" s="1"/>
  <c r="I110"/>
  <c r="C102" i="277"/>
  <c r="E102" s="1"/>
  <c r="F101"/>
  <c r="B12" i="276"/>
  <c r="C12" s="1"/>
  <c r="E11"/>
  <c r="C101" i="273"/>
  <c r="E101" s="1"/>
  <c r="F100"/>
  <c r="I111" i="282" l="1"/>
  <c r="D111"/>
  <c r="C101" i="262"/>
  <c r="D101"/>
  <c r="H101" s="1"/>
  <c r="C111" i="281"/>
  <c r="E111" s="1"/>
  <c r="F110"/>
  <c r="C110" i="280"/>
  <c r="E110" s="1"/>
  <c r="F109"/>
  <c r="F110" i="279"/>
  <c r="C111"/>
  <c r="E111" s="1"/>
  <c r="I102" i="277"/>
  <c r="D102"/>
  <c r="D12" i="276"/>
  <c r="H12" s="1"/>
  <c r="D101" i="273"/>
  <c r="I101"/>
  <c r="C112" i="282" l="1"/>
  <c r="E112" s="1"/>
  <c r="F111"/>
  <c r="E101" i="262"/>
  <c r="B103"/>
  <c r="I111" i="281"/>
  <c r="D111"/>
  <c r="D110" i="280"/>
  <c r="I110"/>
  <c r="D111" i="279"/>
  <c r="J111" s="1"/>
  <c r="I111"/>
  <c r="C104" i="277"/>
  <c r="E104" s="1"/>
  <c r="F102"/>
  <c r="B14" i="276"/>
  <c r="C14" s="1"/>
  <c r="E12"/>
  <c r="C102" i="273"/>
  <c r="E102" s="1"/>
  <c r="F101"/>
  <c r="I112" i="282" l="1"/>
  <c r="D112"/>
  <c r="C103" i="262"/>
  <c r="D103"/>
  <c r="H103" s="1"/>
  <c r="C112" i="281"/>
  <c r="E112" s="1"/>
  <c r="F111"/>
  <c r="C111" i="280"/>
  <c r="E111" s="1"/>
  <c r="F110"/>
  <c r="F111" i="279"/>
  <c r="C112"/>
  <c r="E112" s="1"/>
  <c r="D104" i="277"/>
  <c r="I104"/>
  <c r="D14" i="276"/>
  <c r="D102" i="273"/>
  <c r="I102"/>
  <c r="C114" i="282" l="1"/>
  <c r="E114" s="1"/>
  <c r="F112"/>
  <c r="E103" i="262"/>
  <c r="B104"/>
  <c r="C104" s="1"/>
  <c r="H14" i="276"/>
  <c r="D112" i="281"/>
  <c r="I112"/>
  <c r="I111" i="280"/>
  <c r="D111"/>
  <c r="D112" i="279"/>
  <c r="J112" s="1"/>
  <c r="I112"/>
  <c r="C105" i="277"/>
  <c r="E105" s="1"/>
  <c r="F104"/>
  <c r="B15" i="276"/>
  <c r="C15" s="1"/>
  <c r="E14"/>
  <c r="F102" i="273"/>
  <c r="C104"/>
  <c r="E104" s="1"/>
  <c r="I114" i="282" l="1"/>
  <c r="D114"/>
  <c r="D104" i="262"/>
  <c r="H104" s="1"/>
  <c r="C114" i="281"/>
  <c r="E114" s="1"/>
  <c r="F112"/>
  <c r="C112" i="280"/>
  <c r="E112" s="1"/>
  <c r="F111"/>
  <c r="F112" i="279"/>
  <c r="C114"/>
  <c r="E114" s="1"/>
  <c r="I105" i="277"/>
  <c r="D105"/>
  <c r="D15" i="276"/>
  <c r="I104" i="273"/>
  <c r="D104"/>
  <c r="C115" i="282" l="1"/>
  <c r="E115" s="1"/>
  <c r="F114"/>
  <c r="E104" i="262"/>
  <c r="B105"/>
  <c r="C105" s="1"/>
  <c r="H15" i="276"/>
  <c r="I114" i="281"/>
  <c r="D114"/>
  <c r="D112" i="280"/>
  <c r="I112"/>
  <c r="D114" i="279"/>
  <c r="J114" s="1"/>
  <c r="I114"/>
  <c r="C106" i="277"/>
  <c r="E106" s="1"/>
  <c r="F105"/>
  <c r="B16" i="276"/>
  <c r="C16" s="1"/>
  <c r="E15"/>
  <c r="C105" i="273"/>
  <c r="E105" s="1"/>
  <c r="F104"/>
  <c r="I115" i="282" l="1"/>
  <c r="D115"/>
  <c r="D105" i="262"/>
  <c r="H105" s="1"/>
  <c r="C115" i="281"/>
  <c r="E115" s="1"/>
  <c r="F114"/>
  <c r="C114" i="280"/>
  <c r="E114" s="1"/>
  <c r="F112"/>
  <c r="F114" i="279"/>
  <c r="C115"/>
  <c r="E115" s="1"/>
  <c r="D106" i="277"/>
  <c r="I106"/>
  <c r="D16" i="276"/>
  <c r="H16" s="1"/>
  <c r="D105" i="273"/>
  <c r="I105"/>
  <c r="C116" i="282" l="1"/>
  <c r="E116" s="1"/>
  <c r="F115"/>
  <c r="E105" i="262"/>
  <c r="B106"/>
  <c r="C106" s="1"/>
  <c r="D115" i="281"/>
  <c r="I115"/>
  <c r="I114" i="280"/>
  <c r="D114"/>
  <c r="D115" i="279"/>
  <c r="J115" s="1"/>
  <c r="I115"/>
  <c r="C107" i="277"/>
  <c r="E107" s="1"/>
  <c r="F106"/>
  <c r="B17" i="276"/>
  <c r="C17" s="1"/>
  <c r="E16"/>
  <c r="C106" i="273"/>
  <c r="E106" s="1"/>
  <c r="F105"/>
  <c r="I116" i="282" l="1"/>
  <c r="D116"/>
  <c r="D106" i="262"/>
  <c r="H106" s="1"/>
  <c r="C116" i="281"/>
  <c r="E116" s="1"/>
  <c r="F115"/>
  <c r="C115" i="280"/>
  <c r="E115" s="1"/>
  <c r="F114"/>
  <c r="F115" i="279"/>
  <c r="C116"/>
  <c r="E116" s="1"/>
  <c r="I107" i="277"/>
  <c r="D107"/>
  <c r="D17" i="276"/>
  <c r="H17" s="1"/>
  <c r="I106" i="273"/>
  <c r="D106"/>
  <c r="C117" i="282" l="1"/>
  <c r="E117" s="1"/>
  <c r="F116"/>
  <c r="B108" i="262"/>
  <c r="C108" s="1"/>
  <c r="E106"/>
  <c r="I116" i="281"/>
  <c r="D116"/>
  <c r="D115" i="280"/>
  <c r="I115"/>
  <c r="D116" i="279"/>
  <c r="J116" s="1"/>
  <c r="I116"/>
  <c r="H107" i="277"/>
  <c r="C109" s="1"/>
  <c r="E109" s="1"/>
  <c r="F107"/>
  <c r="B19" i="276"/>
  <c r="C19" s="1"/>
  <c r="E17"/>
  <c r="C107" i="273"/>
  <c r="E107" s="1"/>
  <c r="F106"/>
  <c r="I117" i="282" l="1"/>
  <c r="D117"/>
  <c r="D108" i="262"/>
  <c r="H108" s="1"/>
  <c r="C117" i="281"/>
  <c r="E117" s="1"/>
  <c r="F116"/>
  <c r="C116" i="280"/>
  <c r="E116" s="1"/>
  <c r="F115"/>
  <c r="F116" i="279"/>
  <c r="C117"/>
  <c r="E117" s="1"/>
  <c r="I109" i="277"/>
  <c r="D109"/>
  <c r="D19" i="276"/>
  <c r="H19" s="1"/>
  <c r="I107" i="273"/>
  <c r="D107"/>
  <c r="H107" s="1"/>
  <c r="C119" i="282" l="1"/>
  <c r="E119" s="1"/>
  <c r="F117"/>
  <c r="E108" i="262"/>
  <c r="B109"/>
  <c r="C109" s="1"/>
  <c r="D117" i="281"/>
  <c r="I117"/>
  <c r="I116" i="280"/>
  <c r="D116"/>
  <c r="D117" i="279"/>
  <c r="J117" s="1"/>
  <c r="I117"/>
  <c r="C110" i="277"/>
  <c r="E110" s="1"/>
  <c r="F109"/>
  <c r="B20" i="276"/>
  <c r="E19"/>
  <c r="F107" i="273"/>
  <c r="C109"/>
  <c r="E109" s="1"/>
  <c r="I119" i="282" l="1"/>
  <c r="D119"/>
  <c r="D109" i="262"/>
  <c r="H109" s="1"/>
  <c r="C119" i="281"/>
  <c r="E119" s="1"/>
  <c r="F117"/>
  <c r="C117" i="280"/>
  <c r="E117" s="1"/>
  <c r="F116"/>
  <c r="F117" i="279"/>
  <c r="C119"/>
  <c r="E119" s="1"/>
  <c r="D110" i="277"/>
  <c r="I110"/>
  <c r="D20" i="276"/>
  <c r="H20" s="1"/>
  <c r="I109" i="273"/>
  <c r="D109"/>
  <c r="C120" i="282" l="1"/>
  <c r="E120" s="1"/>
  <c r="F119"/>
  <c r="B110" i="262"/>
  <c r="D110" s="1"/>
  <c r="E109"/>
  <c r="I119" i="281"/>
  <c r="D119"/>
  <c r="D117" i="280"/>
  <c r="I117"/>
  <c r="D119" i="279"/>
  <c r="J119" s="1"/>
  <c r="I119"/>
  <c r="C111" i="277"/>
  <c r="E111" s="1"/>
  <c r="F110"/>
  <c r="B21" i="276"/>
  <c r="D21" s="1"/>
  <c r="E20"/>
  <c r="F109" i="273"/>
  <c r="C110"/>
  <c r="E110" s="1"/>
  <c r="I120" i="282" l="1"/>
  <c r="D120"/>
  <c r="C110" i="262"/>
  <c r="H110"/>
  <c r="C120" i="281"/>
  <c r="E120" s="1"/>
  <c r="F119"/>
  <c r="C119" i="280"/>
  <c r="E119" s="1"/>
  <c r="F117"/>
  <c r="F119" i="279"/>
  <c r="C120"/>
  <c r="E120" s="1"/>
  <c r="I111" i="277"/>
  <c r="D111"/>
  <c r="H21" i="276"/>
  <c r="C21"/>
  <c r="D110" i="273"/>
  <c r="I110"/>
  <c r="C121" i="282" l="1"/>
  <c r="E121" s="1"/>
  <c r="F120"/>
  <c r="E110" i="262"/>
  <c r="B111"/>
  <c r="D111" s="1"/>
  <c r="D120" i="281"/>
  <c r="I120"/>
  <c r="I119" i="280"/>
  <c r="D119"/>
  <c r="D120" i="279"/>
  <c r="J120" s="1"/>
  <c r="I120"/>
  <c r="C112" i="277"/>
  <c r="E112" s="1"/>
  <c r="F111"/>
  <c r="B22" i="276"/>
  <c r="D22" s="1"/>
  <c r="E21"/>
  <c r="F110" i="273"/>
  <c r="C111"/>
  <c r="E111" s="1"/>
  <c r="I121" i="282" l="1"/>
  <c r="D121"/>
  <c r="H111" i="262"/>
  <c r="C111"/>
  <c r="C121" i="281"/>
  <c r="E121" s="1"/>
  <c r="F120"/>
  <c r="C120" i="280"/>
  <c r="E120" s="1"/>
  <c r="F119"/>
  <c r="F120" i="279"/>
  <c r="C121"/>
  <c r="E121" s="1"/>
  <c r="D112" i="277"/>
  <c r="I112"/>
  <c r="C22" i="276"/>
  <c r="H22"/>
  <c r="I111" i="273"/>
  <c r="D111"/>
  <c r="C122" i="282" l="1"/>
  <c r="E122" s="1"/>
  <c r="F121"/>
  <c r="E111" i="262"/>
  <c r="B113"/>
  <c r="D113" s="1"/>
  <c r="I121" i="281"/>
  <c r="D121"/>
  <c r="D120" i="280"/>
  <c r="I120"/>
  <c r="D121" i="279"/>
  <c r="J121" s="1"/>
  <c r="I121"/>
  <c r="C114" i="277"/>
  <c r="E114" s="1"/>
  <c r="F112"/>
  <c r="B24" i="276"/>
  <c r="D24" s="1"/>
  <c r="E22"/>
  <c r="F111" i="273"/>
  <c r="C112"/>
  <c r="E112" s="1"/>
  <c r="I122" i="282" l="1"/>
  <c r="D122"/>
  <c r="H113" i="262"/>
  <c r="C113"/>
  <c r="C122" i="281"/>
  <c r="E122" s="1"/>
  <c r="F121"/>
  <c r="C121" i="280"/>
  <c r="E121" s="1"/>
  <c r="F120"/>
  <c r="F121" i="279"/>
  <c r="C122"/>
  <c r="E122" s="1"/>
  <c r="I114" i="277"/>
  <c r="D114"/>
  <c r="H24" i="276"/>
  <c r="C24"/>
  <c r="D112" i="273"/>
  <c r="I112"/>
  <c r="H122" i="282" l="1"/>
  <c r="C124" s="1"/>
  <c r="E124" s="1"/>
  <c r="F122"/>
  <c r="E113" i="262"/>
  <c r="B114"/>
  <c r="D114" s="1"/>
  <c r="D122" i="281"/>
  <c r="I122"/>
  <c r="I121" i="280"/>
  <c r="D121"/>
  <c r="D122" i="279"/>
  <c r="J122" s="1"/>
  <c r="I122"/>
  <c r="C115" i="277"/>
  <c r="E115" s="1"/>
  <c r="F114"/>
  <c r="B25" i="276"/>
  <c r="D25" s="1"/>
  <c r="E24"/>
  <c r="F112" i="273"/>
  <c r="C114"/>
  <c r="E114" s="1"/>
  <c r="D124" i="282" l="1"/>
  <c r="I124"/>
  <c r="C114" i="262"/>
  <c r="H114"/>
  <c r="F122" i="281"/>
  <c r="H122"/>
  <c r="C124" s="1"/>
  <c r="E124" s="1"/>
  <c r="C122" i="280"/>
  <c r="E122" s="1"/>
  <c r="F121"/>
  <c r="F122" i="279"/>
  <c r="C124"/>
  <c r="E124" s="1"/>
  <c r="D115" i="277"/>
  <c r="I115"/>
  <c r="C25" i="276"/>
  <c r="H25"/>
  <c r="D114" i="273"/>
  <c r="I114"/>
  <c r="F124" i="282" l="1"/>
  <c r="C125"/>
  <c r="E125" s="1"/>
  <c r="E114" i="262"/>
  <c r="B115"/>
  <c r="D115" s="1"/>
  <c r="D124" i="281"/>
  <c r="I124"/>
  <c r="D122" i="280"/>
  <c r="I122"/>
  <c r="D124" i="279"/>
  <c r="J124" s="1"/>
  <c r="I124"/>
  <c r="C116" i="277"/>
  <c r="E116" s="1"/>
  <c r="F115"/>
  <c r="B26" i="276"/>
  <c r="D26" s="1"/>
  <c r="E25"/>
  <c r="F114" i="273"/>
  <c r="C115"/>
  <c r="E115" s="1"/>
  <c r="D125" i="282" l="1"/>
  <c r="I125"/>
  <c r="H115" i="262"/>
  <c r="C115"/>
  <c r="C125" i="281"/>
  <c r="E125" s="1"/>
  <c r="F124"/>
  <c r="F122" i="280"/>
  <c r="H122"/>
  <c r="C124" s="1"/>
  <c r="E124" s="1"/>
  <c r="F124" i="279"/>
  <c r="C125"/>
  <c r="E125" s="1"/>
  <c r="I116" i="277"/>
  <c r="D116"/>
  <c r="H26" i="276"/>
  <c r="C26"/>
  <c r="I115" i="273"/>
  <c r="D115"/>
  <c r="F125" i="282" l="1"/>
  <c r="C126"/>
  <c r="E126" s="1"/>
  <c r="E115" i="262"/>
  <c r="B116"/>
  <c r="D116" s="1"/>
  <c r="I125" i="281"/>
  <c r="D125"/>
  <c r="D124" i="280"/>
  <c r="I124"/>
  <c r="D125" i="279"/>
  <c r="J125" s="1"/>
  <c r="I125"/>
  <c r="C117" i="277"/>
  <c r="E117" s="1"/>
  <c r="F116"/>
  <c r="B27" i="276"/>
  <c r="D27" s="1"/>
  <c r="E26"/>
  <c r="F115" i="273"/>
  <c r="C116"/>
  <c r="E116" s="1"/>
  <c r="D126" i="282" l="1"/>
  <c r="I126"/>
  <c r="C116" i="262"/>
  <c r="H116"/>
  <c r="C126" i="281"/>
  <c r="E126" s="1"/>
  <c r="F125"/>
  <c r="C125" i="280"/>
  <c r="E125" s="1"/>
  <c r="F124"/>
  <c r="F125" i="279"/>
  <c r="C126"/>
  <c r="E126" s="1"/>
  <c r="D117" i="277"/>
  <c r="I117"/>
  <c r="C27" i="276"/>
  <c r="H27"/>
  <c r="D116" i="273"/>
  <c r="I116"/>
  <c r="F126" i="282" l="1"/>
  <c r="C127"/>
  <c r="E127" s="1"/>
  <c r="E116" i="262"/>
  <c r="B118"/>
  <c r="D118" s="1"/>
  <c r="D126" i="281"/>
  <c r="I126"/>
  <c r="I125" i="280"/>
  <c r="D125"/>
  <c r="D126" i="279"/>
  <c r="J126" s="1"/>
  <c r="I126"/>
  <c r="C119" i="277"/>
  <c r="E119" s="1"/>
  <c r="F117"/>
  <c r="B29" i="276"/>
  <c r="D29" s="1"/>
  <c r="E27"/>
  <c r="F116" i="273"/>
  <c r="C117"/>
  <c r="E117" s="1"/>
  <c r="D127" i="282" l="1"/>
  <c r="I127"/>
  <c r="C118" i="262"/>
  <c r="H118"/>
  <c r="C127" i="281"/>
  <c r="E127" s="1"/>
  <c r="F126"/>
  <c r="C126" i="280"/>
  <c r="E126" s="1"/>
  <c r="F125"/>
  <c r="F126" i="279"/>
  <c r="C127"/>
  <c r="E127" s="1"/>
  <c r="I119" i="277"/>
  <c r="D119"/>
  <c r="H29" i="276"/>
  <c r="C29"/>
  <c r="I117" i="273"/>
  <c r="D117"/>
  <c r="F127" i="282" l="1"/>
  <c r="C129"/>
  <c r="E129" s="1"/>
  <c r="E118" i="262"/>
  <c r="B119"/>
  <c r="D119" s="1"/>
  <c r="I127" i="281"/>
  <c r="D127"/>
  <c r="D126" i="280"/>
  <c r="I126"/>
  <c r="D127" i="279"/>
  <c r="J127" s="1"/>
  <c r="I127"/>
  <c r="C120" i="277"/>
  <c r="E120" s="1"/>
  <c r="F119"/>
  <c r="B30" i="276"/>
  <c r="D30" s="1"/>
  <c r="E29"/>
  <c r="C119" i="273"/>
  <c r="E119" s="1"/>
  <c r="F117"/>
  <c r="D129" i="282" l="1"/>
  <c r="I129"/>
  <c r="H119" i="262"/>
  <c r="C119"/>
  <c r="C129" i="281"/>
  <c r="E129" s="1"/>
  <c r="F127"/>
  <c r="C127" i="280"/>
  <c r="E127" s="1"/>
  <c r="F126"/>
  <c r="F127" i="279"/>
  <c r="C129"/>
  <c r="E129" s="1"/>
  <c r="D120" i="277"/>
  <c r="I120"/>
  <c r="C30" i="276"/>
  <c r="H30"/>
  <c r="I119" i="273"/>
  <c r="D119"/>
  <c r="F129" i="282" l="1"/>
  <c r="C130"/>
  <c r="E130" s="1"/>
  <c r="E119" i="262"/>
  <c r="B120"/>
  <c r="D120" s="1"/>
  <c r="D129" i="281"/>
  <c r="I129"/>
  <c r="I127" i="280"/>
  <c r="D127"/>
  <c r="D129" i="279"/>
  <c r="J129" s="1"/>
  <c r="I129"/>
  <c r="C121" i="277"/>
  <c r="E121" s="1"/>
  <c r="F120"/>
  <c r="B31" i="276"/>
  <c r="D31" s="1"/>
  <c r="E30"/>
  <c r="F119" i="273"/>
  <c r="C120"/>
  <c r="E120" s="1"/>
  <c r="D130" i="282" l="1"/>
  <c r="I130"/>
  <c r="C120" i="262"/>
  <c r="H120"/>
  <c r="C130" i="281"/>
  <c r="E130" s="1"/>
  <c r="F129"/>
  <c r="C129" i="280"/>
  <c r="E129" s="1"/>
  <c r="F127"/>
  <c r="F129" i="279"/>
  <c r="C130"/>
  <c r="E130" s="1"/>
  <c r="I121" i="277"/>
  <c r="D121"/>
  <c r="H31" i="276"/>
  <c r="C31"/>
  <c r="D120" i="273"/>
  <c r="I120"/>
  <c r="F130" i="282" l="1"/>
  <c r="C131"/>
  <c r="E131" s="1"/>
  <c r="E120" i="262"/>
  <c r="B121"/>
  <c r="D121" s="1"/>
  <c r="I130" i="281"/>
  <c r="D130"/>
  <c r="D129" i="280"/>
  <c r="I129"/>
  <c r="D130" i="279"/>
  <c r="J130" s="1"/>
  <c r="I130"/>
  <c r="C122" i="277"/>
  <c r="E122" s="1"/>
  <c r="F121"/>
  <c r="B32" i="276"/>
  <c r="D32" s="1"/>
  <c r="E31"/>
  <c r="F120" i="273"/>
  <c r="C121"/>
  <c r="E121" s="1"/>
  <c r="D131" i="282" l="1"/>
  <c r="I131"/>
  <c r="H121" i="262"/>
  <c r="C121"/>
  <c r="C131" i="281"/>
  <c r="E131" s="1"/>
  <c r="F130"/>
  <c r="C130" i="280"/>
  <c r="E130" s="1"/>
  <c r="F129"/>
  <c r="F130" i="279"/>
  <c r="C131"/>
  <c r="E131" s="1"/>
  <c r="D122" i="277"/>
  <c r="I122"/>
  <c r="C32" i="276"/>
  <c r="H32"/>
  <c r="I121" i="273"/>
  <c r="D121"/>
  <c r="F131" i="282" l="1"/>
  <c r="C132"/>
  <c r="E132" s="1"/>
  <c r="B123" i="262"/>
  <c r="D123" s="1"/>
  <c r="E121"/>
  <c r="D131" i="281"/>
  <c r="I131"/>
  <c r="I130" i="280"/>
  <c r="D130"/>
  <c r="D131" i="279"/>
  <c r="J131" s="1"/>
  <c r="I131"/>
  <c r="F122" i="277"/>
  <c r="H122"/>
  <c r="C124" s="1"/>
  <c r="E124" s="1"/>
  <c r="B34" i="276"/>
  <c r="D34" s="1"/>
  <c r="E32"/>
  <c r="F121" i="273"/>
  <c r="C122"/>
  <c r="E122" s="1"/>
  <c r="D132" i="282" l="1"/>
  <c r="I132"/>
  <c r="H123" i="262"/>
  <c r="C123"/>
  <c r="C132" i="281"/>
  <c r="E132" s="1"/>
  <c r="F131"/>
  <c r="C131" i="280"/>
  <c r="E131" s="1"/>
  <c r="F130"/>
  <c r="F131" i="279"/>
  <c r="C132"/>
  <c r="E132" s="1"/>
  <c r="D124" i="277"/>
  <c r="I124"/>
  <c r="H34" i="276"/>
  <c r="C34"/>
  <c r="D122" i="273"/>
  <c r="H122" s="1"/>
  <c r="I122"/>
  <c r="F132" i="282" l="1"/>
  <c r="C134"/>
  <c r="E134" s="1"/>
  <c r="E123" i="262"/>
  <c r="B124"/>
  <c r="D124" s="1"/>
  <c r="I132" i="281"/>
  <c r="D132"/>
  <c r="D131" i="280"/>
  <c r="I131"/>
  <c r="D132" i="279"/>
  <c r="J132" s="1"/>
  <c r="I132"/>
  <c r="C125" i="277"/>
  <c r="E125" s="1"/>
  <c r="F124"/>
  <c r="B35" i="276"/>
  <c r="D35" s="1"/>
  <c r="E34"/>
  <c r="F122" i="273"/>
  <c r="C124"/>
  <c r="E124" s="1"/>
  <c r="D134" i="282" l="1"/>
  <c r="I134"/>
  <c r="H124" i="262"/>
  <c r="C124"/>
  <c r="C134" i="281"/>
  <c r="E134" s="1"/>
  <c r="F132"/>
  <c r="C132" i="280"/>
  <c r="E132" s="1"/>
  <c r="F131"/>
  <c r="F132" i="279"/>
  <c r="C134"/>
  <c r="E134" s="1"/>
  <c r="I125" i="277"/>
  <c r="D125"/>
  <c r="C35" i="276"/>
  <c r="H35"/>
  <c r="D124" i="273"/>
  <c r="I124"/>
  <c r="F134" i="282" l="1"/>
  <c r="C135"/>
  <c r="E135" s="1"/>
  <c r="B125" i="262"/>
  <c r="D125" s="1"/>
  <c r="E124"/>
  <c r="D134" i="281"/>
  <c r="I134"/>
  <c r="I132" i="280"/>
  <c r="D132"/>
  <c r="D134" i="279"/>
  <c r="J134" s="1"/>
  <c r="I134"/>
  <c r="C126" i="277"/>
  <c r="E126" s="1"/>
  <c r="F125"/>
  <c r="B36" i="276"/>
  <c r="D36" s="1"/>
  <c r="E35"/>
  <c r="F124" i="273"/>
  <c r="C125"/>
  <c r="E125" s="1"/>
  <c r="D135" i="282" l="1"/>
  <c r="I135"/>
  <c r="H125" i="262"/>
  <c r="C125"/>
  <c r="C135" i="281"/>
  <c r="E135" s="1"/>
  <c r="F134"/>
  <c r="C134" i="280"/>
  <c r="E134" s="1"/>
  <c r="F132"/>
  <c r="F134" i="279"/>
  <c r="C135"/>
  <c r="E135" s="1"/>
  <c r="D126" i="277"/>
  <c r="I126"/>
  <c r="H36" i="276"/>
  <c r="C36"/>
  <c r="I125" i="273"/>
  <c r="D125"/>
  <c r="F135" i="282" l="1"/>
  <c r="C136"/>
  <c r="E136" s="1"/>
  <c r="E125" i="262"/>
  <c r="B126"/>
  <c r="D126" s="1"/>
  <c r="I135" i="281"/>
  <c r="D135"/>
  <c r="D134" i="280"/>
  <c r="I134"/>
  <c r="D135" i="279"/>
  <c r="J135" s="1"/>
  <c r="I135"/>
  <c r="C127" i="277"/>
  <c r="E127" s="1"/>
  <c r="F126"/>
  <c r="B37" i="276"/>
  <c r="D37" s="1"/>
  <c r="E36"/>
  <c r="C126" i="273"/>
  <c r="E126" s="1"/>
  <c r="F125"/>
  <c r="D136" i="282" l="1"/>
  <c r="I136"/>
  <c r="H126" i="262"/>
  <c r="C126"/>
  <c r="C136" i="281"/>
  <c r="E136" s="1"/>
  <c r="F135"/>
  <c r="C135" i="280"/>
  <c r="E135" s="1"/>
  <c r="F134"/>
  <c r="F135" i="279"/>
  <c r="C136"/>
  <c r="E136" s="1"/>
  <c r="I127" i="277"/>
  <c r="D127"/>
  <c r="C37" i="276"/>
  <c r="H37"/>
  <c r="I126" i="273"/>
  <c r="D126"/>
  <c r="F136" i="282" l="1"/>
  <c r="C137"/>
  <c r="E137" s="1"/>
  <c r="E126" i="262"/>
  <c r="B128"/>
  <c r="D128" s="1"/>
  <c r="D136" i="281"/>
  <c r="I136"/>
  <c r="I135" i="280"/>
  <c r="D135"/>
  <c r="D136" i="279"/>
  <c r="J136" s="1"/>
  <c r="I136"/>
  <c r="C129" i="277"/>
  <c r="E129" s="1"/>
  <c r="F127"/>
  <c r="B39" i="276"/>
  <c r="D39" s="1"/>
  <c r="E37"/>
  <c r="C127" i="273"/>
  <c r="E127" s="1"/>
  <c r="F126"/>
  <c r="D137" i="282" l="1"/>
  <c r="I137"/>
  <c r="C128" i="262"/>
  <c r="H128"/>
  <c r="C137" i="281"/>
  <c r="E137" s="1"/>
  <c r="F136"/>
  <c r="C136" i="280"/>
  <c r="E136" s="1"/>
  <c r="F135"/>
  <c r="F136" i="279"/>
  <c r="C137"/>
  <c r="E137" s="1"/>
  <c r="D129" i="277"/>
  <c r="I129"/>
  <c r="H39" i="276"/>
  <c r="C39"/>
  <c r="D127" i="273"/>
  <c r="I127"/>
  <c r="F137" i="282" l="1"/>
  <c r="H137"/>
  <c r="C139" s="1"/>
  <c r="E139" s="1"/>
  <c r="E128" i="262"/>
  <c r="B129"/>
  <c r="D129" s="1"/>
  <c r="I137" i="281"/>
  <c r="D137"/>
  <c r="D136" i="280"/>
  <c r="I136"/>
  <c r="D137" i="279"/>
  <c r="J137" s="1"/>
  <c r="I137"/>
  <c r="C130" i="277"/>
  <c r="E130" s="1"/>
  <c r="F129"/>
  <c r="B40" i="276"/>
  <c r="D40" s="1"/>
  <c r="E39"/>
  <c r="F127" i="273"/>
  <c r="C129"/>
  <c r="E129" s="1"/>
  <c r="I139" i="282" l="1"/>
  <c r="D139"/>
  <c r="C129" i="262"/>
  <c r="H129"/>
  <c r="H137" i="281"/>
  <c r="C139" s="1"/>
  <c r="E139" s="1"/>
  <c r="F137"/>
  <c r="C137" i="280"/>
  <c r="E137" s="1"/>
  <c r="F136"/>
  <c r="F137" i="279"/>
  <c r="C138"/>
  <c r="E138" s="1"/>
  <c r="I130" i="277"/>
  <c r="D130"/>
  <c r="C40" i="276"/>
  <c r="H40"/>
  <c r="D129" i="273"/>
  <c r="I129"/>
  <c r="C140" i="282" l="1"/>
  <c r="E140" s="1"/>
  <c r="F139"/>
  <c r="E129" i="262"/>
  <c r="B130"/>
  <c r="D130" s="1"/>
  <c r="I139" i="281"/>
  <c r="D139"/>
  <c r="I137" i="280"/>
  <c r="D137"/>
  <c r="D138" i="279"/>
  <c r="J138" s="1"/>
  <c r="I138"/>
  <c r="C131" i="277"/>
  <c r="E131" s="1"/>
  <c r="F130"/>
  <c r="B41" i="276"/>
  <c r="D41" s="1"/>
  <c r="E40"/>
  <c r="C130" i="273"/>
  <c r="E130" s="1"/>
  <c r="F129"/>
  <c r="I140" i="282" l="1"/>
  <c r="D140"/>
  <c r="C130" i="262"/>
  <c r="H130"/>
  <c r="C140" i="281"/>
  <c r="E140" s="1"/>
  <c r="F139"/>
  <c r="H137" i="280"/>
  <c r="C139" s="1"/>
  <c r="E139" s="1"/>
  <c r="F137"/>
  <c r="F138" i="279"/>
  <c r="D131" i="277"/>
  <c r="I131"/>
  <c r="H41" i="276"/>
  <c r="C41"/>
  <c r="I130" i="273"/>
  <c r="D130"/>
  <c r="C141" i="282" l="1"/>
  <c r="E141" s="1"/>
  <c r="F140"/>
  <c r="E130" i="262"/>
  <c r="B131"/>
  <c r="D131" s="1"/>
  <c r="D140" i="281"/>
  <c r="I140"/>
  <c r="I139" i="280"/>
  <c r="D139"/>
  <c r="C132" i="277"/>
  <c r="E132" s="1"/>
  <c r="F131"/>
  <c r="B42" i="276"/>
  <c r="D42" s="1"/>
  <c r="E41"/>
  <c r="C131" i="273"/>
  <c r="E131" s="1"/>
  <c r="F130"/>
  <c r="I141" i="282" l="1"/>
  <c r="D141"/>
  <c r="H131" i="262"/>
  <c r="C131"/>
  <c r="C141" i="281"/>
  <c r="E141" s="1"/>
  <c r="F140"/>
  <c r="C140" i="280"/>
  <c r="E140" s="1"/>
  <c r="F139"/>
  <c r="I132" i="277"/>
  <c r="D132"/>
  <c r="C42" i="276"/>
  <c r="H42"/>
  <c r="D131" i="273"/>
  <c r="I131"/>
  <c r="C142" i="282" l="1"/>
  <c r="E142" s="1"/>
  <c r="F141"/>
  <c r="E131" i="262"/>
  <c r="B133"/>
  <c r="D133" s="1"/>
  <c r="I141" i="281"/>
  <c r="D141"/>
  <c r="D140" i="280"/>
  <c r="I140"/>
  <c r="C134" i="277"/>
  <c r="E134" s="1"/>
  <c r="F132"/>
  <c r="B44" i="276"/>
  <c r="D44" s="1"/>
  <c r="E42"/>
  <c r="C132" i="273"/>
  <c r="E132" s="1"/>
  <c r="F131"/>
  <c r="I142" i="282" l="1"/>
  <c r="D142"/>
  <c r="H133" i="262"/>
  <c r="C133"/>
  <c r="C142" i="281"/>
  <c r="E142" s="1"/>
  <c r="F141"/>
  <c r="C141" i="280"/>
  <c r="E141" s="1"/>
  <c r="F140"/>
  <c r="D134" i="277"/>
  <c r="I134"/>
  <c r="H44" i="276"/>
  <c r="C44"/>
  <c r="I132" i="273"/>
  <c r="D132"/>
  <c r="C144" i="282" l="1"/>
  <c r="E144" s="1"/>
  <c r="F142"/>
  <c r="E133" i="262"/>
  <c r="B134"/>
  <c r="D134" s="1"/>
  <c r="D142" i="281"/>
  <c r="I142"/>
  <c r="I141" i="280"/>
  <c r="D141"/>
  <c r="C135" i="277"/>
  <c r="E135" s="1"/>
  <c r="F134"/>
  <c r="B45" i="276"/>
  <c r="D45" s="1"/>
  <c r="E44"/>
  <c r="F132" i="273"/>
  <c r="C134"/>
  <c r="E134" s="1"/>
  <c r="I144" i="282" l="1"/>
  <c r="D144"/>
  <c r="C134" i="262"/>
  <c r="H134"/>
  <c r="C144" i="281"/>
  <c r="E144" s="1"/>
  <c r="F142"/>
  <c r="C142" i="280"/>
  <c r="E142" s="1"/>
  <c r="F141"/>
  <c r="I135" i="277"/>
  <c r="D135"/>
  <c r="C45" i="276"/>
  <c r="H45"/>
  <c r="I134" i="273"/>
  <c r="D134"/>
  <c r="C145" i="282" l="1"/>
  <c r="E145" s="1"/>
  <c r="F144"/>
  <c r="E134" i="262"/>
  <c r="B135"/>
  <c r="D135" s="1"/>
  <c r="I144" i="281"/>
  <c r="D144"/>
  <c r="D142" i="280"/>
  <c r="I142"/>
  <c r="C136" i="277"/>
  <c r="E136" s="1"/>
  <c r="F135"/>
  <c r="B46" i="276"/>
  <c r="D46" s="1"/>
  <c r="E45"/>
  <c r="C135" i="273"/>
  <c r="E135" s="1"/>
  <c r="F134"/>
  <c r="I145" i="282" l="1"/>
  <c r="D145"/>
  <c r="C135" i="262"/>
  <c r="H135"/>
  <c r="C145" i="281"/>
  <c r="E145" s="1"/>
  <c r="F144"/>
  <c r="C144" i="280"/>
  <c r="E144" s="1"/>
  <c r="F142"/>
  <c r="D136" i="277"/>
  <c r="I136"/>
  <c r="H46" i="276"/>
  <c r="C46"/>
  <c r="D135" i="273"/>
  <c r="I135"/>
  <c r="C146" i="282" l="1"/>
  <c r="E146" s="1"/>
  <c r="F145"/>
  <c r="E135" i="262"/>
  <c r="B136"/>
  <c r="D136" s="1"/>
  <c r="D145" i="281"/>
  <c r="I145"/>
  <c r="I144" i="280"/>
  <c r="D144"/>
  <c r="C137" i="277"/>
  <c r="E137" s="1"/>
  <c r="F136"/>
  <c r="B47" i="276"/>
  <c r="D47" s="1"/>
  <c r="E46"/>
  <c r="C136" i="273"/>
  <c r="E136" s="1"/>
  <c r="F135"/>
  <c r="I146" i="282" l="1"/>
  <c r="D146"/>
  <c r="H136" i="262"/>
  <c r="C136"/>
  <c r="C146" i="281"/>
  <c r="E146" s="1"/>
  <c r="F145"/>
  <c r="C145" i="280"/>
  <c r="E145" s="1"/>
  <c r="F144"/>
  <c r="I137" i="277"/>
  <c r="D137"/>
  <c r="C47" i="276"/>
  <c r="H47"/>
  <c r="I136" i="273"/>
  <c r="D136"/>
  <c r="C147" i="282" l="1"/>
  <c r="E147" s="1"/>
  <c r="F146"/>
  <c r="E136" i="262"/>
  <c r="B138"/>
  <c r="D138" s="1"/>
  <c r="I146" i="281"/>
  <c r="D146"/>
  <c r="D145" i="280"/>
  <c r="I145"/>
  <c r="H137" i="277"/>
  <c r="C139" s="1"/>
  <c r="E139" s="1"/>
  <c r="F137"/>
  <c r="E47" i="276"/>
  <c r="B49"/>
  <c r="D49" s="1"/>
  <c r="C137" i="273"/>
  <c r="E137" s="1"/>
  <c r="F136"/>
  <c r="I147" i="282" l="1"/>
  <c r="D147"/>
  <c r="H138" i="262"/>
  <c r="C138"/>
  <c r="C147" i="281"/>
  <c r="E147" s="1"/>
  <c r="F146"/>
  <c r="C146" i="280"/>
  <c r="E146" s="1"/>
  <c r="F145"/>
  <c r="I139" i="277"/>
  <c r="D139"/>
  <c r="C49" i="276"/>
  <c r="H49"/>
  <c r="D137" i="273"/>
  <c r="H137" s="1"/>
  <c r="I137"/>
  <c r="C149" i="282" l="1"/>
  <c r="E149" s="1"/>
  <c r="F147"/>
  <c r="E138" i="262"/>
  <c r="B139"/>
  <c r="D139" s="1"/>
  <c r="D147" i="281"/>
  <c r="I147"/>
  <c r="I146" i="280"/>
  <c r="D146"/>
  <c r="C140" i="277"/>
  <c r="E140" s="1"/>
  <c r="F139"/>
  <c r="B50" i="276"/>
  <c r="D50" s="1"/>
  <c r="E49"/>
  <c r="F137" i="273"/>
  <c r="C139"/>
  <c r="E139" s="1"/>
  <c r="I149" i="282" l="1"/>
  <c r="D149"/>
  <c r="H139" i="262"/>
  <c r="C139"/>
  <c r="C149" i="281"/>
  <c r="E149" s="1"/>
  <c r="F147"/>
  <c r="C147" i="280"/>
  <c r="E147" s="1"/>
  <c r="F146"/>
  <c r="D140" i="277"/>
  <c r="I140"/>
  <c r="H50" i="276"/>
  <c r="C50"/>
  <c r="D139" i="273"/>
  <c r="I139"/>
  <c r="C150" i="282" l="1"/>
  <c r="E150" s="1"/>
  <c r="F149"/>
  <c r="E139" i="262"/>
  <c r="B140"/>
  <c r="D140" s="1"/>
  <c r="I149" i="281"/>
  <c r="D149"/>
  <c r="D147" i="280"/>
  <c r="I147"/>
  <c r="C141" i="277"/>
  <c r="E141" s="1"/>
  <c r="F140"/>
  <c r="B51" i="276"/>
  <c r="D51" s="1"/>
  <c r="E50"/>
  <c r="C140" i="273"/>
  <c r="E140" s="1"/>
  <c r="F139"/>
  <c r="I150" i="282" l="1"/>
  <c r="D150"/>
  <c r="H140" i="262"/>
  <c r="C140"/>
  <c r="C150" i="281"/>
  <c r="E150" s="1"/>
  <c r="F149"/>
  <c r="C149" i="280"/>
  <c r="E149" s="1"/>
  <c r="F147"/>
  <c r="I141" i="277"/>
  <c r="D141"/>
  <c r="C51" i="276"/>
  <c r="H51"/>
  <c r="I140" i="273"/>
  <c r="D140"/>
  <c r="C151" i="282" l="1"/>
  <c r="E151" s="1"/>
  <c r="F150"/>
  <c r="E140" i="262"/>
  <c r="B141"/>
  <c r="D141" s="1"/>
  <c r="D150" i="281"/>
  <c r="I150"/>
  <c r="I149" i="280"/>
  <c r="D149"/>
  <c r="C142" i="277"/>
  <c r="E142" s="1"/>
  <c r="F141"/>
  <c r="B52" i="276"/>
  <c r="D52" s="1"/>
  <c r="E51"/>
  <c r="C141" i="273"/>
  <c r="E141" s="1"/>
  <c r="F140"/>
  <c r="I151" i="282" l="1"/>
  <c r="D151"/>
  <c r="H141" i="262"/>
  <c r="C141"/>
  <c r="C151" i="281"/>
  <c r="E151" s="1"/>
  <c r="F150"/>
  <c r="C150" i="280"/>
  <c r="E150" s="1"/>
  <c r="F149"/>
  <c r="D142" i="277"/>
  <c r="I142"/>
  <c r="H52" i="276"/>
  <c r="C52"/>
  <c r="D141" i="273"/>
  <c r="I141"/>
  <c r="C152" i="282" l="1"/>
  <c r="E152" s="1"/>
  <c r="F151"/>
  <c r="B143" i="262"/>
  <c r="D143" s="1"/>
  <c r="E141"/>
  <c r="I151" i="281"/>
  <c r="D151"/>
  <c r="D150" i="280"/>
  <c r="I150"/>
  <c r="C144" i="277"/>
  <c r="E144" s="1"/>
  <c r="F142"/>
  <c r="B54" i="276"/>
  <c r="D54" s="1"/>
  <c r="E52"/>
  <c r="C142" i="273"/>
  <c r="E142" s="1"/>
  <c r="F141"/>
  <c r="I152" i="282" l="1"/>
  <c r="D152"/>
  <c r="H143" i="262"/>
  <c r="C143"/>
  <c r="C152" i="281"/>
  <c r="E152" s="1"/>
  <c r="F151"/>
  <c r="C151" i="280"/>
  <c r="E151" s="1"/>
  <c r="F150"/>
  <c r="I144" i="277"/>
  <c r="D144"/>
  <c r="C54" i="276"/>
  <c r="H54"/>
  <c r="I142" i="273"/>
  <c r="D142"/>
  <c r="H152" i="282" l="1"/>
  <c r="C154" s="1"/>
  <c r="E154" s="1"/>
  <c r="F152"/>
  <c r="E143" i="262"/>
  <c r="B144"/>
  <c r="D144" s="1"/>
  <c r="D152" i="281"/>
  <c r="I152"/>
  <c r="I151" i="280"/>
  <c r="D151"/>
  <c r="C145" i="277"/>
  <c r="E145" s="1"/>
  <c r="F144"/>
  <c r="B55" i="276"/>
  <c r="D55" s="1"/>
  <c r="E54"/>
  <c r="F142" i="273"/>
  <c r="C144"/>
  <c r="E144" s="1"/>
  <c r="D154" i="282" l="1"/>
  <c r="I154"/>
  <c r="H144" i="262"/>
  <c r="C144"/>
  <c r="F152" i="281"/>
  <c r="H152"/>
  <c r="C154" s="1"/>
  <c r="E154" s="1"/>
  <c r="C152" i="280"/>
  <c r="E152" s="1"/>
  <c r="F151"/>
  <c r="D145" i="277"/>
  <c r="I145"/>
  <c r="C55" i="276"/>
  <c r="H55"/>
  <c r="I144" i="273"/>
  <c r="D144"/>
  <c r="F154" i="282" l="1"/>
  <c r="C155"/>
  <c r="E155" s="1"/>
  <c r="B145" i="262"/>
  <c r="D145" s="1"/>
  <c r="E144"/>
  <c r="D154" i="281"/>
  <c r="I154"/>
  <c r="D152" i="280"/>
  <c r="I152"/>
  <c r="C146" i="277"/>
  <c r="E146" s="1"/>
  <c r="F145"/>
  <c r="B56" i="276"/>
  <c r="D56" s="1"/>
  <c r="E55"/>
  <c r="C145" i="273"/>
  <c r="E145" s="1"/>
  <c r="F144"/>
  <c r="D155" i="282" l="1"/>
  <c r="I155"/>
  <c r="H145" i="262"/>
  <c r="C145"/>
  <c r="C155" i="281"/>
  <c r="E155" s="1"/>
  <c r="F154"/>
  <c r="F152" i="280"/>
  <c r="H152"/>
  <c r="C154" s="1"/>
  <c r="E154" s="1"/>
  <c r="I146" i="277"/>
  <c r="D146"/>
  <c r="H56" i="276"/>
  <c r="C56"/>
  <c r="D145" i="273"/>
  <c r="I145"/>
  <c r="F155" i="282" l="1"/>
  <c r="C156"/>
  <c r="E156" s="1"/>
  <c r="B146" i="262"/>
  <c r="D146" s="1"/>
  <c r="E145"/>
  <c r="I155" i="281"/>
  <c r="D155"/>
  <c r="D154" i="280"/>
  <c r="I154"/>
  <c r="C147" i="277"/>
  <c r="E147" s="1"/>
  <c r="F146"/>
  <c r="B57" i="276"/>
  <c r="D57" s="1"/>
  <c r="E56"/>
  <c r="C146" i="273"/>
  <c r="E146" s="1"/>
  <c r="F145"/>
  <c r="D156" i="282" l="1"/>
  <c r="I156"/>
  <c r="H146" i="262"/>
  <c r="C146"/>
  <c r="C156" i="281"/>
  <c r="E156" s="1"/>
  <c r="F155"/>
  <c r="C155" i="280"/>
  <c r="E155" s="1"/>
  <c r="F154"/>
  <c r="D147" i="277"/>
  <c r="I147"/>
  <c r="C57" i="276"/>
  <c r="H57"/>
  <c r="I146" i="273"/>
  <c r="D146"/>
  <c r="F156" i="282" l="1"/>
  <c r="C157"/>
  <c r="E157" s="1"/>
  <c r="E146" i="262"/>
  <c r="B148"/>
  <c r="D148" s="1"/>
  <c r="D156" i="281"/>
  <c r="I156"/>
  <c r="I155" i="280"/>
  <c r="D155"/>
  <c r="C149" i="277"/>
  <c r="E149" s="1"/>
  <c r="F147"/>
  <c r="B59" i="276"/>
  <c r="D59" s="1"/>
  <c r="E57"/>
  <c r="C147" i="273"/>
  <c r="E147" s="1"/>
  <c r="F146"/>
  <c r="D157" i="282" l="1"/>
  <c r="I157"/>
  <c r="H148" i="262"/>
  <c r="C148"/>
  <c r="C157" i="281"/>
  <c r="E157" s="1"/>
  <c r="F156"/>
  <c r="C156" i="280"/>
  <c r="E156" s="1"/>
  <c r="F155"/>
  <c r="I149" i="277"/>
  <c r="D149"/>
  <c r="H59" i="276"/>
  <c r="C59"/>
  <c r="D147" i="273"/>
  <c r="I147"/>
  <c r="F157" i="282" l="1"/>
  <c r="C159"/>
  <c r="E159" s="1"/>
  <c r="E148" i="262"/>
  <c r="B149"/>
  <c r="D149" s="1"/>
  <c r="I157" i="281"/>
  <c r="D157"/>
  <c r="D156" i="280"/>
  <c r="I156"/>
  <c r="C150" i="277"/>
  <c r="E150" s="1"/>
  <c r="F149"/>
  <c r="B60" i="276"/>
  <c r="D60" s="1"/>
  <c r="E59"/>
  <c r="C149" i="273"/>
  <c r="E149" s="1"/>
  <c r="F147"/>
  <c r="D159" i="282" l="1"/>
  <c r="I159"/>
  <c r="H149" i="262"/>
  <c r="C149"/>
  <c r="C159" i="281"/>
  <c r="E159" s="1"/>
  <c r="F157"/>
  <c r="C157" i="280"/>
  <c r="E157" s="1"/>
  <c r="F156"/>
  <c r="D150" i="277"/>
  <c r="I150"/>
  <c r="C60" i="276"/>
  <c r="H60"/>
  <c r="D149" i="273"/>
  <c r="I149"/>
  <c r="F159" i="282" l="1"/>
  <c r="C160"/>
  <c r="E160" s="1"/>
  <c r="E149" i="262"/>
  <c r="B150"/>
  <c r="D150" s="1"/>
  <c r="D159" i="281"/>
  <c r="I159"/>
  <c r="I157" i="280"/>
  <c r="D157"/>
  <c r="C151" i="277"/>
  <c r="E151" s="1"/>
  <c r="F150"/>
  <c r="B61" i="276"/>
  <c r="D61" s="1"/>
  <c r="E60"/>
  <c r="C150" i="273"/>
  <c r="E150" s="1"/>
  <c r="F149"/>
  <c r="D160" i="282" l="1"/>
  <c r="I160"/>
  <c r="C150" i="262"/>
  <c r="H150"/>
  <c r="C160" i="281"/>
  <c r="E160" s="1"/>
  <c r="F159"/>
  <c r="C159" i="280"/>
  <c r="E159" s="1"/>
  <c r="F157"/>
  <c r="I151" i="277"/>
  <c r="D151"/>
  <c r="H61" i="276"/>
  <c r="C61"/>
  <c r="I150" i="273"/>
  <c r="D150"/>
  <c r="F160" i="282" l="1"/>
  <c r="C161"/>
  <c r="E161" s="1"/>
  <c r="B151" i="262"/>
  <c r="D151" s="1"/>
  <c r="E150"/>
  <c r="I160" i="281"/>
  <c r="D160"/>
  <c r="D159" i="280"/>
  <c r="I159"/>
  <c r="C152" i="277"/>
  <c r="E152" s="1"/>
  <c r="F151"/>
  <c r="B62" i="276"/>
  <c r="D62" s="1"/>
  <c r="E61"/>
  <c r="C151" i="273"/>
  <c r="E151" s="1"/>
  <c r="F150"/>
  <c r="D161" i="282" l="1"/>
  <c r="I161"/>
  <c r="C151" i="262"/>
  <c r="H151"/>
  <c r="C161" i="281"/>
  <c r="E161" s="1"/>
  <c r="F160"/>
  <c r="C160" i="280"/>
  <c r="E160" s="1"/>
  <c r="F159"/>
  <c r="D152" i="277"/>
  <c r="I152"/>
  <c r="C62" i="276"/>
  <c r="H62"/>
  <c r="D151" i="273"/>
  <c r="I151"/>
  <c r="F161" i="282" l="1"/>
  <c r="C162"/>
  <c r="E162" s="1"/>
  <c r="E151" i="262"/>
  <c r="B153"/>
  <c r="D153" s="1"/>
  <c r="D161" i="281"/>
  <c r="I161"/>
  <c r="I160" i="280"/>
  <c r="D160"/>
  <c r="F152" i="277"/>
  <c r="H152"/>
  <c r="C154" s="1"/>
  <c r="E154" s="1"/>
  <c r="B64" i="276"/>
  <c r="D64" s="1"/>
  <c r="E62"/>
  <c r="C152" i="273"/>
  <c r="E152" s="1"/>
  <c r="F151"/>
  <c r="D162" i="282" l="1"/>
  <c r="I162"/>
  <c r="C153" i="262"/>
  <c r="H153"/>
  <c r="C162" i="281"/>
  <c r="E162" s="1"/>
  <c r="F161"/>
  <c r="C161" i="280"/>
  <c r="E161" s="1"/>
  <c r="F160"/>
  <c r="D154" i="277"/>
  <c r="I154"/>
  <c r="H64" i="276"/>
  <c r="C64"/>
  <c r="I152" i="273"/>
  <c r="D152"/>
  <c r="H152" s="1"/>
  <c r="F162" i="282" l="1"/>
  <c r="C164"/>
  <c r="E164" s="1"/>
  <c r="B154" i="262"/>
  <c r="D154" s="1"/>
  <c r="E153"/>
  <c r="I162" i="281"/>
  <c r="D162"/>
  <c r="D161" i="280"/>
  <c r="I161"/>
  <c r="C155" i="277"/>
  <c r="E155" s="1"/>
  <c r="F154"/>
  <c r="B65" i="276"/>
  <c r="D65" s="1"/>
  <c r="E64"/>
  <c r="F152" i="273"/>
  <c r="C154"/>
  <c r="E154" s="1"/>
  <c r="D164" i="282" l="1"/>
  <c r="I164"/>
  <c r="H154" i="262"/>
  <c r="C154"/>
  <c r="C164" i="281"/>
  <c r="E164" s="1"/>
  <c r="F162"/>
  <c r="C162" i="280"/>
  <c r="E162" s="1"/>
  <c r="F161"/>
  <c r="I155" i="277"/>
  <c r="D155"/>
  <c r="C65" i="276"/>
  <c r="H65"/>
  <c r="I154" i="273"/>
  <c r="D154"/>
  <c r="F164" i="282" l="1"/>
  <c r="C165"/>
  <c r="E165" s="1"/>
  <c r="B155" i="262"/>
  <c r="D155" s="1"/>
  <c r="E154"/>
  <c r="D164" i="281"/>
  <c r="I164"/>
  <c r="I162" i="280"/>
  <c r="D162"/>
  <c r="C156" i="277"/>
  <c r="E156" s="1"/>
  <c r="F155"/>
  <c r="B66" i="276"/>
  <c r="D66" s="1"/>
  <c r="E65"/>
  <c r="C155" i="273"/>
  <c r="E155" s="1"/>
  <c r="F154"/>
  <c r="D165" i="282" l="1"/>
  <c r="I165"/>
  <c r="C155" i="262"/>
  <c r="H155"/>
  <c r="C165" i="281"/>
  <c r="E165" s="1"/>
  <c r="F164"/>
  <c r="C164" i="280"/>
  <c r="E164" s="1"/>
  <c r="F162"/>
  <c r="D156" i="277"/>
  <c r="I156"/>
  <c r="H66" i="276"/>
  <c r="C66"/>
  <c r="D155" i="273"/>
  <c r="I155"/>
  <c r="F165" i="282" l="1"/>
  <c r="C166"/>
  <c r="E166" s="1"/>
  <c r="E155" i="262"/>
  <c r="B156"/>
  <c r="D156" s="1"/>
  <c r="I165" i="281"/>
  <c r="D165"/>
  <c r="D164" i="280"/>
  <c r="I164"/>
  <c r="C157" i="277"/>
  <c r="E157" s="1"/>
  <c r="F156"/>
  <c r="B67" i="276"/>
  <c r="D67" s="1"/>
  <c r="E66"/>
  <c r="C156" i="273"/>
  <c r="E156" s="1"/>
  <c r="F155"/>
  <c r="D166" i="282" l="1"/>
  <c r="I166"/>
  <c r="C156" i="262"/>
  <c r="H156"/>
  <c r="C166" i="281"/>
  <c r="E166" s="1"/>
  <c r="F165"/>
  <c r="C165" i="280"/>
  <c r="E165" s="1"/>
  <c r="F164"/>
  <c r="I157" i="277"/>
  <c r="D157"/>
  <c r="C67" i="276"/>
  <c r="H67"/>
  <c r="I156" i="273"/>
  <c r="D156"/>
  <c r="F166" i="282" l="1"/>
  <c r="C167"/>
  <c r="E167" s="1"/>
  <c r="B158" i="262"/>
  <c r="D158" s="1"/>
  <c r="E156"/>
  <c r="D166" i="281"/>
  <c r="I166"/>
  <c r="I165" i="280"/>
  <c r="D165"/>
  <c r="C159" i="277"/>
  <c r="E159" s="1"/>
  <c r="F157"/>
  <c r="B69" i="276"/>
  <c r="D69" s="1"/>
  <c r="E67"/>
  <c r="C157" i="273"/>
  <c r="E157" s="1"/>
  <c r="F156"/>
  <c r="D167" i="282" l="1"/>
  <c r="I167"/>
  <c r="H158" i="262"/>
  <c r="C158"/>
  <c r="C167" i="281"/>
  <c r="E167" s="1"/>
  <c r="F166"/>
  <c r="C166" i="280"/>
  <c r="E166" s="1"/>
  <c r="F165"/>
  <c r="D159" i="277"/>
  <c r="I159"/>
  <c r="H69" i="276"/>
  <c r="C69"/>
  <c r="D157" i="273"/>
  <c r="I157"/>
  <c r="F167" i="282" l="1"/>
  <c r="H167"/>
  <c r="C169" s="1"/>
  <c r="E169" s="1"/>
  <c r="E158" i="262"/>
  <c r="B159"/>
  <c r="D159" s="1"/>
  <c r="I167" i="281"/>
  <c r="D167"/>
  <c r="D166" i="280"/>
  <c r="I166"/>
  <c r="C160" i="277"/>
  <c r="E160" s="1"/>
  <c r="F159"/>
  <c r="B70" i="276"/>
  <c r="D70" s="1"/>
  <c r="E69"/>
  <c r="C159" i="273"/>
  <c r="E159" s="1"/>
  <c r="F157"/>
  <c r="I169" i="282" l="1"/>
  <c r="D169"/>
  <c r="H159" i="262"/>
  <c r="C159"/>
  <c r="H167" i="281"/>
  <c r="C169" s="1"/>
  <c r="E169" s="1"/>
  <c r="F167"/>
  <c r="C167" i="280"/>
  <c r="E167" s="1"/>
  <c r="F166"/>
  <c r="I160" i="277"/>
  <c r="D160"/>
  <c r="C70" i="276"/>
  <c r="H70"/>
  <c r="D159" i="273"/>
  <c r="I159"/>
  <c r="C170" i="282" l="1"/>
  <c r="E170" s="1"/>
  <c r="F169"/>
  <c r="B160" i="262"/>
  <c r="D160" s="1"/>
  <c r="E159"/>
  <c r="I169" i="281"/>
  <c r="D169"/>
  <c r="I167" i="280"/>
  <c r="D167"/>
  <c r="C161" i="277"/>
  <c r="E161" s="1"/>
  <c r="F160"/>
  <c r="B71" i="276"/>
  <c r="D71" s="1"/>
  <c r="E70"/>
  <c r="C160" i="273"/>
  <c r="E160" s="1"/>
  <c r="F159"/>
  <c r="I170" i="282" l="1"/>
  <c r="D170"/>
  <c r="C160" i="262"/>
  <c r="H160"/>
  <c r="C170" i="281"/>
  <c r="E170" s="1"/>
  <c r="F169"/>
  <c r="H167" i="280"/>
  <c r="C169" s="1"/>
  <c r="E169" s="1"/>
  <c r="F167"/>
  <c r="D161" i="277"/>
  <c r="I161"/>
  <c r="H71" i="276"/>
  <c r="C71"/>
  <c r="I160" i="273"/>
  <c r="D160"/>
  <c r="C171" i="282" l="1"/>
  <c r="E171" s="1"/>
  <c r="F170"/>
  <c r="B161" i="262"/>
  <c r="D161" s="1"/>
  <c r="E160"/>
  <c r="D170" i="281"/>
  <c r="I170"/>
  <c r="I169" i="280"/>
  <c r="D169"/>
  <c r="C162" i="277"/>
  <c r="E162" s="1"/>
  <c r="F161"/>
  <c r="B72" i="276"/>
  <c r="D72" s="1"/>
  <c r="E71"/>
  <c r="C161" i="273"/>
  <c r="E161" s="1"/>
  <c r="F160"/>
  <c r="I171" i="282" l="1"/>
  <c r="D171"/>
  <c r="C161" i="262"/>
  <c r="H161"/>
  <c r="C171" i="281"/>
  <c r="E171" s="1"/>
  <c r="F170"/>
  <c r="C170" i="280"/>
  <c r="E170" s="1"/>
  <c r="F169"/>
  <c r="I162" i="277"/>
  <c r="D162"/>
  <c r="C72" i="276"/>
  <c r="H72"/>
  <c r="D161" i="273"/>
  <c r="I161"/>
  <c r="C172" i="282" l="1"/>
  <c r="E172" s="1"/>
  <c r="F171"/>
  <c r="E161" i="262"/>
  <c r="B163"/>
  <c r="D163" s="1"/>
  <c r="I171" i="281"/>
  <c r="D171"/>
  <c r="D170" i="280"/>
  <c r="I170"/>
  <c r="C164" i="277"/>
  <c r="E164" s="1"/>
  <c r="F162"/>
  <c r="B74" i="276"/>
  <c r="D74" s="1"/>
  <c r="E72"/>
  <c r="C162" i="273"/>
  <c r="E162" s="1"/>
  <c r="F161"/>
  <c r="I172" i="282" l="1"/>
  <c r="D172"/>
  <c r="C163" i="262"/>
  <c r="H163"/>
  <c r="C172" i="281"/>
  <c r="E172" s="1"/>
  <c r="F171"/>
  <c r="C171" i="280"/>
  <c r="E171" s="1"/>
  <c r="F170"/>
  <c r="D164" i="277"/>
  <c r="I164"/>
  <c r="H74" i="276"/>
  <c r="C74"/>
  <c r="I162" i="273"/>
  <c r="D162"/>
  <c r="C174" i="282" l="1"/>
  <c r="E174" s="1"/>
  <c r="F172"/>
  <c r="B164" i="262"/>
  <c r="D164" s="1"/>
  <c r="E163"/>
  <c r="D172" i="281"/>
  <c r="I172"/>
  <c r="I171" i="280"/>
  <c r="D171"/>
  <c r="C165" i="277"/>
  <c r="E165" s="1"/>
  <c r="F164"/>
  <c r="B75" i="276"/>
  <c r="D75" s="1"/>
  <c r="E74"/>
  <c r="F162" i="273"/>
  <c r="C164"/>
  <c r="E164" s="1"/>
  <c r="I174" i="282" l="1"/>
  <c r="D174"/>
  <c r="H164" i="262"/>
  <c r="C164"/>
  <c r="C174" i="281"/>
  <c r="E174" s="1"/>
  <c r="F172"/>
  <c r="C172" i="280"/>
  <c r="E172" s="1"/>
  <c r="F171"/>
  <c r="I165" i="277"/>
  <c r="D165"/>
  <c r="C75" i="276"/>
  <c r="H75"/>
  <c r="I164" i="273"/>
  <c r="D164"/>
  <c r="C175" i="282" l="1"/>
  <c r="E175" s="1"/>
  <c r="F174"/>
  <c r="B165" i="262"/>
  <c r="D165" s="1"/>
  <c r="E164"/>
  <c r="I174" i="281"/>
  <c r="D174"/>
  <c r="D172" i="280"/>
  <c r="I172"/>
  <c r="C166" i="277"/>
  <c r="E166" s="1"/>
  <c r="F165"/>
  <c r="B76" i="276"/>
  <c r="D76" s="1"/>
  <c r="E75"/>
  <c r="C165" i="273"/>
  <c r="E165" s="1"/>
  <c r="F164"/>
  <c r="I175" i="282" l="1"/>
  <c r="D175"/>
  <c r="H165" i="262"/>
  <c r="C165"/>
  <c r="C175" i="281"/>
  <c r="E175" s="1"/>
  <c r="F174"/>
  <c r="C174" i="280"/>
  <c r="E174" s="1"/>
  <c r="F172"/>
  <c r="D166" i="277"/>
  <c r="I166"/>
  <c r="H76" i="276"/>
  <c r="C76"/>
  <c r="D165" i="273"/>
  <c r="I165"/>
  <c r="C176" i="282" l="1"/>
  <c r="E176" s="1"/>
  <c r="F175"/>
  <c r="E165" i="262"/>
  <c r="B166"/>
  <c r="D166" s="1"/>
  <c r="D175" i="281"/>
  <c r="I175"/>
  <c r="I174" i="280"/>
  <c r="D174"/>
  <c r="C167" i="277"/>
  <c r="E167" s="1"/>
  <c r="F166"/>
  <c r="B77" i="276"/>
  <c r="D77" s="1"/>
  <c r="E76"/>
  <c r="C166" i="273"/>
  <c r="E166" s="1"/>
  <c r="F165"/>
  <c r="I176" i="282" l="1"/>
  <c r="D176"/>
  <c r="C166" i="262"/>
  <c r="H166"/>
  <c r="C176" i="281"/>
  <c r="E176" s="1"/>
  <c r="F175"/>
  <c r="C175" i="280"/>
  <c r="E175" s="1"/>
  <c r="F174"/>
  <c r="I167" i="277"/>
  <c r="D167"/>
  <c r="C77" i="276"/>
  <c r="H77"/>
  <c r="I166" i="273"/>
  <c r="D166"/>
  <c r="C177" i="282" l="1"/>
  <c r="E177" s="1"/>
  <c r="F176"/>
  <c r="E166" i="262"/>
  <c r="B168"/>
  <c r="D168" s="1"/>
  <c r="I176" i="281"/>
  <c r="D176"/>
  <c r="D175" i="280"/>
  <c r="I175"/>
  <c r="H167" i="277"/>
  <c r="C169" s="1"/>
  <c r="E169" s="1"/>
  <c r="F167"/>
  <c r="B79" i="276"/>
  <c r="D79" s="1"/>
  <c r="E77"/>
  <c r="C167" i="273"/>
  <c r="E167" s="1"/>
  <c r="F166"/>
  <c r="I177" i="282" l="1"/>
  <c r="D177"/>
  <c r="C168" i="262"/>
  <c r="H168"/>
  <c r="C177" i="281"/>
  <c r="E177" s="1"/>
  <c r="F176"/>
  <c r="C176" i="280"/>
  <c r="E176" s="1"/>
  <c r="F175"/>
  <c r="I169" i="277"/>
  <c r="D169"/>
  <c r="H79" i="276"/>
  <c r="C79"/>
  <c r="D167" i="273"/>
  <c r="H167" s="1"/>
  <c r="I167"/>
  <c r="H177" i="282" l="1"/>
  <c r="F177"/>
  <c r="E168" i="262"/>
  <c r="B169"/>
  <c r="D169" s="1"/>
  <c r="D177" i="281"/>
  <c r="I177"/>
  <c r="I176" i="280"/>
  <c r="D176"/>
  <c r="C170" i="277"/>
  <c r="E170" s="1"/>
  <c r="F169"/>
  <c r="B80" i="276"/>
  <c r="D80" s="1"/>
  <c r="E79"/>
  <c r="C169" i="273"/>
  <c r="E169" s="1"/>
  <c r="F167"/>
  <c r="H169" i="262" l="1"/>
  <c r="C169"/>
  <c r="F177" i="281"/>
  <c r="H177"/>
  <c r="C177" i="280"/>
  <c r="E177" s="1"/>
  <c r="F176"/>
  <c r="D170" i="277"/>
  <c r="I170"/>
  <c r="C80" i="276"/>
  <c r="H80"/>
  <c r="D169" i="273"/>
  <c r="I169"/>
  <c r="B170" i="262" l="1"/>
  <c r="D170" s="1"/>
  <c r="E169"/>
  <c r="D177" i="280"/>
  <c r="I177"/>
  <c r="C171" i="277"/>
  <c r="E171" s="1"/>
  <c r="F170"/>
  <c r="B81" i="276"/>
  <c r="D81" s="1"/>
  <c r="E80"/>
  <c r="C170" i="273"/>
  <c r="E170" s="1"/>
  <c r="F169"/>
  <c r="C170" i="262" l="1"/>
  <c r="H170"/>
  <c r="F177" i="280"/>
  <c r="H177"/>
  <c r="I171" i="277"/>
  <c r="D171"/>
  <c r="H81" i="276"/>
  <c r="C81"/>
  <c r="I170" i="273"/>
  <c r="D170"/>
  <c r="E170" i="262" l="1"/>
  <c r="B171"/>
  <c r="D171" s="1"/>
  <c r="C172" i="277"/>
  <c r="E172" s="1"/>
  <c r="F171"/>
  <c r="B82" i="276"/>
  <c r="D82" s="1"/>
  <c r="E81"/>
  <c r="C171" i="273"/>
  <c r="E171" s="1"/>
  <c r="F170"/>
  <c r="H171" i="262" l="1"/>
  <c r="C171"/>
  <c r="D172" i="277"/>
  <c r="I172"/>
  <c r="C82" i="276"/>
  <c r="H82"/>
  <c r="D171" i="273"/>
  <c r="I171"/>
  <c r="B173" i="262" l="1"/>
  <c r="D173" s="1"/>
  <c r="E171"/>
  <c r="C174" i="277"/>
  <c r="E174" s="1"/>
  <c r="F172"/>
  <c r="B84" i="276"/>
  <c r="D84" s="1"/>
  <c r="E82"/>
  <c r="C172" i="273"/>
  <c r="E172" s="1"/>
  <c r="F171"/>
  <c r="C173" i="262" l="1"/>
  <c r="H173"/>
  <c r="I174" i="277"/>
  <c r="D174"/>
  <c r="H84" i="276"/>
  <c r="C84"/>
  <c r="I172" i="273"/>
  <c r="D172"/>
  <c r="E173" i="262" l="1"/>
  <c r="B174"/>
  <c r="D174" s="1"/>
  <c r="C175" i="277"/>
  <c r="E175" s="1"/>
  <c r="F174"/>
  <c r="B85" i="276"/>
  <c r="D85" s="1"/>
  <c r="E84"/>
  <c r="F172" i="273"/>
  <c r="C174"/>
  <c r="E174" s="1"/>
  <c r="C174" i="262" l="1"/>
  <c r="H174"/>
  <c r="D175" i="277"/>
  <c r="I175"/>
  <c r="C85" i="276"/>
  <c r="H85"/>
  <c r="I174" i="273"/>
  <c r="D174"/>
  <c r="E174" i="262" l="1"/>
  <c r="B175"/>
  <c r="D175" s="1"/>
  <c r="C176" i="277"/>
  <c r="E176" s="1"/>
  <c r="F175"/>
  <c r="B86" i="276"/>
  <c r="D86" s="1"/>
  <c r="E85"/>
  <c r="C175" i="273"/>
  <c r="E175" s="1"/>
  <c r="F174"/>
  <c r="H175" i="262" l="1"/>
  <c r="C175"/>
  <c r="I176" i="277"/>
  <c r="D176"/>
  <c r="H86" i="276"/>
  <c r="C86"/>
  <c r="D175" i="273"/>
  <c r="I175"/>
  <c r="B176" i="262" l="1"/>
  <c r="D176" s="1"/>
  <c r="E175"/>
  <c r="C177" i="277"/>
  <c r="E177" s="1"/>
  <c r="F176"/>
  <c r="B87" i="276"/>
  <c r="D87" s="1"/>
  <c r="E86"/>
  <c r="C176" i="273"/>
  <c r="E176" s="1"/>
  <c r="F175"/>
  <c r="C176" i="262" l="1"/>
  <c r="H176"/>
  <c r="D177" i="277"/>
  <c r="I177"/>
  <c r="C87" i="276"/>
  <c r="H87"/>
  <c r="I176" i="273"/>
  <c r="D176"/>
  <c r="E176" i="262" l="1"/>
  <c r="B178"/>
  <c r="D178" s="1"/>
  <c r="F177" i="277"/>
  <c r="H177"/>
  <c r="B89" i="276"/>
  <c r="D89" s="1"/>
  <c r="E87"/>
  <c r="C177" i="273"/>
  <c r="E177" s="1"/>
  <c r="F176"/>
  <c r="H178" i="262" l="1"/>
  <c r="C178"/>
  <c r="H89" i="276"/>
  <c r="C89"/>
  <c r="D177" i="273"/>
  <c r="H177" s="1"/>
  <c r="I177"/>
  <c r="B179" i="262" l="1"/>
  <c r="D179" s="1"/>
  <c r="E178"/>
  <c r="B90" i="276"/>
  <c r="D90" s="1"/>
  <c r="E89"/>
  <c r="F177" i="273"/>
  <c r="C179" i="262" l="1"/>
  <c r="H179"/>
  <c r="C90" i="276"/>
  <c r="H90"/>
  <c r="E179" i="262" l="1"/>
  <c r="B180"/>
  <c r="D180" s="1"/>
  <c r="B91" i="276"/>
  <c r="D91" s="1"/>
  <c r="E90"/>
  <c r="H180" i="262" l="1"/>
  <c r="C180"/>
  <c r="H91" i="276"/>
  <c r="C91"/>
  <c r="E180" i="262" l="1"/>
  <c r="B181"/>
  <c r="D181" s="1"/>
  <c r="B92" i="276"/>
  <c r="D92" s="1"/>
  <c r="E91"/>
  <c r="C181" i="262" l="1"/>
  <c r="H181"/>
  <c r="C92" i="276"/>
  <c r="H92"/>
  <c r="B183" i="262" l="1"/>
  <c r="D183" s="1"/>
  <c r="E181"/>
  <c r="B94" i="276"/>
  <c r="D94" s="1"/>
  <c r="E92"/>
  <c r="H183" i="262" l="1"/>
  <c r="C183"/>
  <c r="H94" i="276"/>
  <c r="C94"/>
  <c r="E183" i="262" l="1"/>
  <c r="B184"/>
  <c r="D184" s="1"/>
  <c r="B95" i="276"/>
  <c r="D95" s="1"/>
  <c r="E94"/>
  <c r="C184" i="262" l="1"/>
  <c r="H184"/>
  <c r="C95" i="276"/>
  <c r="H95"/>
  <c r="B185" i="262" l="1"/>
  <c r="D185" s="1"/>
  <c r="E184"/>
  <c r="B96" i="276"/>
  <c r="D96" s="1"/>
  <c r="E95"/>
  <c r="H185" i="262" l="1"/>
  <c r="C185"/>
  <c r="H96" i="276"/>
  <c r="C96"/>
  <c r="E185" i="262" l="1"/>
  <c r="B186"/>
  <c r="D186" s="1"/>
  <c r="B97" i="276"/>
  <c r="D97" s="1"/>
  <c r="E96"/>
  <c r="C186" i="262" l="1"/>
  <c r="H186"/>
  <c r="C97" i="276"/>
  <c r="H97"/>
  <c r="B188" i="262" l="1"/>
  <c r="D188" s="1"/>
  <c r="E186"/>
  <c r="B99" i="276"/>
  <c r="D99" s="1"/>
  <c r="E97"/>
  <c r="H188" i="262" l="1"/>
  <c r="C188"/>
  <c r="H99" i="276"/>
  <c r="C99"/>
  <c r="B189" i="262" l="1"/>
  <c r="D189" s="1"/>
  <c r="E188"/>
  <c r="B100" i="276"/>
  <c r="D100" s="1"/>
  <c r="E99"/>
  <c r="C189" i="262" l="1"/>
  <c r="H189"/>
  <c r="C100" i="276"/>
  <c r="H100"/>
  <c r="E189" i="262" l="1"/>
  <c r="B190"/>
  <c r="D190" s="1"/>
  <c r="B101" i="276"/>
  <c r="D101" s="1"/>
  <c r="E100"/>
  <c r="C190" i="262" l="1"/>
  <c r="H190"/>
  <c r="H101" i="276"/>
  <c r="C101"/>
  <c r="E190" i="262" l="1"/>
  <c r="B191"/>
  <c r="D191" s="1"/>
  <c r="B102" i="276"/>
  <c r="D102" s="1"/>
  <c r="E101"/>
  <c r="C191" i="262" l="1"/>
  <c r="H191"/>
  <c r="C102" i="276"/>
  <c r="H102"/>
  <c r="E191" i="262" l="1"/>
  <c r="B193"/>
  <c r="D193" s="1"/>
  <c r="B104" i="276"/>
  <c r="D104" s="1"/>
  <c r="E102"/>
  <c r="C193" i="262" l="1"/>
  <c r="H193"/>
  <c r="H104" i="276"/>
  <c r="C104"/>
  <c r="B194" i="262" l="1"/>
  <c r="D194" s="1"/>
  <c r="E193"/>
  <c r="B105" i="276"/>
  <c r="D105" s="1"/>
  <c r="E104"/>
  <c r="C194" i="262" l="1"/>
  <c r="H194"/>
  <c r="C105" i="276"/>
  <c r="H105"/>
  <c r="E194" i="262" l="1"/>
  <c r="B195"/>
  <c r="D195" s="1"/>
  <c r="B106" i="276"/>
  <c r="D106" s="1"/>
  <c r="E105"/>
  <c r="H195" i="262" l="1"/>
  <c r="C195"/>
  <c r="H106" i="276"/>
  <c r="C106"/>
  <c r="E195" i="262" l="1"/>
  <c r="B196"/>
  <c r="D196" s="1"/>
  <c r="B107" i="276"/>
  <c r="D107" s="1"/>
  <c r="E106"/>
  <c r="H196" i="262" l="1"/>
  <c r="C196"/>
  <c r="C107" i="276"/>
  <c r="H107"/>
  <c r="B198" i="262" l="1"/>
  <c r="D198" s="1"/>
  <c r="E196"/>
  <c r="B109" i="276"/>
  <c r="D109" s="1"/>
  <c r="E107"/>
  <c r="C198" i="262" l="1"/>
  <c r="H198"/>
  <c r="H109" i="276"/>
  <c r="C109"/>
  <c r="B199" i="262" l="1"/>
  <c r="D199" s="1"/>
  <c r="E198"/>
  <c r="B110" i="276"/>
  <c r="D110" s="1"/>
  <c r="E109"/>
  <c r="H199" i="262" l="1"/>
  <c r="C199"/>
  <c r="C110" i="276"/>
  <c r="H110"/>
  <c r="B200" i="262" l="1"/>
  <c r="D200" s="1"/>
  <c r="E199"/>
  <c r="B111" i="276"/>
  <c r="D111" s="1"/>
  <c r="E110"/>
  <c r="C200" i="262" l="1"/>
  <c r="H200"/>
  <c r="H111" i="276"/>
  <c r="C111"/>
  <c r="B201" i="262" l="1"/>
  <c r="D201" s="1"/>
  <c r="E200"/>
  <c r="B112" i="276"/>
  <c r="D112" s="1"/>
  <c r="E111"/>
  <c r="C201" i="262" l="1"/>
  <c r="H201"/>
  <c r="C112" i="276"/>
  <c r="H112"/>
  <c r="E201" i="262" l="1"/>
  <c r="B203"/>
  <c r="D203" s="1"/>
  <c r="B114" i="276"/>
  <c r="D114" s="1"/>
  <c r="E112"/>
  <c r="C203" i="262" l="1"/>
  <c r="H203"/>
  <c r="H114" i="276"/>
  <c r="C114"/>
  <c r="B204" i="262" l="1"/>
  <c r="D204" s="1"/>
  <c r="E203"/>
  <c r="B115" i="276"/>
  <c r="D115" s="1"/>
  <c r="E114"/>
  <c r="C204" i="262" l="1"/>
  <c r="H204"/>
  <c r="C115" i="276"/>
  <c r="H115"/>
  <c r="B205" i="262" l="1"/>
  <c r="D205" s="1"/>
  <c r="E204"/>
  <c r="B116" i="276"/>
  <c r="D116" s="1"/>
  <c r="E115"/>
  <c r="C205" i="262" l="1"/>
  <c r="H205"/>
  <c r="H116" i="276"/>
  <c r="C116"/>
  <c r="B206" i="262" l="1"/>
  <c r="D206" s="1"/>
  <c r="E205"/>
  <c r="B117" i="276"/>
  <c r="D117" s="1"/>
  <c r="E116"/>
  <c r="C206" i="262" l="1"/>
  <c r="H206"/>
  <c r="C117" i="276"/>
  <c r="H117"/>
  <c r="E206" i="262" l="1"/>
  <c r="B208"/>
  <c r="D208" s="1"/>
  <c r="B119" i="276"/>
  <c r="D119" s="1"/>
  <c r="E117"/>
  <c r="C208" i="262" l="1"/>
  <c r="H208"/>
  <c r="H119" i="276"/>
  <c r="C119"/>
  <c r="E208" i="262" l="1"/>
  <c r="B209"/>
  <c r="D209" s="1"/>
  <c r="B120" i="276"/>
  <c r="D120" s="1"/>
  <c r="E119"/>
  <c r="C209" i="262" l="1"/>
  <c r="H209"/>
  <c r="C120" i="276"/>
  <c r="H120"/>
  <c r="B210" i="262" l="1"/>
  <c r="D210" s="1"/>
  <c r="E209"/>
  <c r="B121" i="276"/>
  <c r="D121" s="1"/>
  <c r="E120"/>
  <c r="H210" i="262" l="1"/>
  <c r="C210"/>
  <c r="H121" i="276"/>
  <c r="C121"/>
  <c r="B211" i="262" l="1"/>
  <c r="D211" s="1"/>
  <c r="E210"/>
  <c r="B122" i="276"/>
  <c r="D122" s="1"/>
  <c r="E121"/>
  <c r="C211" i="262" l="1"/>
  <c r="H211"/>
  <c r="C122" i="276"/>
  <c r="H122"/>
  <c r="E211" i="262" l="1"/>
  <c r="B213"/>
  <c r="D213" s="1"/>
  <c r="B124" i="276"/>
  <c r="D124" s="1"/>
  <c r="E122"/>
  <c r="C213" i="262" l="1"/>
  <c r="H213"/>
  <c r="H124" i="276"/>
  <c r="C124"/>
  <c r="E213" i="262" l="1"/>
  <c r="B214"/>
  <c r="D214" s="1"/>
  <c r="B125" i="276"/>
  <c r="D125" s="1"/>
  <c r="E124"/>
  <c r="C214" i="262" l="1"/>
  <c r="H214"/>
  <c r="C125" i="276"/>
  <c r="H125"/>
  <c r="B215" i="262" l="1"/>
  <c r="D215" s="1"/>
  <c r="E214"/>
  <c r="B126" i="276"/>
  <c r="D126" s="1"/>
  <c r="E125"/>
  <c r="H215" i="262" l="1"/>
  <c r="C215"/>
  <c r="H126" i="276"/>
  <c r="C126"/>
  <c r="B216" i="262" l="1"/>
  <c r="D216" s="1"/>
  <c r="E215"/>
  <c r="B127" i="276"/>
  <c r="D127" s="1"/>
  <c r="E126"/>
  <c r="H216" i="262" l="1"/>
  <c r="C216"/>
  <c r="C127" i="276"/>
  <c r="H127"/>
  <c r="B218" i="262" l="1"/>
  <c r="D218" s="1"/>
  <c r="E216"/>
  <c r="B129" i="276"/>
  <c r="D129" s="1"/>
  <c r="E127"/>
  <c r="C218" i="262" l="1"/>
  <c r="H218"/>
  <c r="H129" i="276"/>
  <c r="C129"/>
  <c r="B219" i="262" l="1"/>
  <c r="D219" s="1"/>
  <c r="E218"/>
  <c r="B130" i="276"/>
  <c r="D130" s="1"/>
  <c r="E129"/>
  <c r="H219" i="262" l="1"/>
  <c r="C219"/>
  <c r="C130" i="276"/>
  <c r="H130"/>
  <c r="E219" i="262" l="1"/>
  <c r="B220"/>
  <c r="D220" s="1"/>
  <c r="B131" i="276"/>
  <c r="D131" s="1"/>
  <c r="E130"/>
  <c r="H220" i="262" l="1"/>
  <c r="C220"/>
  <c r="H131" i="276"/>
  <c r="C131"/>
  <c r="B221" i="262" l="1"/>
  <c r="D221" s="1"/>
  <c r="E220"/>
  <c r="B132" i="276"/>
  <c r="D132" s="1"/>
  <c r="E131"/>
  <c r="C221" i="262" l="1"/>
  <c r="H221"/>
  <c r="C132" i="276"/>
  <c r="H132"/>
  <c r="E221" i="262" l="1"/>
  <c r="B223"/>
  <c r="D223" s="1"/>
  <c r="B134" i="276"/>
  <c r="D134" s="1"/>
  <c r="E132"/>
  <c r="H223" i="262" l="1"/>
  <c r="C223"/>
  <c r="H134" i="276"/>
  <c r="C134"/>
  <c r="E223" i="262" l="1"/>
  <c r="B224"/>
  <c r="D224" s="1"/>
  <c r="B135" i="276"/>
  <c r="D135" s="1"/>
  <c r="E134"/>
  <c r="H224" i="262" l="1"/>
  <c r="C224"/>
  <c r="C135" i="276"/>
  <c r="H135"/>
  <c r="E224" i="262" l="1"/>
  <c r="B225"/>
  <c r="D225" s="1"/>
  <c r="B136" i="276"/>
  <c r="D136" s="1"/>
  <c r="E135"/>
  <c r="C225" i="262" l="1"/>
  <c r="H225"/>
  <c r="H136" i="276"/>
  <c r="C136"/>
  <c r="B226" i="262" l="1"/>
  <c r="D226" s="1"/>
  <c r="E225"/>
  <c r="B137" i="276"/>
  <c r="D137" s="1"/>
  <c r="E136"/>
  <c r="C226" i="262" l="1"/>
  <c r="H226"/>
  <c r="C137" i="276"/>
  <c r="H137"/>
  <c r="E226" i="262" l="1"/>
  <c r="B227"/>
  <c r="D227" s="1"/>
  <c r="B138" i="276"/>
  <c r="D138" s="1"/>
  <c r="E137"/>
  <c r="H227" i="262" l="1"/>
  <c r="C227"/>
  <c r="H138" i="276"/>
  <c r="C138"/>
  <c r="E227" i="262" l="1"/>
  <c r="E138" i="276"/>
</calcChain>
</file>

<file path=xl/comments1.xml><?xml version="1.0" encoding="utf-8"?>
<comments xmlns="http://schemas.openxmlformats.org/spreadsheetml/2006/main">
  <authors>
    <author>tafadzwa musekiwa</author>
    <author>cash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  <comment ref="F108" authorId="1">
      <text>
        <r>
          <rPr>
            <b/>
            <sz val="9"/>
            <color indexed="81"/>
            <rFont val="Tahoma"/>
            <family val="2"/>
          </rPr>
          <t>Top Up based on Bettingtrades share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cash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Ham's  Deposit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Brian's Deposit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Richard's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1" authorId="0">
      <text>
        <r>
          <rPr>
            <b/>
            <sz val="9"/>
            <color indexed="81"/>
            <rFont val="Tahoma"/>
            <charset val="1"/>
          </rPr>
          <t>Combined Accounts Starting Balance.</t>
        </r>
      </text>
    </comment>
  </commentList>
</comments>
</file>

<file path=xl/sharedStrings.xml><?xml version="1.0" encoding="utf-8"?>
<sst xmlns="http://schemas.openxmlformats.org/spreadsheetml/2006/main" count="267" uniqueCount="51">
  <si>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</si>
  <si>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</si>
  <si>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</si>
  <si>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</si>
  <si>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</si>
  <si>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</si>
  <si>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</si>
  <si>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</si>
  <si>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</si>
  <si>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Top UP</t>
  </si>
  <si>
    <t>W/drawal</t>
  </si>
  <si>
    <t>Account</t>
  </si>
  <si>
    <t>EA £</t>
  </si>
  <si>
    <t>EA  No</t>
  </si>
  <si>
    <t xml:space="preserve">Ave Risk </t>
  </si>
  <si>
    <t>Per Pip</t>
  </si>
  <si>
    <t>Of Pips</t>
  </si>
  <si>
    <t xml:space="preserve"> % Per Trade</t>
  </si>
  <si>
    <t>Transition To Live01</t>
  </si>
  <si>
    <t>BREXIT TRADING</t>
  </si>
  <si>
    <t>Normal Trading Resumes</t>
  </si>
  <si>
    <t>Max %</t>
  </si>
  <si>
    <t xml:space="preserve"> Flag</t>
  </si>
  <si>
    <t>Day</t>
  </si>
  <si>
    <r>
      <t xml:space="preserve">3.5% Per Week Target Betting Trades Account </t>
    </r>
    <r>
      <rPr>
        <b/>
        <sz val="12"/>
        <color indexed="10"/>
        <rFont val="Arial"/>
        <family val="2"/>
      </rPr>
      <t>(With)</t>
    </r>
    <r>
      <rPr>
        <b/>
        <sz val="12"/>
        <rFont val="Arial"/>
        <family val="2"/>
      </rPr>
      <t xml:space="preserve"> Intervention  -- Expert Advisor</t>
    </r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</si>
  <si>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</si>
  <si>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</si>
  <si>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</si>
  <si>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</si>
  <si>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</si>
  <si>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</si>
  <si>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</si>
  <si>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</si>
  <si>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</si>
  <si>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</si>
  <si>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</si>
  <si>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>Month</t>
  </si>
  <si>
    <t xml:space="preserve">MAX Risk </t>
  </si>
  <si>
    <t xml:space="preserve"> Account</t>
  </si>
  <si>
    <t xml:space="preserve"> Projected Return </t>
  </si>
  <si>
    <t xml:space="preserve"> £</t>
  </si>
  <si>
    <t xml:space="preserve">  No</t>
  </si>
  <si>
    <t>Typical</t>
  </si>
  <si>
    <t>% ROI</t>
  </si>
  <si>
    <t xml:space="preserve">5% Per Week Portifolio Target </t>
  </si>
  <si>
    <t>Equity</t>
  </si>
  <si>
    <t>Alligator Fund Management takes 30% of Winnings</t>
  </si>
  <si>
    <t>Alligator Fund Management takes 35% of Winnings</t>
  </si>
  <si>
    <t xml:space="preserve">Alligator Fund Management takes 35% of Winnings </t>
  </si>
  <si>
    <t>The Birth of Alligator Fund Management_TakeProfit Trading Strategy</t>
  </si>
  <si>
    <t>Projection Based on £1 000 Start Up Capital (Excluding Commission)</t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</si>
</sst>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7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sz val="12"/>
      <name val="Calibri"/>
      <family val="2"/>
      <scheme val="minor"/>
    </font>
    <font>
      <b/>
      <u/>
      <sz val="10"/>
      <color rgb="FFFF0000"/>
      <name val="Arial"/>
      <family val="2"/>
    </font>
    <font>
      <sz val="8"/>
      <color rgb="FF0000FF"/>
      <name val="Calibri"/>
      <family val="2"/>
    </font>
    <font>
      <sz val="9"/>
      <color indexed="81"/>
      <name val="Tahoma"/>
      <family val="2"/>
    </font>
    <font>
      <b/>
      <sz val="14"/>
      <color theme="0"/>
      <name val="Calibri"/>
      <family val="2"/>
    </font>
    <font>
      <b/>
      <sz val="14"/>
      <color theme="0"/>
      <name val="Arial"/>
      <family val="2"/>
    </font>
    <font>
      <b/>
      <sz val="9"/>
      <color indexed="81"/>
      <name val="Tahoma"/>
      <charset val="1"/>
    </font>
    <font>
      <sz val="8"/>
      <color rgb="FFFF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6" fillId="0" borderId="0"/>
    <xf numFmtId="0" fontId="16" fillId="0" borderId="0"/>
    <xf numFmtId="0" fontId="3" fillId="0" borderId="0"/>
    <xf numFmtId="0" fontId="16" fillId="0" borderId="0"/>
    <xf numFmtId="0" fontId="3" fillId="0" borderId="0"/>
  </cellStyleXfs>
  <cellXfs count="114">
    <xf numFmtId="0" fontId="0" fillId="0" borderId="0" xfId="0"/>
    <xf numFmtId="0" fontId="0" fillId="0" borderId="0" xfId="0" applyFill="1"/>
    <xf numFmtId="0" fontId="3" fillId="0" borderId="0" xfId="3" applyFont="1" applyFill="1"/>
    <xf numFmtId="165" fontId="5" fillId="2" borderId="1" xfId="3" applyNumberFormat="1" applyFont="1" applyFill="1" applyBorder="1" applyAlignment="1">
      <alignment horizontal="center"/>
    </xf>
    <xf numFmtId="165" fontId="5" fillId="2" borderId="2" xfId="3" applyNumberFormat="1" applyFont="1" applyFill="1" applyBorder="1" applyAlignment="1">
      <alignment horizontal="center"/>
    </xf>
    <xf numFmtId="0" fontId="5" fillId="2" borderId="2" xfId="3" applyFont="1" applyFill="1" applyBorder="1" applyAlignment="1">
      <alignment horizontal="center"/>
    </xf>
    <xf numFmtId="0" fontId="5" fillId="2" borderId="1" xfId="4" applyFont="1" applyFill="1" applyBorder="1" applyAlignment="1">
      <alignment horizontal="center" wrapText="1"/>
    </xf>
    <xf numFmtId="0" fontId="5" fillId="2" borderId="1" xfId="3" applyFont="1" applyFill="1" applyBorder="1" applyAlignment="1">
      <alignment horizontal="center"/>
    </xf>
    <xf numFmtId="9" fontId="5" fillId="2" borderId="1" xfId="3" applyNumberFormat="1" applyFont="1" applyFill="1" applyBorder="1" applyAlignment="1">
      <alignment horizontal="center"/>
    </xf>
    <xf numFmtId="165" fontId="6" fillId="0" borderId="3" xfId="4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1" xfId="4" applyNumberFormat="1" applyFont="1" applyFill="1" applyBorder="1" applyAlignment="1">
      <alignment horizontal="center"/>
    </xf>
    <xf numFmtId="0" fontId="17" fillId="3" borderId="0" xfId="0" applyFont="1" applyFill="1"/>
    <xf numFmtId="14" fontId="6" fillId="0" borderId="1" xfId="3" applyNumberFormat="1" applyFont="1" applyFill="1" applyBorder="1"/>
    <xf numFmtId="0" fontId="5" fillId="2" borderId="1" xfId="3" applyFont="1" applyFill="1" applyBorder="1" applyAlignment="1">
      <alignment horizontal="center" wrapText="1"/>
    </xf>
    <xf numFmtId="168" fontId="6" fillId="0" borderId="3" xfId="4" applyNumberFormat="1" applyFont="1" applyFill="1" applyBorder="1"/>
    <xf numFmtId="165" fontId="18" fillId="3" borderId="5" xfId="4" applyNumberFormat="1" applyFont="1" applyFill="1" applyBorder="1" applyAlignment="1">
      <alignment horizontal="center"/>
    </xf>
    <xf numFmtId="165" fontId="6" fillId="0" borderId="3" xfId="3" applyNumberFormat="1" applyFont="1" applyFill="1" applyBorder="1" applyAlignment="1">
      <alignment horizontal="center"/>
    </xf>
    <xf numFmtId="165" fontId="10" fillId="0" borderId="3" xfId="3" applyNumberFormat="1" applyFont="1" applyFill="1" applyBorder="1" applyAlignment="1">
      <alignment horizontal="center"/>
    </xf>
    <xf numFmtId="166" fontId="7" fillId="0" borderId="3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6" fontId="7" fillId="0" borderId="1" xfId="3" applyNumberFormat="1" applyFont="1" applyFill="1" applyBorder="1" applyAlignment="1">
      <alignment horizontal="center"/>
    </xf>
    <xf numFmtId="165" fontId="10" fillId="0" borderId="1" xfId="3" applyNumberFormat="1" applyFont="1" applyFill="1" applyBorder="1" applyAlignment="1">
      <alignment horizontal="center"/>
    </xf>
    <xf numFmtId="165" fontId="20" fillId="0" borderId="3" xfId="3" applyNumberFormat="1" applyFont="1" applyFill="1" applyBorder="1" applyAlignment="1">
      <alignment horizontal="center"/>
    </xf>
    <xf numFmtId="167" fontId="11" fillId="0" borderId="1" xfId="3" applyNumberFormat="1" applyFont="1" applyFill="1" applyBorder="1" applyAlignment="1">
      <alignment horizontal="center"/>
    </xf>
    <xf numFmtId="167" fontId="11" fillId="0" borderId="3" xfId="3" applyNumberFormat="1" applyFont="1" applyFill="1" applyBorder="1" applyAlignment="1">
      <alignment horizontal="center"/>
    </xf>
    <xf numFmtId="0" fontId="17" fillId="4" borderId="0" xfId="0" applyFont="1" applyFill="1"/>
    <xf numFmtId="165" fontId="20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8" fillId="5" borderId="5" xfId="3" applyNumberFormat="1" applyFont="1" applyFill="1" applyBorder="1" applyAlignment="1">
      <alignment horizontal="center"/>
    </xf>
    <xf numFmtId="169" fontId="21" fillId="0" borderId="0" xfId="0" applyNumberFormat="1" applyFont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167" fontId="20" fillId="0" borderId="3" xfId="3" applyNumberFormat="1" applyFont="1" applyFill="1" applyBorder="1" applyAlignment="1">
      <alignment horizontal="center"/>
    </xf>
    <xf numFmtId="0" fontId="22" fillId="4" borderId="0" xfId="0" applyFont="1" applyFill="1"/>
    <xf numFmtId="167" fontId="5" fillId="0" borderId="3" xfId="3" applyNumberFormat="1" applyFont="1" applyFill="1" applyBorder="1" applyAlignment="1">
      <alignment horizontal="center"/>
    </xf>
    <xf numFmtId="165" fontId="6" fillId="7" borderId="3" xfId="3" applyNumberFormat="1" applyFont="1" applyFill="1" applyBorder="1" applyAlignment="1">
      <alignment horizontal="center"/>
    </xf>
    <xf numFmtId="0" fontId="23" fillId="7" borderId="0" xfId="4" applyFont="1" applyFill="1" applyAlignment="1">
      <alignment horizontal="center" vertical="center"/>
    </xf>
    <xf numFmtId="166" fontId="5" fillId="2" borderId="1" xfId="3" applyNumberFormat="1" applyFont="1" applyFill="1" applyBorder="1" applyAlignment="1">
      <alignment horizontal="center" wrapText="1"/>
    </xf>
    <xf numFmtId="0" fontId="24" fillId="8" borderId="0" xfId="4" applyFont="1" applyFill="1" applyAlignment="1">
      <alignment horizontal="center" vertical="center"/>
    </xf>
    <xf numFmtId="9" fontId="5" fillId="2" borderId="1" xfId="4" applyNumberFormat="1" applyFont="1" applyFill="1" applyBorder="1" applyAlignment="1">
      <alignment horizontal="center" wrapText="1"/>
    </xf>
    <xf numFmtId="9" fontId="10" fillId="0" borderId="3" xfId="3" applyNumberFormat="1" applyFont="1" applyFill="1" applyBorder="1" applyAlignment="1">
      <alignment horizontal="center"/>
    </xf>
    <xf numFmtId="167" fontId="25" fillId="6" borderId="1" xfId="3" applyNumberFormat="1" applyFont="1" applyFill="1" applyBorder="1" applyAlignment="1">
      <alignment horizontal="center"/>
    </xf>
    <xf numFmtId="9" fontId="10" fillId="0" borderId="1" xfId="3" applyNumberFormat="1" applyFont="1" applyFill="1" applyBorder="1" applyAlignment="1">
      <alignment horizontal="center"/>
    </xf>
    <xf numFmtId="168" fontId="26" fillId="3" borderId="3" xfId="4" applyNumberFormat="1" applyFont="1" applyFill="1" applyBorder="1"/>
    <xf numFmtId="165" fontId="26" fillId="3" borderId="5" xfId="3" applyNumberFormat="1" applyFont="1" applyFill="1" applyBorder="1" applyAlignment="1">
      <alignment horizontal="center"/>
    </xf>
    <xf numFmtId="165" fontId="26" fillId="3" borderId="3" xfId="3" applyNumberFormat="1" applyFont="1" applyFill="1" applyBorder="1" applyAlignment="1">
      <alignment horizontal="center"/>
    </xf>
    <xf numFmtId="166" fontId="18" fillId="3" borderId="3" xfId="3" applyNumberFormat="1" applyFont="1" applyFill="1" applyBorder="1" applyAlignment="1">
      <alignment horizontal="center"/>
    </xf>
    <xf numFmtId="165" fontId="18" fillId="3" borderId="3" xfId="3" applyNumberFormat="1" applyFont="1" applyFill="1" applyBorder="1" applyAlignment="1">
      <alignment horizontal="center"/>
    </xf>
    <xf numFmtId="9" fontId="18" fillId="0" borderId="3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18" fillId="0" borderId="3" xfId="4" applyNumberFormat="1" applyFont="1" applyFill="1" applyBorder="1" applyAlignment="1">
      <alignment horizontal="center"/>
    </xf>
    <xf numFmtId="168" fontId="6" fillId="9" borderId="3" xfId="4" applyNumberFormat="1" applyFont="1" applyFill="1" applyBorder="1"/>
    <xf numFmtId="165" fontId="6" fillId="9" borderId="5" xfId="3" applyNumberFormat="1" applyFont="1" applyFill="1" applyBorder="1" applyAlignment="1">
      <alignment horizontal="center"/>
    </xf>
    <xf numFmtId="165" fontId="6" fillId="9" borderId="3" xfId="3" applyNumberFormat="1" applyFont="1" applyFill="1" applyBorder="1" applyAlignment="1">
      <alignment horizontal="center"/>
    </xf>
    <xf numFmtId="166" fontId="7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8" fillId="4" borderId="3" xfId="4" applyNumberFormat="1" applyFont="1" applyFill="1" applyBorder="1" applyAlignment="1">
      <alignment horizontal="center"/>
    </xf>
    <xf numFmtId="165" fontId="18" fillId="4" borderId="3" xfId="3" applyNumberFormat="1" applyFont="1" applyFill="1" applyBorder="1" applyAlignment="1">
      <alignment horizontal="center"/>
    </xf>
    <xf numFmtId="9" fontId="18" fillId="3" borderId="3" xfId="4" applyNumberFormat="1" applyFont="1" applyFill="1" applyBorder="1" applyAlignment="1">
      <alignment horizontal="center"/>
    </xf>
    <xf numFmtId="0" fontId="27" fillId="7" borderId="0" xfId="4" applyFont="1" applyFill="1" applyAlignment="1">
      <alignment horizontal="center" vertical="center"/>
    </xf>
    <xf numFmtId="169" fontId="21" fillId="0" borderId="0" xfId="0" applyNumberFormat="1" applyFont="1" applyFill="1" applyAlignment="1">
      <alignment horizontal="center"/>
    </xf>
    <xf numFmtId="168" fontId="6" fillId="10" borderId="3" xfId="4" applyNumberFormat="1" applyFont="1" applyFill="1" applyBorder="1"/>
    <xf numFmtId="165" fontId="6" fillId="10" borderId="5" xfId="3" applyNumberFormat="1" applyFont="1" applyFill="1" applyBorder="1" applyAlignment="1">
      <alignment horizontal="center"/>
    </xf>
    <xf numFmtId="165" fontId="6" fillId="10" borderId="3" xfId="3" applyNumberFormat="1" applyFont="1" applyFill="1" applyBorder="1" applyAlignment="1">
      <alignment horizontal="center"/>
    </xf>
    <xf numFmtId="165" fontId="20" fillId="10" borderId="3" xfId="3" applyNumberFormat="1" applyFont="1" applyFill="1" applyBorder="1" applyAlignment="1">
      <alignment horizontal="center"/>
    </xf>
    <xf numFmtId="165" fontId="10" fillId="10" borderId="3" xfId="3" applyNumberFormat="1" applyFont="1" applyFill="1" applyBorder="1" applyAlignment="1">
      <alignment horizontal="center"/>
    </xf>
    <xf numFmtId="166" fontId="7" fillId="10" borderId="3" xfId="3" applyNumberFormat="1" applyFont="1" applyFill="1" applyBorder="1" applyAlignment="1">
      <alignment horizontal="center"/>
    </xf>
    <xf numFmtId="165" fontId="6" fillId="10" borderId="3" xfId="4" applyNumberFormat="1" applyFont="1" applyFill="1" applyBorder="1" applyAlignment="1">
      <alignment horizontal="center"/>
    </xf>
    <xf numFmtId="167" fontId="19" fillId="10" borderId="3" xfId="3" applyNumberFormat="1" applyFont="1" applyFill="1" applyBorder="1" applyAlignment="1">
      <alignment horizontal="center"/>
    </xf>
    <xf numFmtId="0" fontId="24" fillId="0" borderId="0" xfId="4" applyFont="1" applyFill="1" applyAlignment="1">
      <alignment horizontal="center" vertical="center"/>
    </xf>
    <xf numFmtId="0" fontId="24" fillId="4" borderId="0" xfId="4" applyFont="1" applyFill="1" applyAlignment="1">
      <alignment horizontal="center" vertical="center"/>
    </xf>
    <xf numFmtId="1" fontId="13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4" fillId="2" borderId="2" xfId="3" applyNumberFormat="1" applyFont="1" applyFill="1" applyBorder="1" applyAlignment="1">
      <alignment horizontal="center" vertical="center"/>
    </xf>
    <xf numFmtId="1" fontId="14" fillId="2" borderId="1" xfId="3" applyNumberFormat="1" applyFont="1" applyFill="1" applyBorder="1" applyAlignment="1">
      <alignment horizontal="center" vertical="center"/>
    </xf>
    <xf numFmtId="1" fontId="15" fillId="0" borderId="6" xfId="3" applyNumberFormat="1" applyFont="1" applyFill="1" applyBorder="1" applyAlignment="1">
      <alignment horizontal="center" vertical="center"/>
    </xf>
    <xf numFmtId="165" fontId="12" fillId="0" borderId="5" xfId="3" applyNumberFormat="1" applyFont="1" applyFill="1" applyBorder="1" applyAlignment="1">
      <alignment horizontal="center"/>
    </xf>
    <xf numFmtId="165" fontId="10" fillId="7" borderId="3" xfId="3" applyNumberFormat="1" applyFont="1" applyFill="1" applyBorder="1" applyAlignment="1">
      <alignment horizontal="center"/>
    </xf>
    <xf numFmtId="168" fontId="6" fillId="0" borderId="3" xfId="3" applyNumberFormat="1" applyFont="1" applyFill="1" applyBorder="1"/>
    <xf numFmtId="165" fontId="19" fillId="5" borderId="5" xfId="3" applyNumberFormat="1" applyFont="1" applyFill="1" applyBorder="1" applyAlignment="1">
      <alignment horizontal="center"/>
    </xf>
    <xf numFmtId="1" fontId="15" fillId="0" borderId="7" xfId="3" applyNumberFormat="1" applyFont="1" applyFill="1" applyBorder="1" applyAlignment="1">
      <alignment horizontal="center" vertical="center"/>
    </xf>
    <xf numFmtId="167" fontId="6" fillId="0" borderId="3" xfId="3" applyNumberFormat="1" applyFont="1" applyFill="1" applyBorder="1" applyAlignment="1">
      <alignment horizontal="center"/>
    </xf>
    <xf numFmtId="0" fontId="3" fillId="0" borderId="0" xfId="0" applyFont="1"/>
    <xf numFmtId="0" fontId="28" fillId="0" borderId="0" xfId="3" applyFont="1" applyFill="1" applyAlignment="1">
      <alignment horizontal="center"/>
    </xf>
    <xf numFmtId="166" fontId="19" fillId="0" borderId="3" xfId="3" applyNumberFormat="1" applyFont="1" applyFill="1" applyBorder="1" applyAlignment="1">
      <alignment horizontal="center"/>
    </xf>
    <xf numFmtId="166" fontId="19" fillId="0" borderId="1" xfId="3" applyNumberFormat="1" applyFont="1" applyFill="1" applyBorder="1" applyAlignment="1">
      <alignment horizontal="center"/>
    </xf>
    <xf numFmtId="166" fontId="31" fillId="0" borderId="3" xfId="3" applyNumberFormat="1" applyFont="1" applyFill="1" applyBorder="1" applyAlignment="1">
      <alignment horizontal="center"/>
    </xf>
    <xf numFmtId="0" fontId="30" fillId="5" borderId="0" xfId="3" applyFont="1" applyFill="1" applyBorder="1" applyAlignment="1">
      <alignment horizontal="center"/>
    </xf>
    <xf numFmtId="166" fontId="19" fillId="5" borderId="3" xfId="3" applyNumberFormat="1" applyFont="1" applyFill="1" applyBorder="1" applyAlignment="1">
      <alignment horizontal="center"/>
    </xf>
    <xf numFmtId="166" fontId="19" fillId="12" borderId="1" xfId="3" applyNumberFormat="1" applyFont="1" applyFill="1" applyBorder="1" applyAlignment="1">
      <alignment horizontal="center"/>
    </xf>
    <xf numFmtId="166" fontId="20" fillId="5" borderId="3" xfId="3" applyNumberFormat="1" applyFont="1" applyFill="1" applyBorder="1" applyAlignment="1">
      <alignment horizontal="center"/>
    </xf>
    <xf numFmtId="166" fontId="20" fillId="0" borderId="3" xfId="3" applyNumberFormat="1" applyFont="1" applyFill="1" applyBorder="1" applyAlignment="1">
      <alignment horizontal="center"/>
    </xf>
    <xf numFmtId="1" fontId="15" fillId="0" borderId="2" xfId="3" applyNumberFormat="1" applyFont="1" applyFill="1" applyBorder="1" applyAlignment="1">
      <alignment horizontal="center" vertical="center"/>
    </xf>
    <xf numFmtId="1" fontId="15" fillId="0" borderId="3" xfId="3" applyNumberFormat="1" applyFont="1" applyFill="1" applyBorder="1" applyAlignment="1">
      <alignment horizontal="center" vertical="center"/>
    </xf>
    <xf numFmtId="1" fontId="15" fillId="0" borderId="7" xfId="3" applyNumberFormat="1" applyFont="1" applyFill="1" applyBorder="1" applyAlignment="1">
      <alignment horizontal="center" vertical="center"/>
    </xf>
    <xf numFmtId="0" fontId="28" fillId="5" borderId="5" xfId="3" applyFont="1" applyFill="1" applyBorder="1" applyAlignment="1">
      <alignment horizontal="center"/>
    </xf>
    <xf numFmtId="0" fontId="28" fillId="5" borderId="0" xfId="3" applyFont="1" applyFill="1" applyAlignment="1">
      <alignment horizontal="center"/>
    </xf>
    <xf numFmtId="0" fontId="30" fillId="5" borderId="6" xfId="3" applyFont="1" applyFill="1" applyBorder="1" applyAlignment="1">
      <alignment horizontal="center"/>
    </xf>
    <xf numFmtId="0" fontId="30" fillId="5" borderId="4" xfId="3" applyFont="1" applyFill="1" applyBorder="1" applyAlignment="1">
      <alignment horizontal="center"/>
    </xf>
    <xf numFmtId="0" fontId="28" fillId="0" borderId="5" xfId="3" applyFont="1" applyFill="1" applyBorder="1" applyAlignment="1">
      <alignment horizontal="center"/>
    </xf>
    <xf numFmtId="0" fontId="28" fillId="0" borderId="0" xfId="3" applyFont="1" applyFill="1" applyAlignment="1">
      <alignment horizontal="center"/>
    </xf>
    <xf numFmtId="0" fontId="28" fillId="0" borderId="0" xfId="3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9" fillId="11" borderId="8" xfId="0" applyFont="1" applyFill="1" applyBorder="1" applyAlignment="1">
      <alignment horizontal="center"/>
    </xf>
    <xf numFmtId="14" fontId="33" fillId="4" borderId="6" xfId="3" applyNumberFormat="1" applyFont="1" applyFill="1" applyBorder="1" applyAlignment="1">
      <alignment horizontal="center"/>
    </xf>
    <xf numFmtId="0" fontId="34" fillId="4" borderId="4" xfId="0" applyFont="1" applyFill="1" applyBorder="1" applyAlignment="1">
      <alignment horizontal="center"/>
    </xf>
    <xf numFmtId="0" fontId="34" fillId="4" borderId="8" xfId="0" applyFont="1" applyFill="1" applyBorder="1" applyAlignment="1">
      <alignment horizontal="center"/>
    </xf>
    <xf numFmtId="0" fontId="2" fillId="5" borderId="9" xfId="3" applyFont="1" applyFill="1" applyBorder="1" applyAlignment="1">
      <alignment horizontal="center"/>
    </xf>
    <xf numFmtId="0" fontId="0" fillId="0" borderId="9" xfId="0" applyBorder="1" applyAlignment="1"/>
    <xf numFmtId="166" fontId="36" fillId="0" borderId="3" xfId="3" applyNumberFormat="1" applyFont="1" applyFill="1" applyBorder="1" applyAlignment="1">
      <alignment horizontal="center"/>
    </xf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J6" sqref="J6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6384" width="9.140625" style="75"/>
  </cols>
  <sheetData>
    <row r="1" spans="1:16" ht="13.5" thickBot="1">
      <c r="B1" s="100"/>
      <c r="C1" s="101"/>
      <c r="D1" s="101"/>
      <c r="E1" s="101"/>
      <c r="F1" s="101"/>
      <c r="G1" s="101"/>
      <c r="H1" s="101"/>
      <c r="I1" s="101"/>
      <c r="J1" s="101"/>
    </row>
    <row r="2" spans="1:16" ht="13.5" thickBot="1">
      <c r="A2" s="76" t="s">
        <v>36</v>
      </c>
      <c r="B2" s="3" t="s">
        <v>3</v>
      </c>
      <c r="C2" s="4" t="s">
        <v>38</v>
      </c>
      <c r="D2" s="5" t="s">
        <v>39</v>
      </c>
      <c r="E2" s="5" t="s">
        <v>40</v>
      </c>
      <c r="F2" s="5" t="s">
        <v>41</v>
      </c>
      <c r="G2" s="5" t="s">
        <v>6</v>
      </c>
      <c r="H2" s="5" t="s">
        <v>6</v>
      </c>
      <c r="I2" s="14" t="s">
        <v>37</v>
      </c>
      <c r="J2" s="14" t="s">
        <v>2</v>
      </c>
    </row>
    <row r="3" spans="1:16" ht="13.5" thickBot="1">
      <c r="A3" s="77"/>
      <c r="B3" s="3" t="s">
        <v>8</v>
      </c>
      <c r="C3" s="7" t="s">
        <v>45</v>
      </c>
      <c r="D3" s="7" t="s">
        <v>45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43</v>
      </c>
    </row>
    <row r="4" spans="1:16">
      <c r="A4" s="95">
        <v>1</v>
      </c>
      <c r="B4" s="81">
        <v>42960</v>
      </c>
      <c r="C4" s="20">
        <v>1000</v>
      </c>
      <c r="D4" s="17">
        <f>C4+(C4*-0.02)</f>
        <v>980</v>
      </c>
      <c r="E4" s="17">
        <f>C4/3250</f>
        <v>0.30769230769230771</v>
      </c>
      <c r="F4" s="37">
        <f>(D4-C4)/E4</f>
        <v>-65</v>
      </c>
      <c r="G4" s="18"/>
      <c r="H4" s="18"/>
      <c r="I4" s="19">
        <f>E4*50/C4</f>
        <v>1.5384615384615385E-2</v>
      </c>
      <c r="J4" s="113">
        <f>(D4-C4)/C4</f>
        <v>-0.02</v>
      </c>
    </row>
    <row r="5" spans="1:16">
      <c r="A5" s="96"/>
      <c r="B5" s="81">
        <f>B4+7</f>
        <v>42967</v>
      </c>
      <c r="C5" s="20">
        <f>D4+G4-H4</f>
        <v>980</v>
      </c>
      <c r="D5" s="17">
        <f>C5+(C5*0.0596)</f>
        <v>1038.4079999999999</v>
      </c>
      <c r="E5" s="17">
        <f>C5/3250</f>
        <v>0.30153846153846153</v>
      </c>
      <c r="F5" s="34">
        <f>(D5-C5)/E5</f>
        <v>193.69999999999968</v>
      </c>
      <c r="G5" s="18"/>
      <c r="H5" s="18"/>
      <c r="I5" s="19">
        <f>E5*50/C5</f>
        <v>1.5384615384615384E-2</v>
      </c>
      <c r="J5" s="89">
        <f>(D5-C4)/C4</f>
        <v>3.8407999999999901E-2</v>
      </c>
    </row>
    <row r="6" spans="1:16">
      <c r="A6" s="96"/>
      <c r="B6" s="81">
        <f>B5+7</f>
        <v>42974</v>
      </c>
      <c r="C6" s="20">
        <f>D5+G5-H5</f>
        <v>1038.4079999999999</v>
      </c>
      <c r="D6" s="17">
        <f>C6+(C6*-0.0884)</f>
        <v>946.61273279999989</v>
      </c>
      <c r="E6" s="17">
        <f>C6/3250</f>
        <v>0.31951015384615383</v>
      </c>
      <c r="F6" s="37">
        <f>(D6-C6)/E6</f>
        <v>-287.30000000000007</v>
      </c>
      <c r="G6" s="18"/>
      <c r="H6" s="18"/>
      <c r="I6" s="19">
        <f>E6*50/C6</f>
        <v>1.5384615384615385E-2</v>
      </c>
      <c r="J6" s="93">
        <f>(D6-C4)/C4</f>
        <v>-5.3387267200000109E-2</v>
      </c>
    </row>
    <row r="7" spans="1:16" ht="15.75" thickBot="1">
      <c r="A7" s="97"/>
      <c r="B7" s="81">
        <f>B6+7</f>
        <v>42981</v>
      </c>
      <c r="C7" s="32">
        <f>D6+G6-H6</f>
        <v>946.61273279999989</v>
      </c>
      <c r="D7" s="17">
        <f>C7+(C7*0.04)</f>
        <v>984.47724211199989</v>
      </c>
      <c r="E7" s="17">
        <f>C7/5500</f>
        <v>0.17211140596363633</v>
      </c>
      <c r="F7" s="28">
        <f>(D7-C7)/E7</f>
        <v>220</v>
      </c>
      <c r="G7" s="18"/>
      <c r="H7" s="18"/>
      <c r="I7" s="19">
        <f>E7*50/C7</f>
        <v>9.0909090909090905E-3</v>
      </c>
      <c r="J7" s="87"/>
      <c r="K7" s="102"/>
      <c r="L7" s="103"/>
      <c r="M7" s="103"/>
      <c r="N7" s="103"/>
      <c r="O7" s="103"/>
      <c r="P7" s="103"/>
    </row>
    <row r="8" spans="1:16" ht="13.5" thickBot="1">
      <c r="A8" s="78"/>
      <c r="B8" s="13"/>
      <c r="C8" s="22"/>
      <c r="D8" s="23"/>
      <c r="E8" s="23"/>
      <c r="F8" s="27"/>
      <c r="G8" s="23"/>
      <c r="H8" s="10"/>
      <c r="I8" s="24"/>
      <c r="J8" s="88"/>
    </row>
    <row r="9" spans="1:16">
      <c r="A9" s="95">
        <v>2</v>
      </c>
      <c r="B9" s="81">
        <f>B7+7</f>
        <v>42988</v>
      </c>
      <c r="C9" s="20">
        <f>D7+G7-H7</f>
        <v>984.47724211199989</v>
      </c>
      <c r="D9" s="17">
        <f>C9+(C9*0.04)</f>
        <v>1023.8563317964799</v>
      </c>
      <c r="E9" s="17">
        <f>C9/5500</f>
        <v>0.1789958622021818</v>
      </c>
      <c r="F9" s="28">
        <f>(D9-C9)/E9</f>
        <v>220.00000000000028</v>
      </c>
      <c r="G9" s="18"/>
      <c r="H9" s="18"/>
      <c r="I9" s="19">
        <f>E9*50/C9</f>
        <v>9.0909090909090905E-3</v>
      </c>
      <c r="J9" s="87"/>
    </row>
    <row r="10" spans="1:16">
      <c r="A10" s="96"/>
      <c r="B10" s="81">
        <f>B9+7</f>
        <v>42995</v>
      </c>
      <c r="C10" s="20">
        <f>D9+G9-H9</f>
        <v>1023.8563317964799</v>
      </c>
      <c r="D10" s="17">
        <f>C10+(C10*0.04)</f>
        <v>1064.8105850683392</v>
      </c>
      <c r="E10" s="17">
        <f>C10/5500</f>
        <v>0.18615569669026907</v>
      </c>
      <c r="F10" s="28">
        <f>(D10-C10)/E10</f>
        <v>220.00000000000011</v>
      </c>
      <c r="G10" s="18"/>
      <c r="H10" s="18"/>
      <c r="I10" s="19">
        <f>E10*50/C10</f>
        <v>9.0909090909090905E-3</v>
      </c>
      <c r="J10" s="87"/>
    </row>
    <row r="11" spans="1:16">
      <c r="A11" s="96"/>
      <c r="B11" s="81">
        <f>B10+7</f>
        <v>43002</v>
      </c>
      <c r="C11" s="20">
        <f>D10+G10-H10</f>
        <v>1064.8105850683392</v>
      </c>
      <c r="D11" s="17">
        <f>C11+(C11*0.04)</f>
        <v>1107.4030084710728</v>
      </c>
      <c r="E11" s="17">
        <f>C11/5500</f>
        <v>0.19360192455787983</v>
      </c>
      <c r="F11" s="28">
        <f>(D11-C11)/E11</f>
        <v>220.00000000000034</v>
      </c>
      <c r="G11" s="18"/>
      <c r="H11" s="18"/>
      <c r="I11" s="19">
        <f>E11*50/C11</f>
        <v>9.0909090909090905E-3</v>
      </c>
      <c r="J11" s="19"/>
    </row>
    <row r="12" spans="1:16" ht="13.5" thickBot="1">
      <c r="A12" s="97"/>
      <c r="B12" s="81">
        <f>B11+7</f>
        <v>43009</v>
      </c>
      <c r="C12" s="20">
        <f>D11+G11-H11</f>
        <v>1107.4030084710728</v>
      </c>
      <c r="D12" s="17">
        <f>C12+(C12*0.04)</f>
        <v>1151.6991288099157</v>
      </c>
      <c r="E12" s="17">
        <f>C12/5500</f>
        <v>0.20134600154019505</v>
      </c>
      <c r="F12" s="28">
        <f>(D12-C12)/E12</f>
        <v>220</v>
      </c>
      <c r="G12" s="18"/>
      <c r="H12" s="18"/>
      <c r="I12" s="19">
        <f>E12*50/C12</f>
        <v>9.0909090909090905E-3</v>
      </c>
      <c r="J12" s="87"/>
      <c r="K12" s="102"/>
      <c r="L12" s="103"/>
      <c r="M12" s="103"/>
      <c r="N12" s="103"/>
      <c r="O12" s="103"/>
      <c r="P12" s="103"/>
    </row>
    <row r="13" spans="1:16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95">
        <v>3</v>
      </c>
      <c r="B14" s="81">
        <f>B12+7</f>
        <v>43016</v>
      </c>
      <c r="C14" s="20">
        <f>D12+G12-H12</f>
        <v>1151.6991288099157</v>
      </c>
      <c r="D14" s="17">
        <f>C14+(C14*0.04)</f>
        <v>1197.7670939623124</v>
      </c>
      <c r="E14" s="17">
        <f>C14/5500</f>
        <v>0.20939984160180286</v>
      </c>
      <c r="F14" s="28">
        <f>(D14-C14)/E14</f>
        <v>220.00000000000037</v>
      </c>
      <c r="G14" s="18"/>
      <c r="H14" s="18"/>
      <c r="I14" s="19">
        <f>E14*50/C14</f>
        <v>9.0909090909090922E-3</v>
      </c>
      <c r="J14" s="87"/>
    </row>
    <row r="15" spans="1:16">
      <c r="A15" s="96"/>
      <c r="B15" s="81">
        <f>B14+7</f>
        <v>43023</v>
      </c>
      <c r="C15" s="20">
        <f>D14+G14-H14</f>
        <v>1197.7670939623124</v>
      </c>
      <c r="D15" s="17">
        <f>C15+(C15*0.04)</f>
        <v>1245.6777777208049</v>
      </c>
      <c r="E15" s="17">
        <f>C15/5500</f>
        <v>0.21777583526587499</v>
      </c>
      <c r="F15" s="28">
        <f>(D15-C15)/E15</f>
        <v>220</v>
      </c>
      <c r="G15" s="18"/>
      <c r="H15" s="18"/>
      <c r="I15" s="19">
        <f>E15*50/C15</f>
        <v>9.0909090909090905E-3</v>
      </c>
      <c r="J15" s="19"/>
    </row>
    <row r="16" spans="1:16">
      <c r="A16" s="96"/>
      <c r="B16" s="81">
        <f>B15+7</f>
        <v>43030</v>
      </c>
      <c r="C16" s="20">
        <f>D15+G15-H15</f>
        <v>1245.6777777208049</v>
      </c>
      <c r="D16" s="17">
        <f>C16+(C16*0.04)</f>
        <v>1295.5048888296371</v>
      </c>
      <c r="E16" s="17">
        <f>C16/5500</f>
        <v>0.22648686867650999</v>
      </c>
      <c r="F16" s="28">
        <f>(D16-C16)/E16</f>
        <v>220.0000000000002</v>
      </c>
      <c r="G16" s="18"/>
      <c r="H16" s="18"/>
      <c r="I16" s="19">
        <f>E16*50/C16</f>
        <v>9.0909090909090905E-3</v>
      </c>
      <c r="J16" s="87"/>
    </row>
    <row r="17" spans="1:16" ht="13.5" thickBot="1">
      <c r="A17" s="97"/>
      <c r="B17" s="81">
        <f>B16+7</f>
        <v>43037</v>
      </c>
      <c r="C17" s="20">
        <f>D16+G16-H16</f>
        <v>1295.5048888296371</v>
      </c>
      <c r="D17" s="17">
        <f>C17+(C17*0.04)</f>
        <v>1347.3250843828225</v>
      </c>
      <c r="E17" s="17">
        <f>C17/5500</f>
        <v>0.23554634342357039</v>
      </c>
      <c r="F17" s="28">
        <f>(D17-C17)/E17</f>
        <v>219.99999999999957</v>
      </c>
      <c r="G17" s="18"/>
      <c r="H17" s="80">
        <f>(D17-C4)*0.3</f>
        <v>104.19752531484676</v>
      </c>
      <c r="I17" s="19">
        <f>E17*50/C17</f>
        <v>9.0909090909090922E-3</v>
      </c>
      <c r="J17" s="87"/>
      <c r="K17" s="98" t="s">
        <v>46</v>
      </c>
      <c r="L17" s="99"/>
      <c r="M17" s="99"/>
      <c r="N17" s="99"/>
      <c r="O17" s="99"/>
      <c r="P17" s="99"/>
    </row>
    <row r="18" spans="1:16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95">
        <v>4</v>
      </c>
      <c r="B19" s="81">
        <f>B17+7</f>
        <v>43044</v>
      </c>
      <c r="C19" s="20">
        <f>D17+G17-H17</f>
        <v>1243.1275590679757</v>
      </c>
      <c r="D19" s="17">
        <f>C19+(C19*0.04)</f>
        <v>1292.8526614306948</v>
      </c>
      <c r="E19" s="17">
        <f>C19/5500</f>
        <v>0.22602319255781375</v>
      </c>
      <c r="F19" s="28">
        <f>(D19-C19)/E19</f>
        <v>220.00000000000031</v>
      </c>
      <c r="G19" s="18"/>
      <c r="H19" s="18"/>
      <c r="I19" s="19">
        <f>E19*50/C19</f>
        <v>9.0909090909090905E-3</v>
      </c>
      <c r="J19" s="87"/>
    </row>
    <row r="20" spans="1:16">
      <c r="A20" s="96"/>
      <c r="B20" s="81">
        <f>B19+7</f>
        <v>43051</v>
      </c>
      <c r="C20" s="20">
        <f>D19+G19-H19</f>
        <v>1292.8526614306948</v>
      </c>
      <c r="D20" s="17">
        <f>C20+(C20*0.04)</f>
        <v>1344.5667678879227</v>
      </c>
      <c r="E20" s="17">
        <f>C20/5500</f>
        <v>0.23506412026012632</v>
      </c>
      <c r="F20" s="28">
        <f>(D20-C20)/E20</f>
        <v>220.00000000000045</v>
      </c>
      <c r="G20" s="18"/>
      <c r="H20" s="18"/>
      <c r="I20" s="19">
        <f>E20*50/C20</f>
        <v>9.0909090909090922E-3</v>
      </c>
      <c r="J20" s="87"/>
    </row>
    <row r="21" spans="1:16">
      <c r="A21" s="96"/>
      <c r="B21" s="81">
        <f>B20+7</f>
        <v>43058</v>
      </c>
      <c r="C21" s="20">
        <f>D20+G20-H20</f>
        <v>1344.5667678879227</v>
      </c>
      <c r="D21" s="17">
        <f>C21+(C21*0.04)</f>
        <v>1398.3494386034395</v>
      </c>
      <c r="E21" s="17">
        <f>C21/5500</f>
        <v>0.2444666850705314</v>
      </c>
      <c r="F21" s="28">
        <f>(D21-C21)/E21</f>
        <v>219.99999999999963</v>
      </c>
      <c r="G21" s="18"/>
      <c r="H21" s="18"/>
      <c r="I21" s="19">
        <f>E21*50/C21</f>
        <v>9.0909090909090905E-3</v>
      </c>
      <c r="J21" s="87"/>
    </row>
    <row r="22" spans="1:16" ht="13.5" thickBot="1">
      <c r="A22" s="97"/>
      <c r="B22" s="81">
        <f>B21+7</f>
        <v>43065</v>
      </c>
      <c r="C22" s="20">
        <f>D21+G21-H21</f>
        <v>1398.3494386034395</v>
      </c>
      <c r="D22" s="17">
        <f>C22+(C22*0.04)</f>
        <v>1454.2834161475771</v>
      </c>
      <c r="E22" s="17">
        <f>C22/5500</f>
        <v>0.25424535247335261</v>
      </c>
      <c r="F22" s="28">
        <f>(D22-C22)/E22</f>
        <v>220.00000000000023</v>
      </c>
      <c r="G22" s="18"/>
      <c r="H22" s="18"/>
      <c r="I22" s="19">
        <f>E22*50/C22</f>
        <v>9.0909090909090905E-3</v>
      </c>
      <c r="J22" s="87"/>
      <c r="K22" s="102"/>
      <c r="L22" s="103"/>
      <c r="M22" s="103"/>
      <c r="N22" s="103"/>
      <c r="O22" s="103"/>
      <c r="P22" s="103"/>
    </row>
    <row r="23" spans="1:16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5">
        <v>5</v>
      </c>
      <c r="B24" s="81">
        <f>B22+7</f>
        <v>43072</v>
      </c>
      <c r="C24" s="20">
        <f>D22+G22-H22</f>
        <v>1454.2834161475771</v>
      </c>
      <c r="D24" s="17">
        <f>C24+(C24*0.04)</f>
        <v>1512.4547527934801</v>
      </c>
      <c r="E24" s="17">
        <f>C24/5500</f>
        <v>0.26441516657228675</v>
      </c>
      <c r="F24" s="28">
        <f>(D24-C24)/E24</f>
        <v>219.99999999999972</v>
      </c>
      <c r="G24" s="18"/>
      <c r="H24" s="18"/>
      <c r="I24" s="19">
        <f>E24*50/C24</f>
        <v>9.0909090909090905E-3</v>
      </c>
      <c r="J24" s="87"/>
    </row>
    <row r="25" spans="1:16">
      <c r="A25" s="96"/>
      <c r="B25" s="81">
        <f>B24+7</f>
        <v>43079</v>
      </c>
      <c r="C25" s="20">
        <f>D24+G24-H24</f>
        <v>1512.4547527934801</v>
      </c>
      <c r="D25" s="17">
        <f>C25+(C25*0.04)</f>
        <v>1572.9529429052193</v>
      </c>
      <c r="E25" s="17">
        <f>C25/5500</f>
        <v>0.27499177323517821</v>
      </c>
      <c r="F25" s="28">
        <f>(D25-C25)/E25</f>
        <v>219.99999999999989</v>
      </c>
      <c r="G25" s="18"/>
      <c r="H25" s="18"/>
      <c r="I25" s="19">
        <f>E25*50/C25</f>
        <v>9.0909090909090905E-3</v>
      </c>
      <c r="J25" s="87"/>
    </row>
    <row r="26" spans="1:16">
      <c r="A26" s="96"/>
      <c r="B26" s="81">
        <f>B25+7</f>
        <v>43086</v>
      </c>
      <c r="C26" s="20">
        <f>D25+G25-H25</f>
        <v>1572.9529429052193</v>
      </c>
      <c r="D26" s="17">
        <f>C26+(C26*0.04)</f>
        <v>1635.8710606214281</v>
      </c>
      <c r="E26" s="17">
        <f>C26/5500</f>
        <v>0.28599144416458533</v>
      </c>
      <c r="F26" s="28">
        <f>(D26-C26)/E26</f>
        <v>220.0000000000002</v>
      </c>
      <c r="G26" s="18"/>
      <c r="H26" s="18"/>
      <c r="I26" s="19">
        <f>E26*50/C26</f>
        <v>9.0909090909090905E-3</v>
      </c>
      <c r="J26" s="87"/>
    </row>
    <row r="27" spans="1:16" ht="13.5" thickBot="1">
      <c r="A27" s="97"/>
      <c r="B27" s="81">
        <f>B26+7</f>
        <v>43093</v>
      </c>
      <c r="C27" s="20">
        <f>D26+G26-H26</f>
        <v>1635.8710606214281</v>
      </c>
      <c r="D27" s="17">
        <f>C27+(C27*0.04)</f>
        <v>1701.3059030462853</v>
      </c>
      <c r="E27" s="17">
        <f>C27/5500</f>
        <v>0.29743110193116873</v>
      </c>
      <c r="F27" s="28">
        <f>(D27-C27)/E27</f>
        <v>220.00000000000011</v>
      </c>
      <c r="G27" s="18"/>
      <c r="H27" s="18"/>
      <c r="I27" s="19">
        <f>E27*50/C27</f>
        <v>9.0909090909090905E-3</v>
      </c>
      <c r="J27" s="87"/>
      <c r="K27" s="102"/>
      <c r="L27" s="103"/>
      <c r="M27" s="103"/>
      <c r="N27" s="103"/>
      <c r="O27" s="103"/>
      <c r="P27" s="103"/>
    </row>
    <row r="28" spans="1:16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5">
        <v>6</v>
      </c>
      <c r="B29" s="81">
        <f>B27+7</f>
        <v>43100</v>
      </c>
      <c r="C29" s="20">
        <f>D27+G27-H27</f>
        <v>1701.3059030462853</v>
      </c>
      <c r="D29" s="17">
        <f>C29+(C29*0.04)</f>
        <v>1769.3581391681366</v>
      </c>
      <c r="E29" s="17">
        <f>C29/5500</f>
        <v>0.30932834600841552</v>
      </c>
      <c r="F29" s="28">
        <f>(D29-C29)/E29</f>
        <v>219.99999999999983</v>
      </c>
      <c r="G29" s="18"/>
      <c r="H29" s="18"/>
      <c r="I29" s="19">
        <f>E29*50/C29</f>
        <v>9.0909090909090922E-3</v>
      </c>
      <c r="J29" s="87"/>
    </row>
    <row r="30" spans="1:16">
      <c r="A30" s="96"/>
      <c r="B30" s="81">
        <f>B29+7</f>
        <v>43107</v>
      </c>
      <c r="C30" s="20">
        <f>D29+G29-H29</f>
        <v>1769.3581391681366</v>
      </c>
      <c r="D30" s="17">
        <f>C30+(C30*0.04)</f>
        <v>1840.1324647348622</v>
      </c>
      <c r="E30" s="17">
        <f>C30/5500</f>
        <v>0.32170147984875214</v>
      </c>
      <c r="F30" s="28">
        <f>(D30-C30)/E30</f>
        <v>220.00000000000028</v>
      </c>
      <c r="G30" s="18"/>
      <c r="H30" s="18"/>
      <c r="I30" s="19">
        <f>E30*50/C30</f>
        <v>9.0909090909090922E-3</v>
      </c>
      <c r="J30" s="87"/>
    </row>
    <row r="31" spans="1:16">
      <c r="A31" s="96"/>
      <c r="B31" s="81">
        <f>B30+7</f>
        <v>43114</v>
      </c>
      <c r="C31" s="20">
        <f>D30+G30-H30</f>
        <v>1840.1324647348622</v>
      </c>
      <c r="D31" s="17">
        <f>C31+(C31*0.04)</f>
        <v>1913.7377633242568</v>
      </c>
      <c r="E31" s="17">
        <f>C31/5500</f>
        <v>0.3345695390427022</v>
      </c>
      <c r="F31" s="28">
        <f>(D31-C31)/E31</f>
        <v>220.00000000000028</v>
      </c>
      <c r="G31" s="18"/>
      <c r="H31" s="18"/>
      <c r="I31" s="19">
        <f>E31*50/C31</f>
        <v>9.0909090909090905E-3</v>
      </c>
      <c r="J31" s="87"/>
    </row>
    <row r="32" spans="1:16" ht="13.5" thickBot="1">
      <c r="A32" s="97"/>
      <c r="B32" s="81">
        <f>B31+7</f>
        <v>43121</v>
      </c>
      <c r="C32" s="20">
        <f>D31+G31-H31</f>
        <v>1913.7377633242568</v>
      </c>
      <c r="D32" s="17">
        <f>C32+(C32*0.04)</f>
        <v>1990.2872738572271</v>
      </c>
      <c r="E32" s="17">
        <f>C32/5500</f>
        <v>0.34795232060441034</v>
      </c>
      <c r="F32" s="28">
        <f>(D32-C32)/E32</f>
        <v>220.00000000000011</v>
      </c>
      <c r="G32" s="18"/>
      <c r="H32" s="80">
        <f>(D32-C19)*0.35</f>
        <v>261.50590017623801</v>
      </c>
      <c r="I32" s="19">
        <f>E32*50/C32</f>
        <v>9.0909090909090905E-3</v>
      </c>
      <c r="J32" s="87"/>
      <c r="K32" s="98" t="s">
        <v>47</v>
      </c>
      <c r="L32" s="99"/>
      <c r="M32" s="99"/>
      <c r="N32" s="99"/>
      <c r="O32" s="99"/>
      <c r="P32" s="99"/>
    </row>
    <row r="33" spans="1:16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5">
        <v>7</v>
      </c>
      <c r="B34" s="81">
        <f>B32+7</f>
        <v>43128</v>
      </c>
      <c r="C34" s="20">
        <f>D32+G32-H32</f>
        <v>1728.781373680989</v>
      </c>
      <c r="D34" s="17">
        <f>C34+(C34*0.04)</f>
        <v>1797.9326286282285</v>
      </c>
      <c r="E34" s="17">
        <f>C34/5500</f>
        <v>0.31432388612381618</v>
      </c>
      <c r="F34" s="28">
        <f>(D34-C34)/E34</f>
        <v>219.99999999999989</v>
      </c>
      <c r="G34" s="18"/>
      <c r="H34" s="18"/>
      <c r="I34" s="19">
        <f>E34*50/C34</f>
        <v>9.0909090909090905E-3</v>
      </c>
      <c r="J34" s="87"/>
    </row>
    <row r="35" spans="1:16">
      <c r="A35" s="96"/>
      <c r="B35" s="81">
        <f>B34+7</f>
        <v>43135</v>
      </c>
      <c r="C35" s="20">
        <f>D34+G34-H34</f>
        <v>1797.9326286282285</v>
      </c>
      <c r="D35" s="17">
        <f>C35+(C35*0.04)</f>
        <v>1869.8499337733576</v>
      </c>
      <c r="E35" s="17">
        <f>C35/5500</f>
        <v>0.3268968415687688</v>
      </c>
      <c r="F35" s="28">
        <f>(D35-C35)/E35</f>
        <v>220.00000000000003</v>
      </c>
      <c r="G35" s="18"/>
      <c r="H35" s="18"/>
      <c r="I35" s="19">
        <f>E35*50/C35</f>
        <v>9.0909090909090905E-3</v>
      </c>
      <c r="J35" s="87"/>
    </row>
    <row r="36" spans="1:16">
      <c r="A36" s="96"/>
      <c r="B36" s="81">
        <f>B35+7</f>
        <v>43142</v>
      </c>
      <c r="C36" s="20">
        <f>D35+G35-H35</f>
        <v>1869.8499337733576</v>
      </c>
      <c r="D36" s="17">
        <f>C36+(C36*0.04)</f>
        <v>1944.6439311242918</v>
      </c>
      <c r="E36" s="17">
        <f>C36/5500</f>
        <v>0.33997271523151956</v>
      </c>
      <c r="F36" s="28">
        <f>(D36-C36)/E36</f>
        <v>219.99999999999972</v>
      </c>
      <c r="G36" s="18"/>
      <c r="H36" s="18"/>
      <c r="I36" s="19">
        <f>E36*50/C36</f>
        <v>9.0909090909090922E-3</v>
      </c>
      <c r="J36" s="87"/>
    </row>
    <row r="37" spans="1:16" ht="13.5" thickBot="1">
      <c r="A37" s="97"/>
      <c r="B37" s="81">
        <f>B36+7</f>
        <v>43149</v>
      </c>
      <c r="C37" s="20">
        <f>D36+G36-H36</f>
        <v>1944.6439311242918</v>
      </c>
      <c r="D37" s="17">
        <f>C37+(C37*0.04)</f>
        <v>2022.4296883692634</v>
      </c>
      <c r="E37" s="17">
        <f>C37/5500</f>
        <v>0.35357162384078034</v>
      </c>
      <c r="F37" s="28">
        <f>(D37-C37)/E37</f>
        <v>219.99999999999977</v>
      </c>
      <c r="G37" s="80"/>
      <c r="H37" s="80"/>
      <c r="I37" s="19">
        <f>E37*50/C37</f>
        <v>9.0909090909090905E-3</v>
      </c>
      <c r="J37" s="87"/>
      <c r="K37" s="102"/>
      <c r="L37" s="103"/>
      <c r="M37" s="103"/>
      <c r="N37" s="103"/>
      <c r="O37" s="103"/>
      <c r="P37" s="103"/>
    </row>
    <row r="38" spans="1:16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5">
        <v>8</v>
      </c>
      <c r="B39" s="81">
        <f>B37+7</f>
        <v>43156</v>
      </c>
      <c r="C39" s="20">
        <f>D37+G37-H37</f>
        <v>2022.4296883692634</v>
      </c>
      <c r="D39" s="17">
        <f>C39+(C39*0.04)</f>
        <v>2103.3268759040338</v>
      </c>
      <c r="E39" s="17">
        <f>C39/5500</f>
        <v>0.36771448879441154</v>
      </c>
      <c r="F39" s="28">
        <f>(D39-C39)/E39</f>
        <v>219.99999999999966</v>
      </c>
      <c r="G39" s="18"/>
      <c r="H39" s="18"/>
      <c r="I39" s="19">
        <f>E39*50/C39</f>
        <v>9.0909090909090905E-3</v>
      </c>
      <c r="J39" s="87"/>
    </row>
    <row r="40" spans="1:16">
      <c r="A40" s="96"/>
      <c r="B40" s="81">
        <f>B39+7</f>
        <v>43163</v>
      </c>
      <c r="C40" s="20">
        <f>D39+G39-H39</f>
        <v>2103.3268759040338</v>
      </c>
      <c r="D40" s="17">
        <f>C40+(C40*0.04)</f>
        <v>2187.4599509401951</v>
      </c>
      <c r="E40" s="17">
        <f>C40/5500</f>
        <v>0.38242306834618794</v>
      </c>
      <c r="F40" s="28">
        <f>(D40-C40)/E40</f>
        <v>219.99999999999974</v>
      </c>
      <c r="G40" s="18"/>
      <c r="H40" s="18"/>
      <c r="I40" s="19">
        <f>E40*50/C40</f>
        <v>9.0909090909090905E-3</v>
      </c>
      <c r="J40" s="87"/>
    </row>
    <row r="41" spans="1:16">
      <c r="A41" s="96"/>
      <c r="B41" s="81">
        <f>B40+7</f>
        <v>43170</v>
      </c>
      <c r="C41" s="20">
        <f>D40+G40-H40</f>
        <v>2187.4599509401951</v>
      </c>
      <c r="D41" s="17">
        <f>C41+(C41*0.04)</f>
        <v>2274.9583489778029</v>
      </c>
      <c r="E41" s="17">
        <f>C41/5500</f>
        <v>0.39771999108003547</v>
      </c>
      <c r="F41" s="28">
        <f>(D41-C41)/E41</f>
        <v>219.99999999999994</v>
      </c>
      <c r="G41" s="18"/>
      <c r="H41" s="18"/>
      <c r="I41" s="19">
        <f>E41*50/C41</f>
        <v>9.0909090909090905E-3</v>
      </c>
      <c r="J41" s="87"/>
    </row>
    <row r="42" spans="1:16" ht="13.5" thickBot="1">
      <c r="A42" s="97"/>
      <c r="B42" s="81">
        <f>B41+7</f>
        <v>43177</v>
      </c>
      <c r="C42" s="20">
        <f>D41+G41-H41</f>
        <v>2274.9583489778029</v>
      </c>
      <c r="D42" s="17">
        <f>C42+(C42*0.04)</f>
        <v>2365.9566829369151</v>
      </c>
      <c r="E42" s="17">
        <f>C42/5500</f>
        <v>0.41362879072323688</v>
      </c>
      <c r="F42" s="28">
        <f>(D42-C42)/E42</f>
        <v>220.00000000000017</v>
      </c>
      <c r="G42" s="80"/>
      <c r="H42" s="80"/>
      <c r="I42" s="19">
        <f>E42*50/C42</f>
        <v>9.0909090909090905E-3</v>
      </c>
      <c r="J42" s="87"/>
      <c r="K42" s="102"/>
      <c r="L42" s="103"/>
      <c r="M42" s="103"/>
      <c r="N42" s="103"/>
      <c r="O42" s="103"/>
      <c r="P42" s="103"/>
    </row>
    <row r="43" spans="1:16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5">
        <v>9</v>
      </c>
      <c r="B44" s="81">
        <f>B42+7</f>
        <v>43184</v>
      </c>
      <c r="C44" s="20">
        <f>D42+G42-H42</f>
        <v>2365.9566829369151</v>
      </c>
      <c r="D44" s="17">
        <f>C44+(C44*0.04)</f>
        <v>2460.5949502543917</v>
      </c>
      <c r="E44" s="17">
        <f>C44/5500</f>
        <v>0.43017394235216638</v>
      </c>
      <c r="F44" s="28">
        <f>(D44-C44)/E44</f>
        <v>220.00000000000017</v>
      </c>
      <c r="G44" s="18"/>
      <c r="H44" s="18"/>
      <c r="I44" s="19">
        <f>E44*50/C44</f>
        <v>9.0909090909090905E-3</v>
      </c>
      <c r="J44" s="87"/>
    </row>
    <row r="45" spans="1:16">
      <c r="A45" s="96"/>
      <c r="B45" s="81">
        <f>B44+7</f>
        <v>43191</v>
      </c>
      <c r="C45" s="20">
        <f>D44+G44-H44</f>
        <v>2460.5949502543917</v>
      </c>
      <c r="D45" s="17">
        <f>C45+(C45*0.04)</f>
        <v>2559.0187482645674</v>
      </c>
      <c r="E45" s="17">
        <f>C45/5500</f>
        <v>0.44738090004625303</v>
      </c>
      <c r="F45" s="28">
        <f>(D45-C45)/E45</f>
        <v>220.00000000000006</v>
      </c>
      <c r="G45" s="18"/>
      <c r="H45" s="18"/>
      <c r="I45" s="19">
        <f>E45*50/C45</f>
        <v>9.0909090909090905E-3</v>
      </c>
      <c r="J45" s="87"/>
    </row>
    <row r="46" spans="1:16">
      <c r="A46" s="96"/>
      <c r="B46" s="81">
        <f>B45+7</f>
        <v>43198</v>
      </c>
      <c r="C46" s="20">
        <f>D45+G45-H45</f>
        <v>2559.0187482645674</v>
      </c>
      <c r="D46" s="17">
        <f>C46+(C46*0.04)</f>
        <v>2661.3794981951501</v>
      </c>
      <c r="E46" s="17">
        <f>C46/5500</f>
        <v>0.46527613604810319</v>
      </c>
      <c r="F46" s="28">
        <f>(D46-C46)/E46</f>
        <v>219.99999999999986</v>
      </c>
      <c r="G46" s="18"/>
      <c r="H46" s="18"/>
      <c r="I46" s="19">
        <f>E46*50/C46</f>
        <v>9.0909090909090922E-3</v>
      </c>
      <c r="J46" s="87"/>
    </row>
    <row r="47" spans="1:16" ht="13.5" thickBot="1">
      <c r="A47" s="97"/>
      <c r="B47" s="81">
        <f>B46+7</f>
        <v>43205</v>
      </c>
      <c r="C47" s="20">
        <f>D46+G46-H46</f>
        <v>2661.3794981951501</v>
      </c>
      <c r="D47" s="17">
        <f>C47+(C47*0.04)</f>
        <v>2767.8346781229561</v>
      </c>
      <c r="E47" s="17">
        <f>C47/5500</f>
        <v>0.4838871814900273</v>
      </c>
      <c r="F47" s="28">
        <f>(D47-C47)/E47</f>
        <v>220.00000000000011</v>
      </c>
      <c r="G47" s="80"/>
      <c r="H47" s="80">
        <f>(D47-C34)*0.35</f>
        <v>363.66865655468848</v>
      </c>
      <c r="I47" s="19">
        <f>E47*50/C47</f>
        <v>9.0909090909090905E-3</v>
      </c>
      <c r="J47" s="87"/>
      <c r="K47" s="98" t="s">
        <v>47</v>
      </c>
      <c r="L47" s="99"/>
      <c r="M47" s="99"/>
      <c r="N47" s="99"/>
      <c r="O47" s="99"/>
      <c r="P47" s="99"/>
    </row>
    <row r="48" spans="1:16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5">
        <v>10</v>
      </c>
      <c r="B49" s="81">
        <f>B47+7</f>
        <v>43212</v>
      </c>
      <c r="C49" s="20">
        <f>D47+G47-H47</f>
        <v>2404.1660215682678</v>
      </c>
      <c r="D49" s="17">
        <f>C49+(C49*0.04)</f>
        <v>2500.3326624309984</v>
      </c>
      <c r="E49" s="17">
        <f>C49/5500</f>
        <v>0.43712109483059414</v>
      </c>
      <c r="F49" s="28">
        <f>(D49-C49)/E49</f>
        <v>219.99999999999991</v>
      </c>
      <c r="G49" s="18"/>
      <c r="H49" s="18"/>
      <c r="I49" s="19">
        <f>E49*50/C49</f>
        <v>9.0909090909090905E-3</v>
      </c>
      <c r="J49" s="87"/>
    </row>
    <row r="50" spans="1:16">
      <c r="A50" s="96"/>
      <c r="B50" s="81">
        <f>B49+7</f>
        <v>43219</v>
      </c>
      <c r="C50" s="20">
        <f>D49+G49-H49</f>
        <v>2500.3326624309984</v>
      </c>
      <c r="D50" s="17">
        <f>C50+(C50*0.04)</f>
        <v>2600.3459689282386</v>
      </c>
      <c r="E50" s="17">
        <f>C50/5500</f>
        <v>0.45460593862381787</v>
      </c>
      <c r="F50" s="28">
        <f>(D50-C50)/E50</f>
        <v>220.00000000000045</v>
      </c>
      <c r="G50" s="18"/>
      <c r="H50" s="18"/>
      <c r="I50" s="19">
        <f>E50*50/C50</f>
        <v>9.0909090909090905E-3</v>
      </c>
      <c r="J50" s="87"/>
    </row>
    <row r="51" spans="1:16">
      <c r="A51" s="96"/>
      <c r="B51" s="81">
        <f>B50+7</f>
        <v>43226</v>
      </c>
      <c r="C51" s="20">
        <f>D50+G50-H50</f>
        <v>2600.3459689282386</v>
      </c>
      <c r="D51" s="17">
        <f>C51+(C51*0.04)</f>
        <v>2704.3598076853682</v>
      </c>
      <c r="E51" s="17">
        <f>C51/5500</f>
        <v>0.47279017616877067</v>
      </c>
      <c r="F51" s="28">
        <f>(D51-C51)/E51</f>
        <v>220.00000000000017</v>
      </c>
      <c r="G51" s="18"/>
      <c r="H51" s="18"/>
      <c r="I51" s="19">
        <f>E51*50/C51</f>
        <v>9.0909090909090922E-3</v>
      </c>
      <c r="J51" s="87"/>
    </row>
    <row r="52" spans="1:16" ht="13.5" thickBot="1">
      <c r="A52" s="97"/>
      <c r="B52" s="81">
        <f>B51+7</f>
        <v>43233</v>
      </c>
      <c r="C52" s="20">
        <f>D51+G51-H51</f>
        <v>2704.3598076853682</v>
      </c>
      <c r="D52" s="17">
        <f>C52+(C52*0.04)</f>
        <v>2812.5341999927828</v>
      </c>
      <c r="E52" s="17">
        <f>C52/5500</f>
        <v>0.49170178321552149</v>
      </c>
      <c r="F52" s="28">
        <f>(D52-C52)/E52</f>
        <v>219.99999999999966</v>
      </c>
      <c r="G52" s="80"/>
      <c r="H52" s="80"/>
      <c r="I52" s="19">
        <f>E52*50/C52</f>
        <v>9.0909090909090905E-3</v>
      </c>
      <c r="J52" s="87"/>
      <c r="K52" s="102"/>
      <c r="L52" s="103"/>
      <c r="M52" s="103"/>
      <c r="N52" s="103"/>
      <c r="O52" s="103"/>
      <c r="P52" s="103"/>
    </row>
    <row r="53" spans="1:16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5">
        <v>11</v>
      </c>
      <c r="B54" s="81">
        <f>B52+7</f>
        <v>43240</v>
      </c>
      <c r="C54" s="20">
        <f>D52+G52-H52</f>
        <v>2812.5341999927828</v>
      </c>
      <c r="D54" s="17">
        <f>C54+(C54*0.04)</f>
        <v>2925.0355679924942</v>
      </c>
      <c r="E54" s="17">
        <f>C54/5500</f>
        <v>0.5113698545441423</v>
      </c>
      <c r="F54" s="28">
        <f>(D54-C54)/E54</f>
        <v>220.00000000000023</v>
      </c>
      <c r="G54" s="18"/>
      <c r="H54" s="18"/>
      <c r="I54" s="19">
        <f>E54*50/C54</f>
        <v>9.0909090909090905E-3</v>
      </c>
      <c r="J54" s="87"/>
    </row>
    <row r="55" spans="1:16">
      <c r="A55" s="96"/>
      <c r="B55" s="81">
        <f>B54+7</f>
        <v>43247</v>
      </c>
      <c r="C55" s="20">
        <f>D54+G54-H54</f>
        <v>2925.0355679924942</v>
      </c>
      <c r="D55" s="17">
        <f>C55+(C55*0.04)</f>
        <v>3042.036990712194</v>
      </c>
      <c r="E55" s="17">
        <f>C55/5500</f>
        <v>0.53182464872590807</v>
      </c>
      <c r="F55" s="28">
        <f>(D55-C55)/E55</f>
        <v>220.00000000000006</v>
      </c>
      <c r="G55" s="18"/>
      <c r="H55" s="18"/>
      <c r="I55" s="19">
        <f>E55*50/C55</f>
        <v>9.0909090909090922E-3</v>
      </c>
      <c r="J55" s="87"/>
    </row>
    <row r="56" spans="1:16">
      <c r="A56" s="96"/>
      <c r="B56" s="81">
        <f>B55+7</f>
        <v>43254</v>
      </c>
      <c r="C56" s="20">
        <f>D55+G55-H55</f>
        <v>3042.036990712194</v>
      </c>
      <c r="D56" s="17">
        <f>C56+(C56*0.04)</f>
        <v>3163.718470340682</v>
      </c>
      <c r="E56" s="17">
        <f>C56/5500</f>
        <v>0.55309763467494433</v>
      </c>
      <c r="F56" s="28">
        <f>(D56-C56)/E56</f>
        <v>220.0000000000004</v>
      </c>
      <c r="G56" s="18"/>
      <c r="H56" s="18"/>
      <c r="I56" s="19">
        <f>E56*50/C56</f>
        <v>9.0909090909090905E-3</v>
      </c>
      <c r="J56" s="87"/>
    </row>
    <row r="57" spans="1:16" ht="13.5" thickBot="1">
      <c r="A57" s="97"/>
      <c r="B57" s="81">
        <f>B56+7</f>
        <v>43261</v>
      </c>
      <c r="C57" s="20">
        <f>D56+G56-H56</f>
        <v>3163.718470340682</v>
      </c>
      <c r="D57" s="17">
        <f>C57+(C57*0.04)</f>
        <v>3290.2672091543091</v>
      </c>
      <c r="E57" s="17">
        <f>C57/5500</f>
        <v>0.57522154006194215</v>
      </c>
      <c r="F57" s="28">
        <f>(D57-C57)/E57</f>
        <v>219.99999999999969</v>
      </c>
      <c r="G57" s="80"/>
      <c r="H57" s="80"/>
      <c r="I57" s="19">
        <f>E57*50/C57</f>
        <v>9.0909090909090905E-3</v>
      </c>
      <c r="J57" s="87"/>
      <c r="K57" s="102"/>
      <c r="L57" s="103"/>
      <c r="M57" s="103"/>
      <c r="N57" s="103"/>
      <c r="O57" s="103"/>
      <c r="P57" s="103"/>
    </row>
    <row r="58" spans="1:16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5">
        <v>12</v>
      </c>
      <c r="B59" s="81">
        <f>B57+7</f>
        <v>43268</v>
      </c>
      <c r="C59" s="20">
        <f>D57+G57-H57</f>
        <v>3290.2672091543091</v>
      </c>
      <c r="D59" s="17">
        <f>C59+(C59*0.04)</f>
        <v>3421.8778975204814</v>
      </c>
      <c r="E59" s="17">
        <f>C59/5500</f>
        <v>0.59823040166441988</v>
      </c>
      <c r="F59" s="28">
        <f>(D59-C59)/E59</f>
        <v>219.99999999999991</v>
      </c>
      <c r="G59" s="18"/>
      <c r="H59" s="18"/>
      <c r="I59" s="19">
        <f>E59*50/C59</f>
        <v>9.0909090909090905E-3</v>
      </c>
      <c r="J59" s="87"/>
    </row>
    <row r="60" spans="1:16">
      <c r="A60" s="96"/>
      <c r="B60" s="81">
        <f>B59+7</f>
        <v>43275</v>
      </c>
      <c r="C60" s="20">
        <f>D59+G59-H59</f>
        <v>3421.8778975204814</v>
      </c>
      <c r="D60" s="17">
        <f>C60+(C60*0.04)</f>
        <v>3558.7530134213007</v>
      </c>
      <c r="E60" s="17">
        <f>C60/5500</f>
        <v>0.62215961773099659</v>
      </c>
      <c r="F60" s="28">
        <f>(D60-C60)/E60</f>
        <v>220.00000000000009</v>
      </c>
      <c r="G60" s="18"/>
      <c r="H60" s="18"/>
      <c r="I60" s="19">
        <f>E60*50/C60</f>
        <v>9.0909090909090905E-3</v>
      </c>
      <c r="J60" s="87"/>
    </row>
    <row r="61" spans="1:16">
      <c r="A61" s="96"/>
      <c r="B61" s="81">
        <f>B60+7</f>
        <v>43282</v>
      </c>
      <c r="C61" s="20">
        <f>D60+G60-H60</f>
        <v>3558.7530134213007</v>
      </c>
      <c r="D61" s="17">
        <f>C61+(C61*0.04)</f>
        <v>3701.1031339581527</v>
      </c>
      <c r="E61" s="17">
        <f>C61/5500</f>
        <v>0.64704600244023647</v>
      </c>
      <c r="F61" s="28">
        <f>(D61-C61)/E61</f>
        <v>220.00000000000003</v>
      </c>
      <c r="G61" s="18"/>
      <c r="H61" s="18"/>
      <c r="I61" s="19">
        <f>E61*50/C61</f>
        <v>9.0909090909090922E-3</v>
      </c>
      <c r="J61" s="87"/>
    </row>
    <row r="62" spans="1:16" ht="13.5" thickBot="1">
      <c r="A62" s="97"/>
      <c r="B62" s="81">
        <f>B61+7</f>
        <v>43289</v>
      </c>
      <c r="C62" s="20">
        <f>D61+G61-H61</f>
        <v>3701.1031339581527</v>
      </c>
      <c r="D62" s="17">
        <f>C62+(C62*0.04)</f>
        <v>3849.147259316479</v>
      </c>
      <c r="E62" s="17">
        <f>C62/5500</f>
        <v>0.67292784253784599</v>
      </c>
      <c r="F62" s="28">
        <f>(D62-C62)/E62</f>
        <v>220.0000000000002</v>
      </c>
      <c r="G62" s="80"/>
      <c r="H62" s="80">
        <f>(D62-C49)*0.35</f>
        <v>505.74343321187388</v>
      </c>
      <c r="I62" s="19">
        <f>E62*50/C62</f>
        <v>9.0909090909090922E-3</v>
      </c>
      <c r="J62" s="87"/>
      <c r="K62" s="98" t="s">
        <v>47</v>
      </c>
      <c r="L62" s="99"/>
      <c r="M62" s="99"/>
      <c r="N62" s="99"/>
      <c r="O62" s="99"/>
      <c r="P62" s="99"/>
    </row>
    <row r="63" spans="1:16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5">
        <v>13</v>
      </c>
      <c r="B64" s="81">
        <f>B62+7</f>
        <v>43296</v>
      </c>
      <c r="C64" s="20">
        <f>D62+G62-H62</f>
        <v>3343.4038261046053</v>
      </c>
      <c r="D64" s="17">
        <f>C64+(C64*0.04)</f>
        <v>3477.1399791487893</v>
      </c>
      <c r="E64" s="17">
        <f>C64/5500</f>
        <v>0.60789160474629189</v>
      </c>
      <c r="F64" s="28">
        <f>(D64-C64)/E64</f>
        <v>219.99999999999963</v>
      </c>
      <c r="G64" s="17"/>
      <c r="H64" s="79"/>
      <c r="I64" s="19">
        <f>E64*50/C64</f>
        <v>9.0909090909090922E-3</v>
      </c>
      <c r="J64" s="87"/>
    </row>
    <row r="65" spans="1:16">
      <c r="A65" s="96"/>
      <c r="B65" s="81">
        <f>B64+7</f>
        <v>43303</v>
      </c>
      <c r="C65" s="20">
        <f>D64+G64-H64</f>
        <v>3477.1399791487893</v>
      </c>
      <c r="D65" s="17">
        <f>C65+(C65*0.04)</f>
        <v>3616.2255783147407</v>
      </c>
      <c r="E65" s="17">
        <f>C65/5500</f>
        <v>0.63220726893614354</v>
      </c>
      <c r="F65" s="28">
        <f>(D65-C65)/E65</f>
        <v>219.99999999999972</v>
      </c>
      <c r="G65" s="17"/>
      <c r="H65" s="79"/>
      <c r="I65" s="19">
        <f>E65*50/C65</f>
        <v>9.0909090909090922E-3</v>
      </c>
      <c r="J65" s="87"/>
    </row>
    <row r="66" spans="1:16">
      <c r="A66" s="96"/>
      <c r="B66" s="81">
        <f>B65+7</f>
        <v>43310</v>
      </c>
      <c r="C66" s="20">
        <f>D65+G65-H65</f>
        <v>3616.2255783147407</v>
      </c>
      <c r="D66" s="17">
        <f>C66+(C66*0.04)</f>
        <v>3760.8746014473304</v>
      </c>
      <c r="E66" s="17">
        <f>C66/5500</f>
        <v>0.65749555969358919</v>
      </c>
      <c r="F66" s="28">
        <f>(D66-C66)/E66</f>
        <v>220.00000000000014</v>
      </c>
      <c r="G66" s="17"/>
      <c r="H66" s="79"/>
      <c r="I66" s="19">
        <f>E66*50/C66</f>
        <v>9.0909090909090905E-3</v>
      </c>
      <c r="J66" s="87"/>
    </row>
    <row r="67" spans="1:16" ht="13.5" thickBot="1">
      <c r="A67" s="97"/>
      <c r="B67" s="81">
        <f>B66+7</f>
        <v>43317</v>
      </c>
      <c r="C67" s="20">
        <f>D66+G66-H66</f>
        <v>3760.8746014473304</v>
      </c>
      <c r="D67" s="17">
        <f>C67+(C67*0.04)</f>
        <v>3911.3095855052238</v>
      </c>
      <c r="E67" s="17">
        <f>C67/5500</f>
        <v>0.68379538208133284</v>
      </c>
      <c r="F67" s="28">
        <f>(D67-C67)/E67</f>
        <v>220.00000000000028</v>
      </c>
      <c r="G67" s="80"/>
      <c r="H67" s="80"/>
      <c r="I67" s="19">
        <f>E67*50/C67</f>
        <v>9.0909090909090905E-3</v>
      </c>
      <c r="J67" s="87"/>
      <c r="K67" s="102"/>
      <c r="L67" s="103"/>
      <c r="M67" s="103"/>
      <c r="N67" s="103"/>
      <c r="O67" s="103"/>
      <c r="P67" s="103"/>
    </row>
    <row r="68" spans="1:16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5">
        <v>14</v>
      </c>
      <c r="B69" s="81">
        <f>B67+7</f>
        <v>43324</v>
      </c>
      <c r="C69" s="20">
        <f>D67+G67-H67</f>
        <v>3911.3095855052238</v>
      </c>
      <c r="D69" s="17">
        <f>C69+(C69*0.04)</f>
        <v>4067.7619689254329</v>
      </c>
      <c r="E69" s="17">
        <f>C69/5500</f>
        <v>0.7111471973645862</v>
      </c>
      <c r="F69" s="28">
        <f>(D69-C69)/E69</f>
        <v>220.00000000000023</v>
      </c>
      <c r="G69" s="18"/>
      <c r="H69" s="18"/>
      <c r="I69" s="19">
        <f>E69*50/C69</f>
        <v>9.0909090909090922E-3</v>
      </c>
      <c r="J69" s="87"/>
    </row>
    <row r="70" spans="1:16">
      <c r="A70" s="96"/>
      <c r="B70" s="81">
        <f>B69+7</f>
        <v>43331</v>
      </c>
      <c r="C70" s="20">
        <f>D69+G69-H69</f>
        <v>4067.7619689254329</v>
      </c>
      <c r="D70" s="17">
        <f>C70+(C70*0.04)</f>
        <v>4230.4724476824504</v>
      </c>
      <c r="E70" s="17">
        <f>C70/5500</f>
        <v>0.73959308525916967</v>
      </c>
      <c r="F70" s="28">
        <f>(D70-C70)/E70</f>
        <v>220.00000000000014</v>
      </c>
      <c r="G70" s="18"/>
      <c r="H70" s="18"/>
      <c r="I70" s="19">
        <f>E70*50/C70</f>
        <v>9.0909090909090922E-3</v>
      </c>
      <c r="J70" s="87"/>
    </row>
    <row r="71" spans="1:16">
      <c r="A71" s="96"/>
      <c r="B71" s="81">
        <f>B70+7</f>
        <v>43338</v>
      </c>
      <c r="C71" s="20">
        <f>D70+G70-H70</f>
        <v>4230.4724476824504</v>
      </c>
      <c r="D71" s="17">
        <f>C71+(C71*0.04)</f>
        <v>4399.6913455897484</v>
      </c>
      <c r="E71" s="17">
        <f>C71/5500</f>
        <v>0.76917680866953642</v>
      </c>
      <c r="F71" s="28">
        <f>(D71-C71)/E71</f>
        <v>220</v>
      </c>
      <c r="G71" s="18"/>
      <c r="H71" s="18"/>
      <c r="I71" s="19">
        <f>E71*50/C71</f>
        <v>9.0909090909090905E-3</v>
      </c>
      <c r="J71" s="87"/>
    </row>
    <row r="72" spans="1:16" ht="13.5" thickBot="1">
      <c r="A72" s="97"/>
      <c r="B72" s="81">
        <f>B71+7</f>
        <v>43345</v>
      </c>
      <c r="C72" s="20">
        <f>D71+G71-H71</f>
        <v>4399.6913455897484</v>
      </c>
      <c r="D72" s="17">
        <f>C72+(C72*0.04)</f>
        <v>4575.6789994133387</v>
      </c>
      <c r="E72" s="17">
        <f>C72/5500</f>
        <v>0.79994388101631786</v>
      </c>
      <c r="F72" s="28">
        <f>(D72-C72)/E72</f>
        <v>220.00000000000051</v>
      </c>
      <c r="G72" s="80"/>
      <c r="H72" s="80"/>
      <c r="I72" s="19">
        <f>E72*50/C72</f>
        <v>9.0909090909090905E-3</v>
      </c>
      <c r="J72" s="87"/>
      <c r="K72" s="102"/>
      <c r="L72" s="103"/>
      <c r="M72" s="103"/>
      <c r="N72" s="103"/>
      <c r="O72" s="103"/>
      <c r="P72" s="103"/>
    </row>
    <row r="73" spans="1:16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5">
        <v>15</v>
      </c>
      <c r="B74" s="81">
        <f>B72+7</f>
        <v>43352</v>
      </c>
      <c r="C74" s="20">
        <f>D72+G72-H72</f>
        <v>4575.6789994133387</v>
      </c>
      <c r="D74" s="17">
        <f>C74+(C74*0.04)</f>
        <v>4758.7061593898725</v>
      </c>
      <c r="E74" s="17">
        <f>C74/5500</f>
        <v>0.83194163625697071</v>
      </c>
      <c r="F74" s="28">
        <f>(D74-C74)/E74</f>
        <v>220.00000000000026</v>
      </c>
      <c r="G74" s="18"/>
      <c r="H74" s="18"/>
      <c r="I74" s="19">
        <f>E74*50/C74</f>
        <v>9.0909090909090922E-3</v>
      </c>
      <c r="J74" s="87"/>
    </row>
    <row r="75" spans="1:16">
      <c r="A75" s="96"/>
      <c r="B75" s="81">
        <f>B74+7</f>
        <v>43359</v>
      </c>
      <c r="C75" s="20">
        <f>D74+G74-H74</f>
        <v>4758.7061593898725</v>
      </c>
      <c r="D75" s="17">
        <f>C75+(C75*0.04)</f>
        <v>4949.054405765467</v>
      </c>
      <c r="E75" s="17">
        <f>C75/5500</f>
        <v>0.86521930170724959</v>
      </c>
      <c r="F75" s="28">
        <f>(D75-C75)/E75</f>
        <v>219.99999999999952</v>
      </c>
      <c r="G75" s="18"/>
      <c r="H75" s="18"/>
      <c r="I75" s="19">
        <f>E75*50/C75</f>
        <v>9.0909090909090905E-3</v>
      </c>
      <c r="J75" s="87"/>
    </row>
    <row r="76" spans="1:16">
      <c r="A76" s="96"/>
      <c r="B76" s="81">
        <f>B75+7</f>
        <v>43366</v>
      </c>
      <c r="C76" s="20">
        <f>D75+G75-H75</f>
        <v>4949.054405765467</v>
      </c>
      <c r="D76" s="17">
        <f>C76+(C76*0.04)</f>
        <v>5147.0165819960857</v>
      </c>
      <c r="E76" s="17">
        <f>C76/5500</f>
        <v>0.89982807377553942</v>
      </c>
      <c r="F76" s="28">
        <f>(D76-C76)/E76</f>
        <v>220.00000000000009</v>
      </c>
      <c r="G76" s="18"/>
      <c r="H76" s="18"/>
      <c r="I76" s="19">
        <f>E76*50/C76</f>
        <v>9.0909090909090905E-3</v>
      </c>
      <c r="J76" s="87"/>
    </row>
    <row r="77" spans="1:16" ht="13.5" thickBot="1">
      <c r="A77" s="97"/>
      <c r="B77" s="81">
        <f>B76+7</f>
        <v>43373</v>
      </c>
      <c r="C77" s="20">
        <f>D76+G76-H76</f>
        <v>5147.0165819960857</v>
      </c>
      <c r="D77" s="17">
        <f>C77+(C77*0.04)</f>
        <v>5352.897245275929</v>
      </c>
      <c r="E77" s="17">
        <f>C77/5500</f>
        <v>0.93582119672656106</v>
      </c>
      <c r="F77" s="28">
        <f>(D77-C77)/E77</f>
        <v>219.9999999999998</v>
      </c>
      <c r="G77" s="80"/>
      <c r="H77" s="80">
        <f>(D77-C64)*0.35</f>
        <v>703.32269670996322</v>
      </c>
      <c r="I77" s="19">
        <f>E77*50/C77</f>
        <v>9.0909090909090905E-3</v>
      </c>
      <c r="J77" s="87"/>
      <c r="K77" s="98" t="s">
        <v>47</v>
      </c>
      <c r="L77" s="99"/>
      <c r="M77" s="99"/>
      <c r="N77" s="99"/>
      <c r="O77" s="99"/>
      <c r="P77" s="99"/>
    </row>
    <row r="78" spans="1:16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5">
        <v>16</v>
      </c>
      <c r="B79" s="81">
        <f>B77+7</f>
        <v>43380</v>
      </c>
      <c r="C79" s="20">
        <f>D77+G77-H77</f>
        <v>4649.5745485659654</v>
      </c>
      <c r="D79" s="17">
        <f>C79+(C79*0.04)</f>
        <v>4835.557530508604</v>
      </c>
      <c r="E79" s="17">
        <f>C79/5500</f>
        <v>0.84537719064835737</v>
      </c>
      <c r="F79" s="28">
        <f>(D79-C79)/E79</f>
        <v>220</v>
      </c>
      <c r="G79" s="18"/>
      <c r="H79" s="18"/>
      <c r="I79" s="19">
        <f>E79*50/C79</f>
        <v>9.0909090909090922E-3</v>
      </c>
      <c r="J79" s="87"/>
    </row>
    <row r="80" spans="1:16">
      <c r="A80" s="96"/>
      <c r="B80" s="81">
        <f>B79+7</f>
        <v>43387</v>
      </c>
      <c r="C80" s="20">
        <f>D79+G79-H79</f>
        <v>4835.557530508604</v>
      </c>
      <c r="D80" s="17">
        <f>C80+(C80*0.04)</f>
        <v>5028.9798317289478</v>
      </c>
      <c r="E80" s="17">
        <f>C80/5500</f>
        <v>0.87919227827429169</v>
      </c>
      <c r="F80" s="28">
        <f>(D80-C80)/E80</f>
        <v>219.99999999999957</v>
      </c>
      <c r="G80" s="18"/>
      <c r="H80" s="18"/>
      <c r="I80" s="19">
        <f>E80*50/C80</f>
        <v>9.0909090909090905E-3</v>
      </c>
      <c r="J80" s="87"/>
    </row>
    <row r="81" spans="1:16">
      <c r="A81" s="96"/>
      <c r="B81" s="81">
        <f>B80+7</f>
        <v>43394</v>
      </c>
      <c r="C81" s="20">
        <f>D80+G80-H80</f>
        <v>5028.9798317289478</v>
      </c>
      <c r="D81" s="17">
        <f>C81+(C81*0.04)</f>
        <v>5230.1390249981059</v>
      </c>
      <c r="E81" s="17">
        <f>C81/5500</f>
        <v>0.91435996940526321</v>
      </c>
      <c r="F81" s="28">
        <f>(D81-C81)/E81</f>
        <v>220.0000000000002</v>
      </c>
      <c r="G81" s="18"/>
      <c r="H81" s="18"/>
      <c r="I81" s="19">
        <f>E81*50/C81</f>
        <v>9.0909090909090905E-3</v>
      </c>
      <c r="J81" s="87"/>
    </row>
    <row r="82" spans="1:16" ht="13.5" thickBot="1">
      <c r="A82" s="97"/>
      <c r="B82" s="81">
        <f>B81+7</f>
        <v>43401</v>
      </c>
      <c r="C82" s="20">
        <f>D81+G81-H81</f>
        <v>5230.1390249981059</v>
      </c>
      <c r="D82" s="17">
        <f>C82+(C82*0.04)</f>
        <v>5439.3445859980302</v>
      </c>
      <c r="E82" s="17">
        <f>C82/5500</f>
        <v>0.95093436818147381</v>
      </c>
      <c r="F82" s="28">
        <f>(D82-C82)/E82</f>
        <v>220.00000000000003</v>
      </c>
      <c r="G82" s="80"/>
      <c r="H82" s="80"/>
      <c r="I82" s="19">
        <f>E82*50/C82</f>
        <v>9.0909090909090905E-3</v>
      </c>
      <c r="J82" s="87"/>
      <c r="K82" s="102"/>
      <c r="L82" s="103"/>
      <c r="M82" s="103"/>
      <c r="N82" s="103"/>
      <c r="O82" s="103"/>
      <c r="P82" s="103"/>
    </row>
    <row r="83" spans="1:16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5">
        <v>17</v>
      </c>
      <c r="B84" s="81">
        <f>B82+7</f>
        <v>43408</v>
      </c>
      <c r="C84" s="20">
        <f>D82+G82-H82</f>
        <v>5439.3445859980302</v>
      </c>
      <c r="D84" s="17">
        <f>C84+(C84*0.04)</f>
        <v>5656.9183694379517</v>
      </c>
      <c r="E84" s="17">
        <f>C84/5500</f>
        <v>0.9889717429087328</v>
      </c>
      <c r="F84" s="28">
        <f>(D84-C84)/E84</f>
        <v>220.00000000000028</v>
      </c>
      <c r="G84" s="18"/>
      <c r="H84" s="18"/>
      <c r="I84" s="19">
        <f>E84*50/C84</f>
        <v>9.0909090909090905E-3</v>
      </c>
      <c r="J84" s="87"/>
    </row>
    <row r="85" spans="1:16">
      <c r="A85" s="96"/>
      <c r="B85" s="81">
        <f>B84+7</f>
        <v>43415</v>
      </c>
      <c r="C85" s="20">
        <f>D84+G84-H84</f>
        <v>5656.9183694379517</v>
      </c>
      <c r="D85" s="17">
        <f>C85+(C85*0.04)</f>
        <v>5883.1951042154697</v>
      </c>
      <c r="E85" s="17">
        <f>C85/5500</f>
        <v>1.0285306126250822</v>
      </c>
      <c r="F85" s="28">
        <f>(D85-C85)/E85</f>
        <v>219.99999999999989</v>
      </c>
      <c r="G85" s="18"/>
      <c r="H85" s="18"/>
      <c r="I85" s="19">
        <f>E85*50/C85</f>
        <v>9.0909090909090922E-3</v>
      </c>
      <c r="J85" s="87"/>
      <c r="K85" s="31"/>
      <c r="L85" s="31"/>
    </row>
    <row r="86" spans="1:16">
      <c r="A86" s="96"/>
      <c r="B86" s="81">
        <f>B85+7</f>
        <v>43422</v>
      </c>
      <c r="C86" s="20">
        <f>D85+G85-H85</f>
        <v>5883.1951042154697</v>
      </c>
      <c r="D86" s="17">
        <f>C86+(C86*0.04)</f>
        <v>6118.5229083840886</v>
      </c>
      <c r="E86" s="17">
        <f>C86/5500</f>
        <v>1.0696718371300853</v>
      </c>
      <c r="F86" s="28">
        <f>(D86-C86)/E86</f>
        <v>220.0000000000002</v>
      </c>
      <c r="G86" s="18"/>
      <c r="H86" s="18"/>
      <c r="I86" s="19">
        <f>E86*50/C86</f>
        <v>9.0909090909090887E-3</v>
      </c>
      <c r="J86" s="87"/>
      <c r="K86" s="31"/>
      <c r="L86" s="31"/>
    </row>
    <row r="87" spans="1:16" ht="13.5" thickBot="1">
      <c r="A87" s="97"/>
      <c r="B87" s="81">
        <f>B86+7</f>
        <v>43429</v>
      </c>
      <c r="C87" s="20">
        <f>D86+G86-H86</f>
        <v>6118.5229083840886</v>
      </c>
      <c r="D87" s="17">
        <f>C87+(C87*0.04)</f>
        <v>6363.2638247194518</v>
      </c>
      <c r="E87" s="17">
        <f>C87/5500</f>
        <v>1.1124587106152888</v>
      </c>
      <c r="F87" s="28">
        <f>(D87-C87)/E87</f>
        <v>219.99999999999969</v>
      </c>
      <c r="G87" s="80"/>
      <c r="H87" s="80"/>
      <c r="I87" s="19">
        <f>E87*50/C87</f>
        <v>9.0909090909090905E-3</v>
      </c>
      <c r="J87" s="87"/>
      <c r="K87" s="102"/>
      <c r="L87" s="103"/>
      <c r="M87" s="103"/>
      <c r="N87" s="103"/>
      <c r="O87" s="103"/>
      <c r="P87" s="103"/>
    </row>
    <row r="88" spans="1:16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5">
        <v>18</v>
      </c>
      <c r="B89" s="81">
        <f>B87+7</f>
        <v>43436</v>
      </c>
      <c r="C89" s="20">
        <f>D87+G87-H87</f>
        <v>6363.2638247194518</v>
      </c>
      <c r="D89" s="17">
        <f>C89+(C89*0.04)</f>
        <v>6617.7943777082301</v>
      </c>
      <c r="E89" s="17">
        <f>C89/5500</f>
        <v>1.1569570590399003</v>
      </c>
      <c r="F89" s="28">
        <f>(D89-C89)/E89</f>
        <v>220.00000000000017</v>
      </c>
      <c r="G89" s="18"/>
      <c r="H89" s="18"/>
      <c r="I89" s="19">
        <f>E89*50/C89</f>
        <v>9.0909090909090905E-3</v>
      </c>
      <c r="J89" s="87"/>
    </row>
    <row r="90" spans="1:16">
      <c r="A90" s="96"/>
      <c r="B90" s="81">
        <f>B89+7</f>
        <v>43443</v>
      </c>
      <c r="C90" s="20">
        <f>D89+G89-H89</f>
        <v>6617.7943777082301</v>
      </c>
      <c r="D90" s="17">
        <f>C90+(C90*0.04)</f>
        <v>6882.5061528165588</v>
      </c>
      <c r="E90" s="17">
        <f>C90/5500</f>
        <v>1.2032353414014965</v>
      </c>
      <c r="F90" s="28">
        <f>(D90-C90)/E90</f>
        <v>219.99999999999963</v>
      </c>
      <c r="G90" s="18"/>
      <c r="H90" s="18"/>
      <c r="I90" s="19">
        <f>E90*50/C90</f>
        <v>9.0909090909090922E-3</v>
      </c>
      <c r="J90" s="87"/>
    </row>
    <row r="91" spans="1:16">
      <c r="A91" s="96"/>
      <c r="B91" s="81">
        <f>B90+7</f>
        <v>43450</v>
      </c>
      <c r="C91" s="20">
        <f>D90+G90-H90</f>
        <v>6882.5061528165588</v>
      </c>
      <c r="D91" s="17">
        <f>C91+(C91*0.04)</f>
        <v>7157.8063989292214</v>
      </c>
      <c r="E91" s="17">
        <f>C91/5500</f>
        <v>1.2513647550575562</v>
      </c>
      <c r="F91" s="28">
        <f>(D91-C91)/E91</f>
        <v>220.00000000000014</v>
      </c>
      <c r="G91" s="18"/>
      <c r="H91" s="18"/>
      <c r="I91" s="19">
        <f>E91*50/C91</f>
        <v>9.0909090909090905E-3</v>
      </c>
      <c r="J91" s="87"/>
    </row>
    <row r="92" spans="1:16" ht="13.5" thickBot="1">
      <c r="A92" s="97"/>
      <c r="B92" s="81">
        <f>B91+7</f>
        <v>43457</v>
      </c>
      <c r="C92" s="20">
        <f>D91+G91-H91</f>
        <v>7157.8063989292214</v>
      </c>
      <c r="D92" s="17">
        <f>C92+(C92*0.04)</f>
        <v>7444.1186548863898</v>
      </c>
      <c r="E92" s="17">
        <f>C92/5500</f>
        <v>1.3014193452598584</v>
      </c>
      <c r="F92" s="28">
        <f>(D92-C92)/E92</f>
        <v>219.99999999999969</v>
      </c>
      <c r="G92" s="80"/>
      <c r="H92" s="80">
        <f>(D92-C79)*0.35</f>
        <v>978.09043721214846</v>
      </c>
      <c r="I92" s="19">
        <f>E92*50/C92</f>
        <v>9.0909090909090905E-3</v>
      </c>
      <c r="J92" s="87"/>
      <c r="K92" s="98" t="s">
        <v>47</v>
      </c>
      <c r="L92" s="99"/>
      <c r="M92" s="99"/>
      <c r="N92" s="99"/>
      <c r="O92" s="99"/>
      <c r="P92" s="99"/>
    </row>
    <row r="93" spans="1:16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5">
        <v>19</v>
      </c>
      <c r="B94" s="81">
        <f>B92+7</f>
        <v>43464</v>
      </c>
      <c r="C94" s="20">
        <f>D92+G92-H92</f>
        <v>6466.0282176742412</v>
      </c>
      <c r="D94" s="17">
        <f>C94+(C94*0.04)</f>
        <v>6724.6693463812107</v>
      </c>
      <c r="E94" s="17">
        <f>C94/5500</f>
        <v>1.1756414941225892</v>
      </c>
      <c r="F94" s="28">
        <f>(D94-C94)/E94</f>
        <v>219.99999999999991</v>
      </c>
      <c r="G94" s="17"/>
      <c r="H94" s="18"/>
      <c r="I94" s="19">
        <f>E94*50/C94</f>
        <v>9.0909090909090905E-3</v>
      </c>
      <c r="J94" s="87"/>
    </row>
    <row r="95" spans="1:16">
      <c r="A95" s="96"/>
      <c r="B95" s="81">
        <f>B94+7</f>
        <v>43471</v>
      </c>
      <c r="C95" s="20">
        <f>D94+G94-H94</f>
        <v>6724.6693463812107</v>
      </c>
      <c r="D95" s="17">
        <f>C95+(C95*0.04)</f>
        <v>6993.6561202364592</v>
      </c>
      <c r="E95" s="17">
        <f>C95/5500</f>
        <v>1.2226671538874929</v>
      </c>
      <c r="F95" s="28">
        <f>(D95-C95)/E95</f>
        <v>220</v>
      </c>
      <c r="G95" s="17"/>
      <c r="H95" s="18"/>
      <c r="I95" s="19">
        <f>E95*50/C95</f>
        <v>9.0909090909090905E-3</v>
      </c>
      <c r="J95" s="87"/>
    </row>
    <row r="96" spans="1:16">
      <c r="A96" s="96"/>
      <c r="B96" s="81">
        <f>B95+7</f>
        <v>43478</v>
      </c>
      <c r="C96" s="20">
        <f>D95+G95-H95</f>
        <v>6993.6561202364592</v>
      </c>
      <c r="D96" s="17">
        <f>C96+(C96*0.04)</f>
        <v>7273.4023650459176</v>
      </c>
      <c r="E96" s="17">
        <f>C96/5500</f>
        <v>1.2715738400429926</v>
      </c>
      <c r="F96" s="28">
        <f>(D96-C96)/E96</f>
        <v>220.00000000000003</v>
      </c>
      <c r="G96" s="17"/>
      <c r="H96" s="18"/>
      <c r="I96" s="19">
        <f>E96*50/C96</f>
        <v>9.0909090909090905E-3</v>
      </c>
      <c r="J96" s="87"/>
    </row>
    <row r="97" spans="1:16" ht="13.5" thickBot="1">
      <c r="A97" s="97"/>
      <c r="B97" s="81">
        <f>B96+7</f>
        <v>43485</v>
      </c>
      <c r="C97" s="20">
        <f>D96+G96-H96</f>
        <v>7273.4023650459176</v>
      </c>
      <c r="D97" s="17">
        <f>C97+(C97*0.04)</f>
        <v>7564.3384596477545</v>
      </c>
      <c r="E97" s="17">
        <f>C97/5500</f>
        <v>1.3224367936447123</v>
      </c>
      <c r="F97" s="28">
        <f>(D97-C97)/E97</f>
        <v>220.00000000000014</v>
      </c>
      <c r="G97" s="80"/>
      <c r="H97" s="80"/>
      <c r="I97" s="19">
        <f>E97*50/C97</f>
        <v>9.0909090909090905E-3</v>
      </c>
      <c r="J97" s="87"/>
      <c r="K97" s="102"/>
      <c r="L97" s="103"/>
      <c r="M97" s="103"/>
      <c r="N97" s="103"/>
      <c r="O97" s="103"/>
      <c r="P97" s="103"/>
    </row>
    <row r="98" spans="1:16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5">
        <v>20</v>
      </c>
      <c r="B99" s="81">
        <f>B97+7</f>
        <v>43492</v>
      </c>
      <c r="C99" s="20">
        <f>D97+G97-H97</f>
        <v>7564.3384596477545</v>
      </c>
      <c r="D99" s="17">
        <f>C99+(C99*0.04)</f>
        <v>7866.9119980336645</v>
      </c>
      <c r="E99" s="17">
        <f>C99/5500</f>
        <v>1.3753342653905007</v>
      </c>
      <c r="F99" s="28">
        <f>(D99-C99)/E99</f>
        <v>219.99999999999994</v>
      </c>
      <c r="G99" s="18"/>
      <c r="H99" s="18"/>
      <c r="I99" s="19">
        <f>E99*50/C99</f>
        <v>9.0909090909090905E-3</v>
      </c>
      <c r="J99" s="87"/>
    </row>
    <row r="100" spans="1:16">
      <c r="A100" s="96"/>
      <c r="B100" s="81">
        <f>B99+7</f>
        <v>43499</v>
      </c>
      <c r="C100" s="20">
        <f>D99+G99-H99</f>
        <v>7866.9119980336645</v>
      </c>
      <c r="D100" s="17">
        <f>C100+(C100*0.04)</f>
        <v>8181.5884779550115</v>
      </c>
      <c r="E100" s="17">
        <f>C100/5500</f>
        <v>1.4303476360061209</v>
      </c>
      <c r="F100" s="28">
        <f>(D100-C100)/E100</f>
        <v>220.00000000000026</v>
      </c>
      <c r="G100" s="18"/>
      <c r="H100" s="18"/>
      <c r="I100" s="19">
        <f>E100*50/C100</f>
        <v>9.0909090909090905E-3</v>
      </c>
      <c r="J100" s="87"/>
    </row>
    <row r="101" spans="1:16">
      <c r="A101" s="96"/>
      <c r="B101" s="81">
        <f>B100+7</f>
        <v>43506</v>
      </c>
      <c r="C101" s="20">
        <f>D100+G100-H100</f>
        <v>8181.5884779550115</v>
      </c>
      <c r="D101" s="17">
        <f>C101+(C101*0.04)</f>
        <v>8508.8520170732118</v>
      </c>
      <c r="E101" s="17">
        <f>C101/5500</f>
        <v>1.4875615414463657</v>
      </c>
      <c r="F101" s="28">
        <f>(D101-C101)/E101</f>
        <v>219.99999999999986</v>
      </c>
      <c r="G101" s="18"/>
      <c r="H101" s="18"/>
      <c r="I101" s="19">
        <f>E101*50/C101</f>
        <v>9.0909090909090905E-3</v>
      </c>
      <c r="J101" s="87"/>
    </row>
    <row r="102" spans="1:16" ht="13.5" thickBot="1">
      <c r="A102" s="97"/>
      <c r="B102" s="81">
        <f>B101+7</f>
        <v>43513</v>
      </c>
      <c r="C102" s="20">
        <f>D101+G101-H101</f>
        <v>8508.8520170732118</v>
      </c>
      <c r="D102" s="17">
        <f>C102+(C102*0.04)</f>
        <v>8849.2060977561396</v>
      </c>
      <c r="E102" s="17">
        <f>C102/5500</f>
        <v>1.5470640031042202</v>
      </c>
      <c r="F102" s="28">
        <f>(D102-C102)/E102</f>
        <v>219.9999999999996</v>
      </c>
      <c r="G102" s="80"/>
      <c r="H102" s="80"/>
      <c r="I102" s="19">
        <f>E102*50/C102</f>
        <v>9.0909090909090905E-3</v>
      </c>
      <c r="J102" s="87"/>
      <c r="K102" s="102"/>
      <c r="L102" s="103"/>
      <c r="M102" s="103"/>
      <c r="N102" s="103"/>
      <c r="O102" s="103"/>
      <c r="P102" s="103"/>
    </row>
    <row r="103" spans="1:16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5">
        <v>21</v>
      </c>
      <c r="B104" s="81">
        <f>B102+7</f>
        <v>43520</v>
      </c>
      <c r="C104" s="20">
        <f>D102+G102-H102</f>
        <v>8849.2060977561396</v>
      </c>
      <c r="D104" s="17">
        <f>C104+(C104*0.04)</f>
        <v>9203.1743416663849</v>
      </c>
      <c r="E104" s="17">
        <f>C104/5500</f>
        <v>1.608946563228389</v>
      </c>
      <c r="F104" s="28">
        <f>(D104-C104)/E104</f>
        <v>219.99999999999983</v>
      </c>
      <c r="G104" s="18"/>
      <c r="H104" s="18"/>
      <c r="I104" s="19">
        <f>E104*50/C104</f>
        <v>9.0909090909090905E-3</v>
      </c>
      <c r="J104" s="87"/>
    </row>
    <row r="105" spans="1:16">
      <c r="A105" s="96"/>
      <c r="B105" s="81">
        <f>B104+7</f>
        <v>43527</v>
      </c>
      <c r="C105" s="20">
        <f>D104+G104-H104</f>
        <v>9203.1743416663849</v>
      </c>
      <c r="D105" s="17">
        <f>C105+(C105*0.04)</f>
        <v>9571.3013153330394</v>
      </c>
      <c r="E105" s="17">
        <f>C105/5500</f>
        <v>1.6733044257575245</v>
      </c>
      <c r="F105" s="28">
        <f>(D105-C105)/E105</f>
        <v>219.99999999999949</v>
      </c>
      <c r="G105" s="18"/>
      <c r="H105" s="18"/>
      <c r="I105" s="19">
        <f>E105*50/C105</f>
        <v>9.0909090909090905E-3</v>
      </c>
      <c r="J105" s="87"/>
    </row>
    <row r="106" spans="1:16">
      <c r="A106" s="96"/>
      <c r="B106" s="81">
        <f>B105+7</f>
        <v>43534</v>
      </c>
      <c r="C106" s="20">
        <f>D105+G105-H105</f>
        <v>9571.3013153330394</v>
      </c>
      <c r="D106" s="17">
        <f>C106+(C106*0.04)</f>
        <v>9954.153367946361</v>
      </c>
      <c r="E106" s="17">
        <f>C106/5500</f>
        <v>1.7402366027878253</v>
      </c>
      <c r="F106" s="28">
        <f>(D106-C106)/E106</f>
        <v>220</v>
      </c>
      <c r="G106" s="18"/>
      <c r="H106" s="18"/>
      <c r="I106" s="19">
        <f>E106*50/C106</f>
        <v>9.0909090909090905E-3</v>
      </c>
      <c r="J106" s="87"/>
    </row>
    <row r="107" spans="1:16" ht="13.5" thickBot="1">
      <c r="A107" s="97"/>
      <c r="B107" s="81">
        <f>B106+7</f>
        <v>43541</v>
      </c>
      <c r="C107" s="20">
        <f>D106+G106-H106</f>
        <v>9954.153367946361</v>
      </c>
      <c r="D107" s="17">
        <f>C107+(C107*0.04)</f>
        <v>10352.319502664215</v>
      </c>
      <c r="E107" s="17">
        <f>C107/5500</f>
        <v>1.8098460668993384</v>
      </c>
      <c r="F107" s="28">
        <f>(D107-C107)/E107</f>
        <v>219.99999999999989</v>
      </c>
      <c r="G107" s="80"/>
      <c r="H107" s="80">
        <f>(D107-C94)*0.35</f>
        <v>1360.2019497464908</v>
      </c>
      <c r="I107" s="19">
        <f>E107*50/C107</f>
        <v>9.0909090909090905E-3</v>
      </c>
      <c r="J107" s="87"/>
      <c r="K107" s="98" t="s">
        <v>47</v>
      </c>
      <c r="L107" s="99"/>
      <c r="M107" s="99"/>
      <c r="N107" s="99"/>
      <c r="O107" s="99"/>
      <c r="P107" s="99"/>
    </row>
    <row r="108" spans="1:16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5">
        <v>22</v>
      </c>
      <c r="B109" s="81">
        <f>B107+7</f>
        <v>43548</v>
      </c>
      <c r="C109" s="20">
        <f>D107+G107-H107</f>
        <v>8992.1175529177235</v>
      </c>
      <c r="D109" s="17">
        <f>C109+(C109*0.04)</f>
        <v>9351.8022550344322</v>
      </c>
      <c r="E109" s="17">
        <f>C109/5500</f>
        <v>1.6349304641668587</v>
      </c>
      <c r="F109" s="28">
        <f>(D109-C109)/E109</f>
        <v>219.99999999999983</v>
      </c>
      <c r="G109" s="18"/>
      <c r="H109" s="18"/>
      <c r="I109" s="19">
        <f>E109*50/C109</f>
        <v>9.0909090909090905E-3</v>
      </c>
      <c r="J109" s="87"/>
    </row>
    <row r="110" spans="1:16">
      <c r="A110" s="96"/>
      <c r="B110" s="81">
        <f>B109+7</f>
        <v>43555</v>
      </c>
      <c r="C110" s="20">
        <f>D109+G109-H109</f>
        <v>9351.8022550344322</v>
      </c>
      <c r="D110" s="17">
        <f>C110+(C110*0.04)</f>
        <v>9725.8743452358103</v>
      </c>
      <c r="E110" s="17">
        <f>C110/5500</f>
        <v>1.7003276827335332</v>
      </c>
      <c r="F110" s="28">
        <f>(D110-C110)/E110</f>
        <v>220.00000000000051</v>
      </c>
      <c r="G110" s="18"/>
      <c r="H110" s="18"/>
      <c r="I110" s="19">
        <f>E110*50/C110</f>
        <v>9.0909090909090922E-3</v>
      </c>
      <c r="J110" s="87"/>
    </row>
    <row r="111" spans="1:16">
      <c r="A111" s="96"/>
      <c r="B111" s="81">
        <f>B110+7</f>
        <v>43562</v>
      </c>
      <c r="C111" s="20">
        <f>D110+G110-H110</f>
        <v>9725.8743452358103</v>
      </c>
      <c r="D111" s="17">
        <f>C111+(C111*0.04)</f>
        <v>10114.909319045242</v>
      </c>
      <c r="E111" s="17">
        <f>C111/5500</f>
        <v>1.7683407900428747</v>
      </c>
      <c r="F111" s="28">
        <f>(D111-C111)/E111</f>
        <v>219.99999999999969</v>
      </c>
      <c r="G111" s="18"/>
      <c r="H111" s="18"/>
      <c r="I111" s="19">
        <f>E111*50/C111</f>
        <v>9.0909090909090922E-3</v>
      </c>
      <c r="J111" s="87"/>
    </row>
    <row r="112" spans="1:16" ht="13.5" thickBot="1">
      <c r="A112" s="97"/>
      <c r="B112" s="81">
        <f>B111+7</f>
        <v>43569</v>
      </c>
      <c r="C112" s="20">
        <f>D111+G111-H111</f>
        <v>10114.909319045242</v>
      </c>
      <c r="D112" s="17">
        <f>C112+(C112*0.04)</f>
        <v>10519.505691807051</v>
      </c>
      <c r="E112" s="17">
        <f>C112/5500</f>
        <v>1.8390744216445896</v>
      </c>
      <c r="F112" s="28">
        <f>(D112-C112)/E112</f>
        <v>219.99999999999969</v>
      </c>
      <c r="G112" s="80"/>
      <c r="H112" s="80"/>
      <c r="I112" s="19">
        <f>E112*50/C112</f>
        <v>9.0909090909090905E-3</v>
      </c>
      <c r="J112" s="87"/>
      <c r="K112" s="102"/>
      <c r="L112" s="103"/>
      <c r="M112" s="103"/>
      <c r="N112" s="103"/>
      <c r="O112" s="103"/>
      <c r="P112" s="103"/>
    </row>
    <row r="113" spans="1:16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5">
        <v>23</v>
      </c>
      <c r="B114" s="81">
        <f>B112+7</f>
        <v>43576</v>
      </c>
      <c r="C114" s="20">
        <f>D112+G112-H112</f>
        <v>10519.505691807051</v>
      </c>
      <c r="D114" s="17">
        <f>C114+(C114*0.04)</f>
        <v>10940.285919479333</v>
      </c>
      <c r="E114" s="17">
        <f>C114/5500</f>
        <v>1.9126373985103731</v>
      </c>
      <c r="F114" s="28">
        <f>(D114-C114)/E114</f>
        <v>219.99999999999966</v>
      </c>
      <c r="G114" s="18"/>
      <c r="H114" s="18"/>
      <c r="I114" s="19">
        <f>E114*50/C114</f>
        <v>9.0909090909090922E-3</v>
      </c>
      <c r="J114" s="87"/>
    </row>
    <row r="115" spans="1:16">
      <c r="A115" s="96"/>
      <c r="B115" s="81">
        <f>B114+7</f>
        <v>43583</v>
      </c>
      <c r="C115" s="20">
        <f>D114+G114-H114</f>
        <v>10940.285919479333</v>
      </c>
      <c r="D115" s="17">
        <f>C115+(C115*0.04)</f>
        <v>11377.897356258505</v>
      </c>
      <c r="E115" s="17">
        <f>C115/5500</f>
        <v>1.9891428944507878</v>
      </c>
      <c r="F115" s="28">
        <f>(D115-C115)/E115</f>
        <v>219.99999999999955</v>
      </c>
      <c r="G115" s="18"/>
      <c r="H115" s="18"/>
      <c r="I115" s="19">
        <f>E115*50/C115</f>
        <v>9.0909090909090922E-3</v>
      </c>
      <c r="J115" s="87"/>
    </row>
    <row r="116" spans="1:16">
      <c r="A116" s="96"/>
      <c r="B116" s="81">
        <f>B115+7</f>
        <v>43590</v>
      </c>
      <c r="C116" s="20">
        <f>D115+G115-H115</f>
        <v>11377.897356258505</v>
      </c>
      <c r="D116" s="17">
        <f>C116+(C116*0.04)</f>
        <v>11833.013250508846</v>
      </c>
      <c r="E116" s="17">
        <f>C116/5500</f>
        <v>2.068708610228819</v>
      </c>
      <c r="F116" s="28">
        <f>(D116-C116)/E116</f>
        <v>220.00000000000026</v>
      </c>
      <c r="G116" s="18"/>
      <c r="H116" s="18"/>
      <c r="I116" s="19">
        <f>E116*50/C116</f>
        <v>9.0909090909090905E-3</v>
      </c>
      <c r="J116" s="87"/>
    </row>
    <row r="117" spans="1:16" ht="13.5" thickBot="1">
      <c r="A117" s="97"/>
      <c r="B117" s="81">
        <f>B116+7</f>
        <v>43597</v>
      </c>
      <c r="C117" s="20">
        <f>D116+G116-H116</f>
        <v>11833.013250508846</v>
      </c>
      <c r="D117" s="17">
        <f>C117+(C117*0.04)</f>
        <v>12306.333780529199</v>
      </c>
      <c r="E117" s="17">
        <f>C117/5500</f>
        <v>2.1514569546379718</v>
      </c>
      <c r="F117" s="28">
        <f>(D117-C117)/E117</f>
        <v>219.99999999999989</v>
      </c>
      <c r="G117" s="80"/>
      <c r="H117" s="80"/>
      <c r="I117" s="19">
        <f>E117*50/C117</f>
        <v>9.0909090909090905E-3</v>
      </c>
      <c r="J117" s="87"/>
      <c r="K117" s="102"/>
      <c r="L117" s="103"/>
      <c r="M117" s="103"/>
      <c r="N117" s="103"/>
      <c r="O117" s="103"/>
      <c r="P117" s="103"/>
    </row>
    <row r="118" spans="1:16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5">
        <v>24</v>
      </c>
      <c r="B119" s="81">
        <f>B117+7</f>
        <v>43604</v>
      </c>
      <c r="C119" s="20">
        <f>D117+G117-H117</f>
        <v>12306.333780529199</v>
      </c>
      <c r="D119" s="17">
        <f>C119+(C119*0.04)</f>
        <v>12798.587131750368</v>
      </c>
      <c r="E119" s="17">
        <f>C119/5500</f>
        <v>2.2375152328234909</v>
      </c>
      <c r="F119" s="28">
        <f>(D119-C119)/E119</f>
        <v>220.00000000000023</v>
      </c>
      <c r="G119" s="18"/>
      <c r="H119" s="18"/>
      <c r="I119" s="19">
        <f>E119*50/C119</f>
        <v>9.0909090909090922E-3</v>
      </c>
      <c r="J119" s="87"/>
    </row>
    <row r="120" spans="1:16">
      <c r="A120" s="96"/>
      <c r="B120" s="81">
        <f>B119+7</f>
        <v>43611</v>
      </c>
      <c r="C120" s="20">
        <f>D119+G119-H119</f>
        <v>12798.587131750368</v>
      </c>
      <c r="D120" s="17">
        <f>C120+(C120*0.04)</f>
        <v>13310.530617020382</v>
      </c>
      <c r="E120" s="17">
        <f>C120/5500</f>
        <v>2.3270158421364306</v>
      </c>
      <c r="F120" s="28">
        <f>(D120-C120)/E120</f>
        <v>219.99999999999977</v>
      </c>
      <c r="G120" s="18"/>
      <c r="H120" s="18"/>
      <c r="I120" s="19">
        <f>E120*50/C120</f>
        <v>9.0909090909090905E-3</v>
      </c>
      <c r="J120" s="87"/>
    </row>
    <row r="121" spans="1:16">
      <c r="A121" s="96"/>
      <c r="B121" s="81">
        <f>B120+7</f>
        <v>43618</v>
      </c>
      <c r="C121" s="20">
        <f>D120+G120-H120</f>
        <v>13310.530617020382</v>
      </c>
      <c r="D121" s="17">
        <f>C121+(C121*0.04)</f>
        <v>13842.951841701197</v>
      </c>
      <c r="E121" s="17">
        <f>C121/5500</f>
        <v>2.4200964758218877</v>
      </c>
      <c r="F121" s="28">
        <f>(D121-C121)/E121</f>
        <v>219.99999999999974</v>
      </c>
      <c r="G121" s="18"/>
      <c r="H121" s="18"/>
      <c r="I121" s="19">
        <f>E121*50/C121</f>
        <v>9.0909090909090905E-3</v>
      </c>
      <c r="J121" s="87"/>
    </row>
    <row r="122" spans="1:16" ht="13.5" thickBot="1">
      <c r="A122" s="97"/>
      <c r="B122" s="81">
        <f>B121+7</f>
        <v>43625</v>
      </c>
      <c r="C122" s="20">
        <f>D121+G121-H121</f>
        <v>13842.951841701197</v>
      </c>
      <c r="D122" s="17">
        <f>C122+(C122*0.04)</f>
        <v>14396.669915369244</v>
      </c>
      <c r="E122" s="17">
        <f>C122/5500</f>
        <v>2.5169003348547632</v>
      </c>
      <c r="F122" s="28">
        <f>(D122-C122)/E122</f>
        <v>219.99999999999986</v>
      </c>
      <c r="G122" s="80"/>
      <c r="H122" s="80">
        <f>(D122-C109)*0.35</f>
        <v>1891.5933268580322</v>
      </c>
      <c r="I122" s="19">
        <f>E122*50/C122</f>
        <v>9.0909090909090905E-3</v>
      </c>
      <c r="J122" s="87"/>
      <c r="K122" s="98" t="s">
        <v>47</v>
      </c>
      <c r="L122" s="99"/>
      <c r="M122" s="99"/>
      <c r="N122" s="99"/>
      <c r="O122" s="99"/>
      <c r="P122" s="99"/>
    </row>
    <row r="123" spans="1:16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5">
        <v>25</v>
      </c>
      <c r="B124" s="81">
        <f>B122+7</f>
        <v>43632</v>
      </c>
      <c r="C124" s="20">
        <f>D122+G122-H122</f>
        <v>12505.076588511212</v>
      </c>
      <c r="D124" s="17">
        <f>C124+(C124*0.04)</f>
        <v>13005.27965205166</v>
      </c>
      <c r="E124" s="17">
        <f>C124/5500</f>
        <v>2.2736502888202206</v>
      </c>
      <c r="F124" s="28">
        <f>(D124-C124)/E124</f>
        <v>219.9999999999998</v>
      </c>
      <c r="G124" s="17"/>
      <c r="H124" s="18"/>
      <c r="I124" s="19">
        <f>E124*50/C124</f>
        <v>9.0909090909090905E-3</v>
      </c>
      <c r="J124" s="87"/>
    </row>
    <row r="125" spans="1:16">
      <c r="A125" s="96"/>
      <c r="B125" s="81">
        <f>B124+7</f>
        <v>43639</v>
      </c>
      <c r="C125" s="20">
        <f>D124+G124-H124</f>
        <v>13005.27965205166</v>
      </c>
      <c r="D125" s="17">
        <f>C125+(C125*0.04)</f>
        <v>13525.490838133726</v>
      </c>
      <c r="E125" s="17">
        <f>C125/5500</f>
        <v>2.3645963003730293</v>
      </c>
      <c r="F125" s="28">
        <f>(D125-C125)/E125</f>
        <v>219.9999999999998</v>
      </c>
      <c r="G125" s="17"/>
      <c r="H125" s="18"/>
      <c r="I125" s="19">
        <f>E125*50/C125</f>
        <v>9.0909090909090922E-3</v>
      </c>
      <c r="J125" s="87"/>
      <c r="K125" s="31"/>
      <c r="L125" s="31"/>
    </row>
    <row r="126" spans="1:16">
      <c r="A126" s="96"/>
      <c r="B126" s="81">
        <f>B125+7</f>
        <v>43646</v>
      </c>
      <c r="C126" s="20">
        <f>D125+G125-H125</f>
        <v>13525.490838133726</v>
      </c>
      <c r="D126" s="17">
        <f>C126+(C126*0.04)</f>
        <v>14066.510471659076</v>
      </c>
      <c r="E126" s="17">
        <f>C126/5500</f>
        <v>2.4591801523879502</v>
      </c>
      <c r="F126" s="28">
        <f>(D126-C126)/E126</f>
        <v>220.00000000000017</v>
      </c>
      <c r="G126" s="17"/>
      <c r="H126" s="18"/>
      <c r="I126" s="19">
        <f>E126*50/C126</f>
        <v>9.0909090909090905E-3</v>
      </c>
      <c r="J126" s="87"/>
      <c r="K126" s="31"/>
      <c r="L126" s="31"/>
    </row>
    <row r="127" spans="1:16" ht="13.5" thickBot="1">
      <c r="A127" s="97"/>
      <c r="B127" s="81">
        <f>B126+7</f>
        <v>43653</v>
      </c>
      <c r="C127" s="20">
        <f>D126+G126-H126</f>
        <v>14066.510471659076</v>
      </c>
      <c r="D127" s="17">
        <f>C127+(C127*0.04)</f>
        <v>14629.170890525438</v>
      </c>
      <c r="E127" s="17">
        <f>C127/5500</f>
        <v>2.5575473584834683</v>
      </c>
      <c r="F127" s="28">
        <f>(D127-C127)/E127</f>
        <v>219.99999999999972</v>
      </c>
      <c r="G127" s="80"/>
      <c r="H127" s="80"/>
      <c r="I127" s="19">
        <f>E127*50/C127</f>
        <v>9.0909090909090905E-3</v>
      </c>
      <c r="J127" s="87"/>
      <c r="K127" s="102"/>
      <c r="L127" s="103"/>
      <c r="M127" s="103"/>
      <c r="N127" s="103"/>
      <c r="O127" s="103"/>
      <c r="P127" s="103"/>
    </row>
    <row r="128" spans="1:16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5">
        <v>26</v>
      </c>
      <c r="B129" s="81">
        <f>B127+7</f>
        <v>43660</v>
      </c>
      <c r="C129" s="20">
        <f>D127+G127-H127</f>
        <v>14629.170890525438</v>
      </c>
      <c r="D129" s="17">
        <f>C129+(C129*0.04)</f>
        <v>15214.337726146456</v>
      </c>
      <c r="E129" s="17">
        <f>C129/5500</f>
        <v>2.659849252822807</v>
      </c>
      <c r="F129" s="28">
        <f>(D129-C129)/E129</f>
        <v>220</v>
      </c>
      <c r="G129" s="18"/>
      <c r="H129" s="18"/>
      <c r="I129" s="19">
        <f>E129*50/C129</f>
        <v>9.0909090909090905E-3</v>
      </c>
      <c r="J129" s="87"/>
    </row>
    <row r="130" spans="1:16">
      <c r="A130" s="96"/>
      <c r="B130" s="81">
        <f>B129+7</f>
        <v>43667</v>
      </c>
      <c r="C130" s="20">
        <f>D129+G129-H129</f>
        <v>15214.337726146456</v>
      </c>
      <c r="D130" s="17">
        <f>C130+(C130*0.04)</f>
        <v>15822.911235192314</v>
      </c>
      <c r="E130" s="17">
        <f>C130/5500</f>
        <v>2.766243222935719</v>
      </c>
      <c r="F130" s="28">
        <f>(D130-C130)/E130</f>
        <v>220.00000000000006</v>
      </c>
      <c r="G130" s="18"/>
      <c r="H130" s="18"/>
      <c r="I130" s="19">
        <f>E130*50/C130</f>
        <v>9.0909090909090887E-3</v>
      </c>
      <c r="J130" s="87"/>
    </row>
    <row r="131" spans="1:16">
      <c r="A131" s="96"/>
      <c r="B131" s="81">
        <f>B130+7</f>
        <v>43674</v>
      </c>
      <c r="C131" s="20">
        <f>D130+G130-H130</f>
        <v>15822.911235192314</v>
      </c>
      <c r="D131" s="17">
        <f>C131+(C131*0.04)</f>
        <v>16455.827684600008</v>
      </c>
      <c r="E131" s="17">
        <f>C131/5500</f>
        <v>2.8768929518531481</v>
      </c>
      <c r="F131" s="28">
        <f>(D131-C131)/E131</f>
        <v>220.00000000000051</v>
      </c>
      <c r="G131" s="18"/>
      <c r="H131" s="18"/>
      <c r="I131" s="19">
        <f>E131*50/C131</f>
        <v>9.0909090909090905E-3</v>
      </c>
      <c r="J131" s="87"/>
    </row>
    <row r="132" spans="1:16" ht="13.5" thickBot="1">
      <c r="A132" s="97"/>
      <c r="B132" s="81">
        <f>B131+7</f>
        <v>43681</v>
      </c>
      <c r="C132" s="20">
        <f>D131+G131-H131</f>
        <v>16455.827684600008</v>
      </c>
      <c r="D132" s="17">
        <f>C132+(C132*0.04)</f>
        <v>17114.060791984008</v>
      </c>
      <c r="E132" s="17">
        <f>C132/5500</f>
        <v>2.9919686699272741</v>
      </c>
      <c r="F132" s="28">
        <f>(D132-C132)/E132</f>
        <v>219.99999999999977</v>
      </c>
      <c r="G132" s="80"/>
      <c r="H132" s="80"/>
      <c r="I132" s="19">
        <f>E132*50/C132</f>
        <v>9.0909090909090905E-3</v>
      </c>
      <c r="J132" s="87"/>
      <c r="K132" s="102"/>
      <c r="L132" s="103"/>
      <c r="M132" s="103"/>
      <c r="N132" s="103"/>
      <c r="O132" s="103"/>
      <c r="P132" s="103"/>
    </row>
    <row r="133" spans="1:16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5">
        <v>27</v>
      </c>
      <c r="B134" s="81">
        <f>B132+7</f>
        <v>43688</v>
      </c>
      <c r="C134" s="20">
        <f>D132+G132-H132</f>
        <v>17114.060791984008</v>
      </c>
      <c r="D134" s="17">
        <f>C134+(C134*0.04)</f>
        <v>17798.62322366337</v>
      </c>
      <c r="E134" s="17">
        <f>C134/5500</f>
        <v>3.1116474167243648</v>
      </c>
      <c r="F134" s="28">
        <f>(D134-C134)/E134</f>
        <v>220.00000000000054</v>
      </c>
      <c r="G134" s="18"/>
      <c r="H134" s="18"/>
      <c r="I134" s="19">
        <f>E134*50/C134</f>
        <v>9.0909090909090905E-3</v>
      </c>
      <c r="J134" s="87"/>
    </row>
    <row r="135" spans="1:16">
      <c r="A135" s="96"/>
      <c r="B135" s="81">
        <f>B134+7</f>
        <v>43695</v>
      </c>
      <c r="C135" s="20">
        <f>D134+G134-H134</f>
        <v>17798.62322366337</v>
      </c>
      <c r="D135" s="17">
        <f>C135+(C135*0.04)</f>
        <v>18510.568152609903</v>
      </c>
      <c r="E135" s="17">
        <f>C135/5500</f>
        <v>3.2361133133933397</v>
      </c>
      <c r="F135" s="28">
        <f>(D135-C135)/E135</f>
        <v>219.99999999999969</v>
      </c>
      <c r="G135" s="18"/>
      <c r="H135" s="18"/>
      <c r="I135" s="19">
        <f>E135*50/C135</f>
        <v>9.0909090909090905E-3</v>
      </c>
      <c r="J135" s="87"/>
    </row>
    <row r="136" spans="1:16">
      <c r="A136" s="96"/>
      <c r="B136" s="81">
        <f>B135+7</f>
        <v>43702</v>
      </c>
      <c r="C136" s="20">
        <f>D135+G135-H135</f>
        <v>18510.568152609903</v>
      </c>
      <c r="D136" s="17">
        <f>C136+(C136*0.04)</f>
        <v>19250.990878714299</v>
      </c>
      <c r="E136" s="17">
        <f>C136/5500</f>
        <v>3.3655578459290734</v>
      </c>
      <c r="F136" s="28">
        <f>(D136-C136)/E136</f>
        <v>220</v>
      </c>
      <c r="G136" s="18"/>
      <c r="H136" s="18"/>
      <c r="I136" s="19">
        <f>E136*50/C136</f>
        <v>9.0909090909090905E-3</v>
      </c>
      <c r="J136" s="87"/>
    </row>
    <row r="137" spans="1:16" ht="13.5" thickBot="1">
      <c r="A137" s="97"/>
      <c r="B137" s="81">
        <f>B136+7</f>
        <v>43709</v>
      </c>
      <c r="C137" s="20">
        <f>D136+G136-H136</f>
        <v>19250.990878714299</v>
      </c>
      <c r="D137" s="17">
        <f>C137+(C137*0.04)</f>
        <v>20021.030513862872</v>
      </c>
      <c r="E137" s="17">
        <f>C137/5500</f>
        <v>3.5001801597662361</v>
      </c>
      <c r="F137" s="28">
        <f>(D137-C137)/E137</f>
        <v>220.00000000000014</v>
      </c>
      <c r="G137" s="80"/>
      <c r="H137" s="80">
        <f>(D137-C124)*0.35</f>
        <v>2630.5838738730808</v>
      </c>
      <c r="I137" s="19">
        <f>E137*50/C137</f>
        <v>9.0909090909090905E-3</v>
      </c>
      <c r="J137" s="87"/>
      <c r="K137" s="98" t="s">
        <v>47</v>
      </c>
      <c r="L137" s="99"/>
      <c r="M137" s="99"/>
      <c r="N137" s="99"/>
      <c r="O137" s="99"/>
      <c r="P137" s="99"/>
    </row>
    <row r="138" spans="1:16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2"/>
    </row>
    <row r="139" spans="1:16">
      <c r="A139" s="95">
        <v>28</v>
      </c>
      <c r="B139" s="81">
        <f>B137+7</f>
        <v>43716</v>
      </c>
      <c r="C139" s="20">
        <f>D137+G137-H137</f>
        <v>17390.44663998979</v>
      </c>
      <c r="D139" s="17">
        <f>C139+(C139*0.04)</f>
        <v>18086.06450558938</v>
      </c>
      <c r="E139" s="17">
        <f>C139/5500</f>
        <v>3.1618993890890525</v>
      </c>
      <c r="F139" s="28">
        <f>(D139-C139)/E139</f>
        <v>219.99999999999952</v>
      </c>
      <c r="G139" s="18"/>
      <c r="H139" s="18"/>
      <c r="I139" s="19">
        <f>E139*50/C139</f>
        <v>9.0909090909090905E-3</v>
      </c>
      <c r="J139" s="87"/>
    </row>
    <row r="140" spans="1:16">
      <c r="A140" s="96"/>
      <c r="B140" s="81">
        <f>B139+7</f>
        <v>43723</v>
      </c>
      <c r="C140" s="20">
        <f>D139+G139-H139</f>
        <v>18086.06450558938</v>
      </c>
      <c r="D140" s="17">
        <f>C140+(C140*0.04)</f>
        <v>18809.507085812955</v>
      </c>
      <c r="E140" s="17">
        <f>C140/5500</f>
        <v>3.2883753646526146</v>
      </c>
      <c r="F140" s="28">
        <f>(D140-C140)/E140</f>
        <v>219.99999999999983</v>
      </c>
      <c r="G140" s="18"/>
      <c r="H140" s="18"/>
      <c r="I140" s="19">
        <f>E140*50/C140</f>
        <v>9.0909090909090905E-3</v>
      </c>
      <c r="J140" s="87"/>
    </row>
    <row r="141" spans="1:16">
      <c r="A141" s="96"/>
      <c r="B141" s="81">
        <f>B140+7</f>
        <v>43730</v>
      </c>
      <c r="C141" s="20">
        <f>D140+G140-H140</f>
        <v>18809.507085812955</v>
      </c>
      <c r="D141" s="17">
        <f>C141+(C141*0.04)</f>
        <v>19561.887369245473</v>
      </c>
      <c r="E141" s="17">
        <f>C141/5500</f>
        <v>3.4199103792387189</v>
      </c>
      <c r="F141" s="28">
        <f>(D141-C141)/E141</f>
        <v>219.99999999999991</v>
      </c>
      <c r="G141" s="18"/>
      <c r="H141" s="18"/>
      <c r="I141" s="19">
        <f>E141*50/C141</f>
        <v>9.0909090909090905E-3</v>
      </c>
      <c r="J141" s="87"/>
    </row>
    <row r="142" spans="1:16" ht="13.5" thickBot="1">
      <c r="A142" s="97"/>
      <c r="B142" s="81">
        <f>B141+7</f>
        <v>43737</v>
      </c>
      <c r="C142" s="20">
        <f>D141+G141-H141</f>
        <v>19561.887369245473</v>
      </c>
      <c r="D142" s="17">
        <f>C142+(C142*0.04)</f>
        <v>20344.362864015293</v>
      </c>
      <c r="E142" s="17">
        <f>C142/5500</f>
        <v>3.5567067944082678</v>
      </c>
      <c r="F142" s="28">
        <f>(D142-C142)/E142</f>
        <v>220.00000000000037</v>
      </c>
      <c r="G142" s="80"/>
      <c r="H142" s="80"/>
      <c r="I142" s="19">
        <f>E142*50/C142</f>
        <v>9.0909090909090922E-3</v>
      </c>
      <c r="J142" s="87"/>
      <c r="K142" s="102"/>
      <c r="L142" s="103"/>
      <c r="M142" s="103"/>
      <c r="N142" s="103"/>
      <c r="O142" s="103"/>
      <c r="P142" s="103"/>
    </row>
    <row r="143" spans="1:16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5">
        <v>29</v>
      </c>
      <c r="B144" s="81">
        <f>B142+7</f>
        <v>43744</v>
      </c>
      <c r="C144" s="20">
        <f>D142+G142-H142</f>
        <v>20344.362864015293</v>
      </c>
      <c r="D144" s="17">
        <f>C144+(C144*0.04)</f>
        <v>21158.137378575906</v>
      </c>
      <c r="E144" s="17">
        <f>C144/5500</f>
        <v>3.6989750661845986</v>
      </c>
      <c r="F144" s="28">
        <f>(D144-C144)/E144</f>
        <v>220.0000000000004</v>
      </c>
      <c r="G144" s="18"/>
      <c r="H144" s="18"/>
      <c r="I144" s="19">
        <f>E144*50/C144</f>
        <v>9.0909090909090905E-3</v>
      </c>
      <c r="J144" s="87"/>
    </row>
    <row r="145" spans="1:16">
      <c r="A145" s="96"/>
      <c r="B145" s="81">
        <f>B144+7</f>
        <v>43751</v>
      </c>
      <c r="C145" s="20">
        <f>D144+G144-H144</f>
        <v>21158.137378575906</v>
      </c>
      <c r="D145" s="17">
        <f>C145+(C145*0.04)</f>
        <v>22004.462873718941</v>
      </c>
      <c r="E145" s="17">
        <f>C145/5500</f>
        <v>3.8469340688319829</v>
      </c>
      <c r="F145" s="28">
        <f>(D145-C145)/E145</f>
        <v>219.99999999999977</v>
      </c>
      <c r="G145" s="18"/>
      <c r="H145" s="18"/>
      <c r="I145" s="19">
        <f>E145*50/C145</f>
        <v>9.0909090909090905E-3</v>
      </c>
      <c r="J145" s="87"/>
    </row>
    <row r="146" spans="1:16">
      <c r="A146" s="96"/>
      <c r="B146" s="81">
        <f>B145+7</f>
        <v>43758</v>
      </c>
      <c r="C146" s="20">
        <f>D145+G145-H145</f>
        <v>22004.462873718941</v>
      </c>
      <c r="D146" s="17">
        <f>C146+(C146*0.04)</f>
        <v>22884.6413886677</v>
      </c>
      <c r="E146" s="17">
        <f>C146/5500</f>
        <v>4.0008114315852623</v>
      </c>
      <c r="F146" s="28">
        <f>(D146-C146)/E146</f>
        <v>220.00000000000023</v>
      </c>
      <c r="G146" s="18"/>
      <c r="H146" s="18"/>
      <c r="I146" s="19">
        <f>E146*50/C146</f>
        <v>9.0909090909090922E-3</v>
      </c>
      <c r="J146" s="87"/>
    </row>
    <row r="147" spans="1:16" ht="13.5" thickBot="1">
      <c r="A147" s="97"/>
      <c r="B147" s="81">
        <f>B146+7</f>
        <v>43765</v>
      </c>
      <c r="C147" s="20">
        <f>D146+G146-H146</f>
        <v>22884.6413886677</v>
      </c>
      <c r="D147" s="17">
        <f>C147+(C147*0.04)</f>
        <v>23800.027044214406</v>
      </c>
      <c r="E147" s="17">
        <f>C147/5500</f>
        <v>4.1608438888486727</v>
      </c>
      <c r="F147" s="28">
        <f>(D147-C147)/E147</f>
        <v>219.9999999999996</v>
      </c>
      <c r="G147" s="80"/>
      <c r="H147" s="80"/>
      <c r="I147" s="19">
        <f>E147*50/C147</f>
        <v>9.0909090909090905E-3</v>
      </c>
      <c r="J147" s="87"/>
      <c r="K147" s="102"/>
      <c r="L147" s="103"/>
      <c r="M147" s="103"/>
      <c r="N147" s="103"/>
      <c r="O147" s="103"/>
      <c r="P147" s="103"/>
    </row>
    <row r="148" spans="1:16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5">
        <v>30</v>
      </c>
      <c r="B149" s="81">
        <f>B147+7</f>
        <v>43772</v>
      </c>
      <c r="C149" s="20">
        <f>D147+G147-H147</f>
        <v>23800.027044214406</v>
      </c>
      <c r="D149" s="17">
        <f>C149+(C149*0.04)</f>
        <v>24752.028125982983</v>
      </c>
      <c r="E149" s="17">
        <f>C149/5500</f>
        <v>4.3272776444026197</v>
      </c>
      <c r="F149" s="28">
        <f>(D149-C149)/E149</f>
        <v>219.99999999999994</v>
      </c>
      <c r="G149" s="18"/>
      <c r="H149" s="18"/>
      <c r="I149" s="19">
        <f>E149*50/C149</f>
        <v>9.0909090909090922E-3</v>
      </c>
      <c r="J149" s="87"/>
    </row>
    <row r="150" spans="1:16">
      <c r="A150" s="96"/>
      <c r="B150" s="81">
        <f>B149+7</f>
        <v>43779</v>
      </c>
      <c r="C150" s="20">
        <f>D149+G149-H149</f>
        <v>24752.028125982983</v>
      </c>
      <c r="D150" s="17">
        <f>C150+(C150*0.04)</f>
        <v>25742.109251022302</v>
      </c>
      <c r="E150" s="17">
        <f>C150/5500</f>
        <v>4.5003687501787244</v>
      </c>
      <c r="F150" s="28">
        <f>(D150-C150)/E150</f>
        <v>220.00000000000011</v>
      </c>
      <c r="G150" s="18"/>
      <c r="H150" s="18"/>
      <c r="I150" s="19">
        <f>E150*50/C150</f>
        <v>9.0909090909090922E-3</v>
      </c>
      <c r="J150" s="87"/>
    </row>
    <row r="151" spans="1:16">
      <c r="A151" s="96"/>
      <c r="B151" s="81">
        <f>B150+7</f>
        <v>43786</v>
      </c>
      <c r="C151" s="20">
        <f>D150+G150-H150</f>
        <v>25742.109251022302</v>
      </c>
      <c r="D151" s="17">
        <f>C151+(C151*0.04)</f>
        <v>26771.793621063196</v>
      </c>
      <c r="E151" s="17">
        <f>C151/5500</f>
        <v>4.6803835001858731</v>
      </c>
      <c r="F151" s="28">
        <f>(D151-C151)/E151</f>
        <v>220.00000000000031</v>
      </c>
      <c r="G151" s="18"/>
      <c r="H151" s="18"/>
      <c r="I151" s="19">
        <f>E151*50/C151</f>
        <v>9.0909090909090905E-3</v>
      </c>
      <c r="J151" s="87"/>
    </row>
    <row r="152" spans="1:16" ht="13.5" thickBot="1">
      <c r="A152" s="97"/>
      <c r="B152" s="81">
        <f>B151+7</f>
        <v>43793</v>
      </c>
      <c r="C152" s="20">
        <f>D151+G151-H151</f>
        <v>26771.793621063196</v>
      </c>
      <c r="D152" s="17">
        <f>C152+(C152*0.04)</f>
        <v>27842.665365905723</v>
      </c>
      <c r="E152" s="17">
        <f>C152/5500</f>
        <v>4.8675988401933088</v>
      </c>
      <c r="F152" s="28">
        <f>(D152-C152)/E152</f>
        <v>219.99999999999977</v>
      </c>
      <c r="G152" s="80"/>
      <c r="H152" s="80">
        <f>(D152-C139)*0.35</f>
        <v>3658.2765540705764</v>
      </c>
      <c r="I152" s="19">
        <f>E152*50/C152</f>
        <v>9.0909090909090905E-3</v>
      </c>
      <c r="J152" s="87"/>
      <c r="K152" s="98" t="s">
        <v>47</v>
      </c>
      <c r="L152" s="99"/>
      <c r="M152" s="99"/>
      <c r="N152" s="99"/>
      <c r="O152" s="99"/>
      <c r="P152" s="99"/>
    </row>
    <row r="153" spans="1:16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5">
        <v>31</v>
      </c>
      <c r="B154" s="81">
        <f>B152+7</f>
        <v>43800</v>
      </c>
      <c r="C154" s="20">
        <f>D152+G152-H152</f>
        <v>24184.388811835146</v>
      </c>
      <c r="D154" s="17">
        <f>C154+(C154*0.04)</f>
        <v>25151.76436430855</v>
      </c>
      <c r="E154" s="17">
        <f>C154/5500</f>
        <v>4.3971616021518445</v>
      </c>
      <c r="F154" s="28">
        <f>(D154-C154)/E154</f>
        <v>219.99999999999966</v>
      </c>
      <c r="G154" s="17"/>
      <c r="H154" s="79"/>
      <c r="I154" s="19">
        <f>E154*50/C154</f>
        <v>9.0909090909090905E-3</v>
      </c>
      <c r="J154" s="87"/>
    </row>
    <row r="155" spans="1:16">
      <c r="A155" s="96"/>
      <c r="B155" s="81">
        <f>B154+7</f>
        <v>43807</v>
      </c>
      <c r="C155" s="20">
        <f>D154+G154-H154</f>
        <v>25151.76436430855</v>
      </c>
      <c r="D155" s="17">
        <f>C155+(C155*0.04)</f>
        <v>26157.834938880893</v>
      </c>
      <c r="E155" s="17">
        <f>C155/5500</f>
        <v>4.5730480662379183</v>
      </c>
      <c r="F155" s="28">
        <f>(D155-C155)/E155</f>
        <v>220.00000000000011</v>
      </c>
      <c r="G155" s="17"/>
      <c r="H155" s="79"/>
      <c r="I155" s="19">
        <f>E155*50/C155</f>
        <v>9.0909090909090905E-3</v>
      </c>
      <c r="J155" s="87"/>
    </row>
    <row r="156" spans="1:16">
      <c r="A156" s="96"/>
      <c r="B156" s="81">
        <f>B155+7</f>
        <v>43814</v>
      </c>
      <c r="C156" s="20">
        <f>D155+G155-H155</f>
        <v>26157.834938880893</v>
      </c>
      <c r="D156" s="17">
        <f>C156+(C156*0.04)</f>
        <v>27204.14833643613</v>
      </c>
      <c r="E156" s="17">
        <f>C156/5500</f>
        <v>4.7559699888874354</v>
      </c>
      <c r="F156" s="28">
        <f>(D156-C156)/E156</f>
        <v>220.00000000000031</v>
      </c>
      <c r="G156" s="17"/>
      <c r="H156" s="79"/>
      <c r="I156" s="19">
        <f>E156*50/C156</f>
        <v>9.0909090909090922E-3</v>
      </c>
      <c r="J156" s="87"/>
    </row>
    <row r="157" spans="1:16" ht="13.5" thickBot="1">
      <c r="A157" s="97"/>
      <c r="B157" s="81">
        <f>B156+7</f>
        <v>43821</v>
      </c>
      <c r="C157" s="20">
        <f>D156+G156-H156</f>
        <v>27204.14833643613</v>
      </c>
      <c r="D157" s="17">
        <f>C157+(C157*0.04)</f>
        <v>28292.314269893577</v>
      </c>
      <c r="E157" s="17">
        <f>C157/5500</f>
        <v>4.9462087884429327</v>
      </c>
      <c r="F157" s="28">
        <f>(D157-C157)/E157</f>
        <v>220.00000000000037</v>
      </c>
      <c r="G157" s="80"/>
      <c r="H157" s="80"/>
      <c r="I157" s="19">
        <f>E157*50/C157</f>
        <v>9.0909090909090905E-3</v>
      </c>
      <c r="J157" s="87"/>
      <c r="K157" s="102"/>
      <c r="L157" s="103"/>
      <c r="M157" s="103"/>
      <c r="N157" s="103"/>
      <c r="O157" s="103"/>
      <c r="P157" s="103"/>
    </row>
    <row r="158" spans="1:16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5">
        <v>32</v>
      </c>
      <c r="B159" s="81">
        <f>B157+7</f>
        <v>43828</v>
      </c>
      <c r="C159" s="20">
        <f>D157+G157-H157</f>
        <v>28292.314269893577</v>
      </c>
      <c r="D159" s="17">
        <f>C159+(C159*0.04)</f>
        <v>29424.006840689319</v>
      </c>
      <c r="E159" s="17">
        <f>C159/5500</f>
        <v>5.1440571399806503</v>
      </c>
      <c r="F159" s="28">
        <f>(D159-C159)/E159</f>
        <v>219.99999999999972</v>
      </c>
      <c r="G159" s="18"/>
      <c r="H159" s="18"/>
      <c r="I159" s="19">
        <f>E159*50/C159</f>
        <v>9.0909090909090905E-3</v>
      </c>
      <c r="J159" s="87"/>
    </row>
    <row r="160" spans="1:16">
      <c r="A160" s="96"/>
      <c r="B160" s="81">
        <f>B159+7</f>
        <v>43835</v>
      </c>
      <c r="C160" s="20">
        <f>D159+G159-H159</f>
        <v>29424.006840689319</v>
      </c>
      <c r="D160" s="17">
        <f>C160+(C160*0.04)</f>
        <v>30600.967114316893</v>
      </c>
      <c r="E160" s="17">
        <f>C160/5500</f>
        <v>5.3498194255798763</v>
      </c>
      <c r="F160" s="28">
        <f>(D160-C160)/E160</f>
        <v>220.00000000000017</v>
      </c>
      <c r="G160" s="18"/>
      <c r="H160" s="18"/>
      <c r="I160" s="19">
        <f>E160*50/C160</f>
        <v>9.0909090909090905E-3</v>
      </c>
      <c r="J160" s="87"/>
    </row>
    <row r="161" spans="1:16">
      <c r="A161" s="96"/>
      <c r="B161" s="81">
        <f>B160+7</f>
        <v>43842</v>
      </c>
      <c r="C161" s="20">
        <f>D160+G160-H160</f>
        <v>30600.967114316893</v>
      </c>
      <c r="D161" s="17">
        <f>C161+(C161*0.04)</f>
        <v>31825.005798889568</v>
      </c>
      <c r="E161" s="17">
        <f>C161/5500</f>
        <v>5.5638122026030716</v>
      </c>
      <c r="F161" s="28">
        <f>(D161-C161)/E161</f>
        <v>219.99999999999991</v>
      </c>
      <c r="G161" s="18"/>
      <c r="H161" s="18"/>
      <c r="I161" s="19">
        <f>E161*50/C161</f>
        <v>9.0909090909090905E-3</v>
      </c>
      <c r="J161" s="87"/>
    </row>
    <row r="162" spans="1:16" ht="13.5" thickBot="1">
      <c r="A162" s="97"/>
      <c r="B162" s="81">
        <f>B161+7</f>
        <v>43849</v>
      </c>
      <c r="C162" s="20">
        <f>D161+G161-H161</f>
        <v>31825.005798889568</v>
      </c>
      <c r="D162" s="17">
        <f>C162+(C162*0.04)</f>
        <v>33098.00603084515</v>
      </c>
      <c r="E162" s="17">
        <f>C162/5500</f>
        <v>5.7863646907071944</v>
      </c>
      <c r="F162" s="28">
        <f>(D162-C162)/E162</f>
        <v>219.99999999999994</v>
      </c>
      <c r="G162" s="80"/>
      <c r="H162" s="80"/>
      <c r="I162" s="19">
        <f>E162*50/C162</f>
        <v>9.0909090909090905E-3</v>
      </c>
      <c r="J162" s="87"/>
      <c r="K162" s="102"/>
      <c r="L162" s="103"/>
      <c r="M162" s="103"/>
      <c r="N162" s="103"/>
      <c r="O162" s="103"/>
      <c r="P162" s="103"/>
    </row>
    <row r="163" spans="1:16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5">
        <v>33</v>
      </c>
      <c r="B164" s="81">
        <f>B162+7</f>
        <v>43856</v>
      </c>
      <c r="C164" s="20">
        <f>D162+G162-H162</f>
        <v>33098.00603084515</v>
      </c>
      <c r="D164" s="17">
        <f>C164+(C164*0.04)</f>
        <v>34421.926272078956</v>
      </c>
      <c r="E164" s="17">
        <f>C164/5500</f>
        <v>6.017819278335482</v>
      </c>
      <c r="F164" s="28">
        <f>(D164-C164)/E164</f>
        <v>219.99999999999989</v>
      </c>
      <c r="G164" s="18"/>
      <c r="H164" s="18"/>
      <c r="I164" s="19">
        <f>E164*50/C164</f>
        <v>9.0909090909090922E-3</v>
      </c>
      <c r="J164" s="87"/>
    </row>
    <row r="165" spans="1:16">
      <c r="A165" s="96"/>
      <c r="B165" s="81">
        <f>B164+7</f>
        <v>43863</v>
      </c>
      <c r="C165" s="20">
        <f>D164+G164-H164</f>
        <v>34421.926272078956</v>
      </c>
      <c r="D165" s="17">
        <f>C165+(C165*0.04)</f>
        <v>35798.803322962114</v>
      </c>
      <c r="E165" s="17">
        <f>C165/5500</f>
        <v>6.2585320494689007</v>
      </c>
      <c r="F165" s="28">
        <f>(D165-C165)/E165</f>
        <v>220.00000000000006</v>
      </c>
      <c r="G165" s="18"/>
      <c r="H165" s="18"/>
      <c r="I165" s="19">
        <f>E165*50/C165</f>
        <v>9.0909090909090905E-3</v>
      </c>
      <c r="J165" s="87"/>
      <c r="K165" s="31"/>
      <c r="L165" s="31"/>
    </row>
    <row r="166" spans="1:16">
      <c r="A166" s="96"/>
      <c r="B166" s="81">
        <f>B165+7</f>
        <v>43870</v>
      </c>
      <c r="C166" s="20">
        <f>D165+G165-H165</f>
        <v>35798.803322962114</v>
      </c>
      <c r="D166" s="17">
        <f>C166+(C166*0.04)</f>
        <v>37230.7554558806</v>
      </c>
      <c r="E166" s="17">
        <f>C166/5500</f>
        <v>6.5088733314476572</v>
      </c>
      <c r="F166" s="28">
        <f>(D166-C166)/E166</f>
        <v>220.00000000000026</v>
      </c>
      <c r="G166" s="18"/>
      <c r="H166" s="18"/>
      <c r="I166" s="19">
        <f>E166*50/C166</f>
        <v>9.0909090909090922E-3</v>
      </c>
      <c r="J166" s="87"/>
      <c r="K166" s="31"/>
      <c r="L166" s="31"/>
    </row>
    <row r="167" spans="1:16" ht="13.5" thickBot="1">
      <c r="A167" s="97"/>
      <c r="B167" s="81">
        <f>B166+7</f>
        <v>43877</v>
      </c>
      <c r="C167" s="20">
        <f>D166+G166-H166</f>
        <v>37230.7554558806</v>
      </c>
      <c r="D167" s="17">
        <f>C167+(C167*0.04)</f>
        <v>38719.985674115822</v>
      </c>
      <c r="E167" s="17">
        <f>C167/5500</f>
        <v>6.7692282647055642</v>
      </c>
      <c r="F167" s="28">
        <f>(D167-C167)/E167</f>
        <v>219.9999999999996</v>
      </c>
      <c r="G167" s="80"/>
      <c r="H167" s="80">
        <f>(D167-C154)*0.35</f>
        <v>5087.4589017982362</v>
      </c>
      <c r="I167" s="19">
        <f>E167*50/C167</f>
        <v>9.0909090909090905E-3</v>
      </c>
      <c r="J167" s="87"/>
      <c r="K167" s="98" t="s">
        <v>47</v>
      </c>
      <c r="L167" s="99"/>
      <c r="M167" s="99"/>
      <c r="N167" s="99"/>
      <c r="O167" s="99"/>
      <c r="P167" s="99"/>
    </row>
    <row r="168" spans="1:16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5">
        <v>34</v>
      </c>
      <c r="B169" s="81">
        <f>B167+7</f>
        <v>43884</v>
      </c>
      <c r="C169" s="20">
        <f>D167+G167-H167</f>
        <v>33632.526772317586</v>
      </c>
      <c r="D169" s="17">
        <f>C169+(C169*0.04)</f>
        <v>34977.827843210289</v>
      </c>
      <c r="E169" s="17">
        <f>C169/5500</f>
        <v>6.1150048676941067</v>
      </c>
      <c r="F169" s="28">
        <f>(D169-C169)/E169</f>
        <v>219.99999999999994</v>
      </c>
      <c r="G169" s="18"/>
      <c r="H169" s="18"/>
      <c r="I169" s="19">
        <f>E169*50/C169</f>
        <v>9.0909090909090922E-3</v>
      </c>
      <c r="J169" s="87"/>
    </row>
    <row r="170" spans="1:16">
      <c r="A170" s="96"/>
      <c r="B170" s="81">
        <f>B169+7</f>
        <v>43891</v>
      </c>
      <c r="C170" s="20">
        <f>D169+G169-H169</f>
        <v>34977.827843210289</v>
      </c>
      <c r="D170" s="17">
        <f>C170+(C170*0.04)</f>
        <v>36376.940956938699</v>
      </c>
      <c r="E170" s="17">
        <f>C170/5500</f>
        <v>6.3596050624018705</v>
      </c>
      <c r="F170" s="28">
        <f>(D170-C170)/E170</f>
        <v>219.99999999999977</v>
      </c>
      <c r="G170" s="18"/>
      <c r="H170" s="18"/>
      <c r="I170" s="19">
        <f>E170*50/C170</f>
        <v>9.0909090909090922E-3</v>
      </c>
      <c r="J170" s="87"/>
    </row>
    <row r="171" spans="1:16">
      <c r="A171" s="96"/>
      <c r="B171" s="81">
        <f>B170+7</f>
        <v>43898</v>
      </c>
      <c r="C171" s="20">
        <f>D170+G170-H170</f>
        <v>36376.940956938699</v>
      </c>
      <c r="D171" s="17">
        <f>C171+(C171*0.04)</f>
        <v>37832.01859521625</v>
      </c>
      <c r="E171" s="17">
        <f>C171/5500</f>
        <v>6.6139892648979455</v>
      </c>
      <c r="F171" s="28">
        <f>(D171-C171)/E171</f>
        <v>220.00000000000048</v>
      </c>
      <c r="G171" s="18"/>
      <c r="H171" s="18"/>
      <c r="I171" s="19">
        <f>E171*50/C171</f>
        <v>9.0909090909090922E-3</v>
      </c>
      <c r="J171" s="87"/>
    </row>
    <row r="172" spans="1:16" ht="13.5" thickBot="1">
      <c r="A172" s="97"/>
      <c r="B172" s="81">
        <f>B171+7</f>
        <v>43905</v>
      </c>
      <c r="C172" s="20">
        <f>D171+G171-H171</f>
        <v>37832.01859521625</v>
      </c>
      <c r="D172" s="17">
        <f>C172+(C172*0.04)</f>
        <v>39345.299339024903</v>
      </c>
      <c r="E172" s="17">
        <f>C172/5500</f>
        <v>6.8785488354938638</v>
      </c>
      <c r="F172" s="28">
        <f>(D172-C172)/E172</f>
        <v>220.00000000000043</v>
      </c>
      <c r="G172" s="80"/>
      <c r="H172" s="80"/>
      <c r="I172" s="19">
        <f>E172*50/C172</f>
        <v>9.0909090909090905E-3</v>
      </c>
      <c r="J172" s="87"/>
      <c r="K172" s="102"/>
      <c r="L172" s="103"/>
      <c r="M172" s="103"/>
      <c r="N172" s="103"/>
      <c r="O172" s="103"/>
      <c r="P172" s="103"/>
    </row>
    <row r="173" spans="1:16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5">
        <v>35</v>
      </c>
      <c r="B174" s="81">
        <f>B172+7</f>
        <v>43912</v>
      </c>
      <c r="C174" s="20">
        <f>D172+G172-H172</f>
        <v>39345.299339024903</v>
      </c>
      <c r="D174" s="17">
        <f>C174+(C174*0.04)</f>
        <v>40919.111312585897</v>
      </c>
      <c r="E174" s="17">
        <f>C174/5500</f>
        <v>7.153690788913619</v>
      </c>
      <c r="F174" s="28">
        <f>(D174-C174)/E174</f>
        <v>219.99999999999974</v>
      </c>
      <c r="G174" s="18"/>
      <c r="H174" s="18"/>
      <c r="I174" s="19">
        <f>E174*50/C174</f>
        <v>9.0909090909090922E-3</v>
      </c>
      <c r="J174" s="87"/>
    </row>
    <row r="175" spans="1:16">
      <c r="A175" s="96"/>
      <c r="B175" s="81">
        <f>B174+7</f>
        <v>43919</v>
      </c>
      <c r="C175" s="20">
        <f>D174+G174-H174</f>
        <v>40919.111312585897</v>
      </c>
      <c r="D175" s="17">
        <f>C175+(C175*0.04)</f>
        <v>42555.875765089331</v>
      </c>
      <c r="E175" s="17">
        <f>C175/5500</f>
        <v>7.4398384204701635</v>
      </c>
      <c r="F175" s="28">
        <f>(D175-C175)/E175</f>
        <v>219.99999999999972</v>
      </c>
      <c r="G175" s="18"/>
      <c r="H175" s="18"/>
      <c r="I175" s="19">
        <f>E175*50/C175</f>
        <v>9.0909090909090905E-3</v>
      </c>
      <c r="J175" s="87"/>
    </row>
    <row r="176" spans="1:16">
      <c r="A176" s="96"/>
      <c r="B176" s="81">
        <f>B175+7</f>
        <v>43926</v>
      </c>
      <c r="C176" s="20">
        <f>D175+G175-H175</f>
        <v>42555.875765089331</v>
      </c>
      <c r="D176" s="17">
        <f>C176+(C176*0.04)</f>
        <v>44258.110795692905</v>
      </c>
      <c r="E176" s="17">
        <f>C176/5500</f>
        <v>7.7374319572889689</v>
      </c>
      <c r="F176" s="28">
        <f>(D176-C176)/E176</f>
        <v>220</v>
      </c>
      <c r="G176" s="18"/>
      <c r="H176" s="18"/>
      <c r="I176" s="19">
        <f>E176*50/C176</f>
        <v>9.0909090909090905E-3</v>
      </c>
      <c r="J176" s="87"/>
    </row>
    <row r="177" spans="1:16" ht="13.5" thickBot="1">
      <c r="A177" s="97"/>
      <c r="B177" s="81">
        <f>B176+7</f>
        <v>43933</v>
      </c>
      <c r="C177" s="20">
        <f>D176+G176-H176</f>
        <v>44258.110795692905</v>
      </c>
      <c r="D177" s="17">
        <f>C177+(C177*0.04)</f>
        <v>46028.435227520618</v>
      </c>
      <c r="E177" s="17">
        <f>C177/5500</f>
        <v>8.046929235580528</v>
      </c>
      <c r="F177" s="28">
        <f>(D177-C177)/E177</f>
        <v>219.99999999999972</v>
      </c>
      <c r="G177" s="80"/>
      <c r="H177" s="80">
        <f>(D177-C169)*0.35</f>
        <v>4338.5679593210607</v>
      </c>
      <c r="I177" s="19">
        <f>E177*50/C177</f>
        <v>9.0909090909090905E-3</v>
      </c>
      <c r="J177" s="87"/>
      <c r="K177" s="98" t="s">
        <v>47</v>
      </c>
      <c r="L177" s="99"/>
      <c r="M177" s="99"/>
      <c r="N177" s="99"/>
      <c r="O177" s="99"/>
      <c r="P177" s="99"/>
    </row>
    <row r="178" spans="1:16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J9" sqref="J9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6384" width="9.140625" style="75"/>
  </cols>
  <sheetData>
    <row r="1" spans="1:16" ht="13.5" thickBot="1">
      <c r="B1" s="100"/>
      <c r="C1" s="101"/>
      <c r="D1" s="101"/>
      <c r="E1" s="101"/>
      <c r="F1" s="101"/>
      <c r="G1" s="101"/>
      <c r="H1" s="101"/>
      <c r="I1" s="101"/>
      <c r="J1" s="101"/>
    </row>
    <row r="2" spans="1:16" ht="13.5" thickBot="1">
      <c r="A2" s="76" t="s">
        <v>36</v>
      </c>
      <c r="B2" s="3" t="s">
        <v>3</v>
      </c>
      <c r="C2" s="4" t="s">
        <v>38</v>
      </c>
      <c r="D2" s="5" t="s">
        <v>39</v>
      </c>
      <c r="E2" s="5" t="s">
        <v>40</v>
      </c>
      <c r="F2" s="5" t="s">
        <v>41</v>
      </c>
      <c r="G2" s="5" t="s">
        <v>6</v>
      </c>
      <c r="H2" s="5" t="s">
        <v>6</v>
      </c>
      <c r="I2" s="14" t="s">
        <v>37</v>
      </c>
      <c r="J2" s="14" t="s">
        <v>2</v>
      </c>
    </row>
    <row r="3" spans="1:16" ht="13.5" thickBot="1">
      <c r="A3" s="77"/>
      <c r="B3" s="3" t="s">
        <v>8</v>
      </c>
      <c r="C3" s="7" t="s">
        <v>45</v>
      </c>
      <c r="D3" s="7" t="s">
        <v>45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43</v>
      </c>
    </row>
    <row r="4" spans="1:16">
      <c r="A4" s="95">
        <v>1</v>
      </c>
      <c r="B4" s="81">
        <v>42946</v>
      </c>
      <c r="C4" s="20">
        <v>1492</v>
      </c>
      <c r="D4" s="17">
        <f>C4+(C4*-0.0045)</f>
        <v>1485.2860000000001</v>
      </c>
      <c r="E4" s="17">
        <f>C4/3250</f>
        <v>0.4590769230769231</v>
      </c>
      <c r="F4" s="37">
        <f>(D4-C4)/E4</f>
        <v>-14.624999999999872</v>
      </c>
      <c r="G4" s="18"/>
      <c r="H4" s="18"/>
      <c r="I4" s="19">
        <f>E4*50/C4</f>
        <v>1.5384615384615385E-2</v>
      </c>
      <c r="J4" s="94">
        <f>(D4-C4)/C4</f>
        <v>-4.4999999999999606E-3</v>
      </c>
    </row>
    <row r="5" spans="1:16">
      <c r="A5" s="96"/>
      <c r="B5" s="81">
        <f>B4+7</f>
        <v>42953</v>
      </c>
      <c r="C5" s="20">
        <f>D4+G4-H4</f>
        <v>1485.2860000000001</v>
      </c>
      <c r="D5" s="17">
        <f>C5+(C5*-0.0326)</f>
        <v>1436.8656764</v>
      </c>
      <c r="E5" s="17">
        <f>C5/3250</f>
        <v>0.45701107692307696</v>
      </c>
      <c r="F5" s="37">
        <f>(D5-C5)/E5</f>
        <v>-105.95000000000016</v>
      </c>
      <c r="G5" s="18"/>
      <c r="H5" s="18"/>
      <c r="I5" s="19">
        <f>E5*50/C5</f>
        <v>1.5384615384615385E-2</v>
      </c>
      <c r="J5" s="94">
        <f>(D5-C4)/C4</f>
        <v>-3.6953300000000008E-2</v>
      </c>
    </row>
    <row r="6" spans="1:16">
      <c r="A6" s="96"/>
      <c r="B6" s="81">
        <f>B5+7</f>
        <v>42960</v>
      </c>
      <c r="C6" s="20">
        <f>D5+G5-H5</f>
        <v>1436.8656764</v>
      </c>
      <c r="D6" s="17">
        <f>C6+(C6*-0.02)</f>
        <v>1408.128362872</v>
      </c>
      <c r="E6" s="17">
        <f>C6/3250</f>
        <v>0.44211251581538463</v>
      </c>
      <c r="F6" s="37">
        <f>(D6-C6)/E6</f>
        <v>-64.999999999999901</v>
      </c>
      <c r="G6" s="18"/>
      <c r="H6" s="18"/>
      <c r="I6" s="19">
        <f>E6*50/C6</f>
        <v>1.5384615384615385E-2</v>
      </c>
      <c r="J6" s="94">
        <f>(D6-C4)/C4</f>
        <v>-5.6214233999999981E-2</v>
      </c>
    </row>
    <row r="7" spans="1:16" ht="13.5" thickBot="1">
      <c r="A7" s="97"/>
      <c r="B7" s="81">
        <f>B6+7</f>
        <v>42967</v>
      </c>
      <c r="C7" s="20">
        <f>D6+G6-H6</f>
        <v>1408.128362872</v>
      </c>
      <c r="D7" s="17">
        <f>C7+(C7*0.0596)</f>
        <v>1492.0528132991712</v>
      </c>
      <c r="E7" s="17">
        <f>C7/3250</f>
        <v>0.43327026549907693</v>
      </c>
      <c r="F7" s="34">
        <f>(D7-C7)/E7</f>
        <v>193.70000000000005</v>
      </c>
      <c r="G7" s="18"/>
      <c r="H7" s="18"/>
      <c r="I7" s="19">
        <f>E7*50/C7</f>
        <v>1.5384615384615384E-2</v>
      </c>
      <c r="J7" s="94">
        <f>(D7-C4)/C4</f>
        <v>3.5397653600032319E-5</v>
      </c>
      <c r="K7" s="102"/>
      <c r="L7" s="103"/>
      <c r="M7" s="103"/>
      <c r="N7" s="103"/>
      <c r="O7" s="103"/>
      <c r="P7" s="103"/>
    </row>
    <row r="8" spans="1:16" ht="13.5" thickBot="1">
      <c r="A8" s="78"/>
      <c r="B8" s="13"/>
      <c r="C8" s="22"/>
      <c r="D8" s="23"/>
      <c r="E8" s="23"/>
      <c r="F8" s="27"/>
      <c r="G8" s="23"/>
      <c r="H8" s="10"/>
      <c r="I8" s="24"/>
      <c r="J8" s="88"/>
    </row>
    <row r="9" spans="1:16">
      <c r="A9" s="95">
        <v>2</v>
      </c>
      <c r="B9" s="81">
        <f>B7+7</f>
        <v>42974</v>
      </c>
      <c r="C9" s="20">
        <f>D7+G7-H7</f>
        <v>1492.0528132991712</v>
      </c>
      <c r="D9" s="17">
        <f>C9+(C9*-0.0884)</f>
        <v>1360.1553446035246</v>
      </c>
      <c r="E9" s="17">
        <f>C9/3250</f>
        <v>0.4590931733228219</v>
      </c>
      <c r="F9" s="37">
        <f>(D9-C9)/E9</f>
        <v>-287.2999999999999</v>
      </c>
      <c r="G9" s="18"/>
      <c r="H9" s="18"/>
      <c r="I9" s="19">
        <f>E9*50/C9</f>
        <v>1.5384615384615385E-2</v>
      </c>
      <c r="J9" s="93">
        <f>(D9-C4)/C4</f>
        <v>-8.8367731498978183E-2</v>
      </c>
    </row>
    <row r="10" spans="1:16" ht="15">
      <c r="A10" s="96"/>
      <c r="B10" s="81">
        <f>B9+7</f>
        <v>42981</v>
      </c>
      <c r="C10" s="32">
        <f>D9+G9-H9</f>
        <v>1360.1553446035246</v>
      </c>
      <c r="D10" s="17">
        <f>C10+(C10*0.04)</f>
        <v>1414.5615583876656</v>
      </c>
      <c r="E10" s="17">
        <f>C10/5500</f>
        <v>0.24730097174609536</v>
      </c>
      <c r="F10" s="28">
        <f>(D10-C10)/E10</f>
        <v>220.00000000000037</v>
      </c>
      <c r="G10" s="18"/>
      <c r="H10" s="18"/>
      <c r="I10" s="19">
        <f>E10*50/C10</f>
        <v>9.0909090909090905E-3</v>
      </c>
      <c r="J10" s="87"/>
    </row>
    <row r="11" spans="1:16">
      <c r="A11" s="96"/>
      <c r="B11" s="81">
        <f>B10+7</f>
        <v>42988</v>
      </c>
      <c r="C11" s="20">
        <f>D10+G10-H10</f>
        <v>1414.5615583876656</v>
      </c>
      <c r="D11" s="17">
        <f>C11+(C11*0.04)</f>
        <v>1471.1440207231722</v>
      </c>
      <c r="E11" s="17">
        <f>C11/5500</f>
        <v>0.25719301061593919</v>
      </c>
      <c r="F11" s="28">
        <f>(D11-C11)/E11</f>
        <v>219.99999999999966</v>
      </c>
      <c r="G11" s="18"/>
      <c r="H11" s="18"/>
      <c r="I11" s="19">
        <f>E11*50/C11</f>
        <v>9.0909090909090905E-3</v>
      </c>
      <c r="J11" s="19"/>
    </row>
    <row r="12" spans="1:16" ht="13.5" thickBot="1">
      <c r="A12" s="97"/>
      <c r="B12" s="81">
        <f>B11+7</f>
        <v>42995</v>
      </c>
      <c r="C12" s="20">
        <f>D11+G11-H11</f>
        <v>1471.1440207231722</v>
      </c>
      <c r="D12" s="17">
        <f>C12+(C12*0.04)</f>
        <v>1529.989781552099</v>
      </c>
      <c r="E12" s="17">
        <f>C12/5500</f>
        <v>0.26748073104057674</v>
      </c>
      <c r="F12" s="28">
        <f>(D12-C12)/E12</f>
        <v>219.99999999999974</v>
      </c>
      <c r="G12" s="18"/>
      <c r="H12" s="18"/>
      <c r="I12" s="19">
        <f>E12*50/C12</f>
        <v>9.0909090909090905E-3</v>
      </c>
      <c r="J12" s="87"/>
      <c r="K12" s="102"/>
      <c r="L12" s="103"/>
      <c r="M12" s="103"/>
      <c r="N12" s="103"/>
      <c r="O12" s="103"/>
      <c r="P12" s="103"/>
    </row>
    <row r="13" spans="1:16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95">
        <v>3</v>
      </c>
      <c r="B14" s="81">
        <f>B12+7</f>
        <v>43002</v>
      </c>
      <c r="C14" s="20">
        <f>D12+G12-H12</f>
        <v>1529.989781552099</v>
      </c>
      <c r="D14" s="17">
        <f>C14+(C14*0.04)</f>
        <v>1591.1893728141829</v>
      </c>
      <c r="E14" s="17">
        <f>C14/5500</f>
        <v>0.27817996028219982</v>
      </c>
      <c r="F14" s="28">
        <f>(D14-C14)/E14</f>
        <v>219.99999999999983</v>
      </c>
      <c r="G14" s="18"/>
      <c r="H14" s="18"/>
      <c r="I14" s="19">
        <f>E14*50/C14</f>
        <v>9.0909090909090922E-3</v>
      </c>
      <c r="J14" s="87"/>
    </row>
    <row r="15" spans="1:16">
      <c r="A15" s="96"/>
      <c r="B15" s="81">
        <f>B14+7</f>
        <v>43009</v>
      </c>
      <c r="C15" s="20">
        <f>D14+G14-H14</f>
        <v>1591.1893728141829</v>
      </c>
      <c r="D15" s="17">
        <f>C15+(C15*0.04)</f>
        <v>1654.8369477267502</v>
      </c>
      <c r="E15" s="17">
        <f>C15/5500</f>
        <v>0.28930715869348778</v>
      </c>
      <c r="F15" s="28">
        <f>(D15-C15)/E15</f>
        <v>219.99999999999989</v>
      </c>
      <c r="G15" s="18"/>
      <c r="H15" s="18"/>
      <c r="I15" s="19">
        <f>E15*50/C15</f>
        <v>9.0909090909090905E-3</v>
      </c>
      <c r="J15" s="19"/>
    </row>
    <row r="16" spans="1:16">
      <c r="A16" s="96"/>
      <c r="B16" s="81">
        <f>B15+7</f>
        <v>43016</v>
      </c>
      <c r="C16" s="20">
        <f>D15+G15-H15</f>
        <v>1654.8369477267502</v>
      </c>
      <c r="D16" s="17">
        <f>C16+(C16*0.04)</f>
        <v>1721.0304256358202</v>
      </c>
      <c r="E16" s="17">
        <f>C16/5500</f>
        <v>0.30087944504122732</v>
      </c>
      <c r="F16" s="28">
        <f>(D16-C16)/E16</f>
        <v>219.99999999999994</v>
      </c>
      <c r="G16" s="18"/>
      <c r="H16" s="18"/>
      <c r="I16" s="19">
        <f>E16*50/C16</f>
        <v>9.0909090909090905E-3</v>
      </c>
      <c r="J16" s="87"/>
    </row>
    <row r="17" spans="1:16" ht="13.5" thickBot="1">
      <c r="A17" s="97"/>
      <c r="B17" s="81">
        <f>B16+7</f>
        <v>43023</v>
      </c>
      <c r="C17" s="20">
        <f>D16+G16-H16</f>
        <v>1721.0304256358202</v>
      </c>
      <c r="D17" s="17">
        <f>C17+(C17*0.04)</f>
        <v>1789.871642661253</v>
      </c>
      <c r="E17" s="17">
        <f>C17/5500</f>
        <v>0.31291462284287641</v>
      </c>
      <c r="F17" s="28">
        <f>(D17-C17)/E17</f>
        <v>219.99999999999997</v>
      </c>
      <c r="G17" s="18"/>
      <c r="H17" s="80">
        <f>(D17-C4)*0.3</f>
        <v>89.361492798375892</v>
      </c>
      <c r="I17" s="19">
        <f>E17*50/C17</f>
        <v>9.0909090909090905E-3</v>
      </c>
      <c r="J17" s="87"/>
      <c r="K17" s="98" t="s">
        <v>46</v>
      </c>
      <c r="L17" s="99"/>
      <c r="M17" s="99"/>
      <c r="N17" s="99"/>
      <c r="O17" s="99"/>
      <c r="P17" s="99"/>
    </row>
    <row r="18" spans="1:16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95">
        <v>4</v>
      </c>
      <c r="B19" s="81">
        <f>B17+7</f>
        <v>43030</v>
      </c>
      <c r="C19" s="20">
        <f>D17+G17-H17</f>
        <v>1700.5101498628771</v>
      </c>
      <c r="D19" s="17">
        <f>C19+(C19*0.04)</f>
        <v>1768.5305558573923</v>
      </c>
      <c r="E19" s="17">
        <f>C19/5500</f>
        <v>0.30918366361143218</v>
      </c>
      <c r="F19" s="28">
        <f>(D19-C19)/E19</f>
        <v>220.00000000000026</v>
      </c>
      <c r="G19" s="18"/>
      <c r="H19" s="18"/>
      <c r="I19" s="19">
        <f>E19*50/C19</f>
        <v>9.0909090909090905E-3</v>
      </c>
      <c r="J19" s="87"/>
    </row>
    <row r="20" spans="1:16">
      <c r="A20" s="96"/>
      <c r="B20" s="81">
        <f>B19+7</f>
        <v>43037</v>
      </c>
      <c r="C20" s="20">
        <f>D19+G19-H19</f>
        <v>1768.5305558573923</v>
      </c>
      <c r="D20" s="17">
        <f>C20+(C20*0.04)</f>
        <v>1839.271778091688</v>
      </c>
      <c r="E20" s="17">
        <f>C20/5500</f>
        <v>0.32155101015588949</v>
      </c>
      <c r="F20" s="28">
        <f>(D20-C20)/E20</f>
        <v>220.00000000000009</v>
      </c>
      <c r="G20" s="18"/>
      <c r="H20" s="18"/>
      <c r="I20" s="19">
        <f>E20*50/C20</f>
        <v>9.0909090909090905E-3</v>
      </c>
      <c r="J20" s="87"/>
    </row>
    <row r="21" spans="1:16">
      <c r="A21" s="96"/>
      <c r="B21" s="81">
        <f>B20+7</f>
        <v>43044</v>
      </c>
      <c r="C21" s="20">
        <f>D20+G20-H20</f>
        <v>1839.271778091688</v>
      </c>
      <c r="D21" s="17">
        <f>C21+(C21*0.04)</f>
        <v>1912.8426492153556</v>
      </c>
      <c r="E21" s="17">
        <f>C21/5500</f>
        <v>0.33441305056212511</v>
      </c>
      <c r="F21" s="28">
        <f>(D21-C21)/E21</f>
        <v>220.00000000000003</v>
      </c>
      <c r="G21" s="18"/>
      <c r="H21" s="18"/>
      <c r="I21" s="19">
        <f>E21*50/C21</f>
        <v>9.0909090909090922E-3</v>
      </c>
      <c r="J21" s="87"/>
    </row>
    <row r="22" spans="1:16" ht="13.5" thickBot="1">
      <c r="A22" s="97"/>
      <c r="B22" s="81">
        <f>B21+7</f>
        <v>43051</v>
      </c>
      <c r="C22" s="20">
        <f>D21+G21-H21</f>
        <v>1912.8426492153556</v>
      </c>
      <c r="D22" s="17">
        <f>C22+(C22*0.04)</f>
        <v>1989.3563551839698</v>
      </c>
      <c r="E22" s="17">
        <f>C22/5500</f>
        <v>0.34778957258461007</v>
      </c>
      <c r="F22" s="28">
        <f>(D22-C22)/E22</f>
        <v>219.99999999999997</v>
      </c>
      <c r="G22" s="18"/>
      <c r="H22" s="18"/>
      <c r="I22" s="19">
        <f>E22*50/C22</f>
        <v>9.0909090909090905E-3</v>
      </c>
      <c r="J22" s="87"/>
      <c r="K22" s="102"/>
      <c r="L22" s="103"/>
      <c r="M22" s="103"/>
      <c r="N22" s="103"/>
      <c r="O22" s="103"/>
      <c r="P22" s="103"/>
    </row>
    <row r="23" spans="1:16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5">
        <v>5</v>
      </c>
      <c r="B24" s="81">
        <f>B22+7</f>
        <v>43058</v>
      </c>
      <c r="C24" s="20">
        <f>D22+G22-H22</f>
        <v>1989.3563551839698</v>
      </c>
      <c r="D24" s="17">
        <f>C24+(C24*0.04)</f>
        <v>2068.9306093913287</v>
      </c>
      <c r="E24" s="17">
        <f>C24/5500</f>
        <v>0.36170115548799447</v>
      </c>
      <c r="F24" s="28">
        <f>(D24-C24)/E24</f>
        <v>220.00000000000057</v>
      </c>
      <c r="G24" s="18"/>
      <c r="H24" s="18"/>
      <c r="I24" s="19">
        <f>E24*50/C24</f>
        <v>9.0909090909090887E-3</v>
      </c>
      <c r="J24" s="87"/>
    </row>
    <row r="25" spans="1:16">
      <c r="A25" s="96"/>
      <c r="B25" s="81">
        <f>B24+7</f>
        <v>43065</v>
      </c>
      <c r="C25" s="20">
        <f>D24+G24-H24</f>
        <v>2068.9306093913287</v>
      </c>
      <c r="D25" s="17">
        <f>C25+(C25*0.04)</f>
        <v>2151.6878337669818</v>
      </c>
      <c r="E25" s="17">
        <f>C25/5500</f>
        <v>0.37616920170751433</v>
      </c>
      <c r="F25" s="28">
        <f>(D25-C25)/E25</f>
        <v>219.99999999999986</v>
      </c>
      <c r="G25" s="18"/>
      <c r="H25" s="18"/>
      <c r="I25" s="19">
        <f>E25*50/C25</f>
        <v>9.0909090909090922E-3</v>
      </c>
      <c r="J25" s="87"/>
    </row>
    <row r="26" spans="1:16">
      <c r="A26" s="96"/>
      <c r="B26" s="81">
        <f>B25+7</f>
        <v>43072</v>
      </c>
      <c r="C26" s="20">
        <f>D25+G25-H25</f>
        <v>2151.6878337669818</v>
      </c>
      <c r="D26" s="17">
        <f>C26+(C26*0.04)</f>
        <v>2237.7553471176611</v>
      </c>
      <c r="E26" s="17">
        <f>C26/5500</f>
        <v>0.39121596977581485</v>
      </c>
      <c r="F26" s="28">
        <f>(D26-C26)/E26</f>
        <v>220.00000000000006</v>
      </c>
      <c r="G26" s="18"/>
      <c r="H26" s="18"/>
      <c r="I26" s="19">
        <f>E26*50/C26</f>
        <v>9.0909090909090905E-3</v>
      </c>
      <c r="J26" s="87"/>
    </row>
    <row r="27" spans="1:16" ht="13.5" thickBot="1">
      <c r="A27" s="97"/>
      <c r="B27" s="81">
        <f>B26+7</f>
        <v>43079</v>
      </c>
      <c r="C27" s="20">
        <f>D26+G26-H26</f>
        <v>2237.7553471176611</v>
      </c>
      <c r="D27" s="17">
        <f>C27+(C27*0.04)</f>
        <v>2327.2655610023676</v>
      </c>
      <c r="E27" s="17">
        <f>C27/5500</f>
        <v>0.40686460856684747</v>
      </c>
      <c r="F27" s="28">
        <f>(D27-C27)/E27</f>
        <v>220</v>
      </c>
      <c r="G27" s="18"/>
      <c r="H27" s="18"/>
      <c r="I27" s="19">
        <f>E27*50/C27</f>
        <v>9.0909090909090905E-3</v>
      </c>
      <c r="J27" s="87"/>
      <c r="K27" s="102"/>
      <c r="L27" s="103"/>
      <c r="M27" s="103"/>
      <c r="N27" s="103"/>
      <c r="O27" s="103"/>
      <c r="P27" s="103"/>
    </row>
    <row r="28" spans="1:16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5">
        <v>6</v>
      </c>
      <c r="B29" s="81">
        <f>B27+7</f>
        <v>43086</v>
      </c>
      <c r="C29" s="20">
        <f>D27+G27-H27</f>
        <v>2327.2655610023676</v>
      </c>
      <c r="D29" s="17">
        <f>C29+(C29*0.04)</f>
        <v>2420.3561834424622</v>
      </c>
      <c r="E29" s="17">
        <f>C29/5500</f>
        <v>0.4231391929095214</v>
      </c>
      <c r="F29" s="28">
        <f>(D29-C29)/E29</f>
        <v>219.99999999999986</v>
      </c>
      <c r="G29" s="18"/>
      <c r="H29" s="18"/>
      <c r="I29" s="19">
        <f>E29*50/C29</f>
        <v>9.0909090909090922E-3</v>
      </c>
      <c r="J29" s="87"/>
    </row>
    <row r="30" spans="1:16">
      <c r="A30" s="96"/>
      <c r="B30" s="81">
        <f>B29+7</f>
        <v>43093</v>
      </c>
      <c r="C30" s="20">
        <f>D29+G29-H29</f>
        <v>2420.3561834424622</v>
      </c>
      <c r="D30" s="17">
        <f>C30+(C30*0.04)</f>
        <v>2517.1704307801606</v>
      </c>
      <c r="E30" s="17">
        <f>C30/5500</f>
        <v>0.44006476062590222</v>
      </c>
      <c r="F30" s="28">
        <f>(D30-C30)/E30</f>
        <v>219.99999999999972</v>
      </c>
      <c r="G30" s="18"/>
      <c r="H30" s="18"/>
      <c r="I30" s="19">
        <f>E30*50/C30</f>
        <v>9.0909090909090905E-3</v>
      </c>
      <c r="J30" s="87"/>
    </row>
    <row r="31" spans="1:16">
      <c r="A31" s="96"/>
      <c r="B31" s="81">
        <f>B30+7</f>
        <v>43100</v>
      </c>
      <c r="C31" s="20">
        <f>D30+G30-H30</f>
        <v>2517.1704307801606</v>
      </c>
      <c r="D31" s="17">
        <f>C31+(C31*0.04)</f>
        <v>2617.8572480113671</v>
      </c>
      <c r="E31" s="17">
        <f>C31/5500</f>
        <v>0.45766735105093831</v>
      </c>
      <c r="F31" s="28">
        <f>(D31-C31)/E31</f>
        <v>220.00000000000023</v>
      </c>
      <c r="G31" s="18"/>
      <c r="H31" s="18"/>
      <c r="I31" s="19">
        <f>E31*50/C31</f>
        <v>9.0909090909090905E-3</v>
      </c>
      <c r="J31" s="87"/>
    </row>
    <row r="32" spans="1:16" ht="13.5" thickBot="1">
      <c r="A32" s="97"/>
      <c r="B32" s="81">
        <f>B31+7</f>
        <v>43107</v>
      </c>
      <c r="C32" s="20">
        <f>D31+G31-H31</f>
        <v>2617.8572480113671</v>
      </c>
      <c r="D32" s="17">
        <f>C32+(C32*0.04)</f>
        <v>2722.5715379318217</v>
      </c>
      <c r="E32" s="17">
        <f>C32/5500</f>
        <v>0.47597404509297586</v>
      </c>
      <c r="F32" s="28">
        <f>(D32-C32)/E32</f>
        <v>219.99999999999977</v>
      </c>
      <c r="G32" s="18"/>
      <c r="H32" s="80">
        <f>(D32-C19)*0.35</f>
        <v>357.72148582413058</v>
      </c>
      <c r="I32" s="19">
        <f>E32*50/C32</f>
        <v>9.0909090909090905E-3</v>
      </c>
      <c r="J32" s="87"/>
      <c r="K32" s="98" t="s">
        <v>47</v>
      </c>
      <c r="L32" s="99"/>
      <c r="M32" s="99"/>
      <c r="N32" s="99"/>
      <c r="O32" s="99"/>
      <c r="P32" s="99"/>
    </row>
    <row r="33" spans="1:16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5">
        <v>7</v>
      </c>
      <c r="B34" s="81">
        <f>B32+7</f>
        <v>43114</v>
      </c>
      <c r="C34" s="20">
        <f>D32+G32-H32</f>
        <v>2364.8500521076912</v>
      </c>
      <c r="D34" s="17">
        <f>C34+(C34*0.04)</f>
        <v>2459.4440541919989</v>
      </c>
      <c r="E34" s="17">
        <f>C34/5500</f>
        <v>0.42997273674685293</v>
      </c>
      <c r="F34" s="28">
        <f>(D34-C34)/E34</f>
        <v>220.00000000000014</v>
      </c>
      <c r="G34" s="18"/>
      <c r="H34" s="18"/>
      <c r="I34" s="19">
        <f>E34*50/C34</f>
        <v>9.0909090909090905E-3</v>
      </c>
      <c r="J34" s="87"/>
    </row>
    <row r="35" spans="1:16">
      <c r="A35" s="96"/>
      <c r="B35" s="81">
        <f>B34+7</f>
        <v>43121</v>
      </c>
      <c r="C35" s="20">
        <f>D34+G34-H34</f>
        <v>2459.4440541919989</v>
      </c>
      <c r="D35" s="17">
        <f>C35+(C35*0.04)</f>
        <v>2557.8218163596789</v>
      </c>
      <c r="E35" s="17">
        <f>C35/5500</f>
        <v>0.44717164621672706</v>
      </c>
      <c r="F35" s="28">
        <f>(D35-C35)/E35</f>
        <v>220.00000000000006</v>
      </c>
      <c r="G35" s="18"/>
      <c r="H35" s="18"/>
      <c r="I35" s="19">
        <f>E35*50/C35</f>
        <v>9.0909090909090905E-3</v>
      </c>
      <c r="J35" s="87"/>
    </row>
    <row r="36" spans="1:16">
      <c r="A36" s="96"/>
      <c r="B36" s="81">
        <f>B35+7</f>
        <v>43128</v>
      </c>
      <c r="C36" s="20">
        <f>D35+G35-H35</f>
        <v>2557.8218163596789</v>
      </c>
      <c r="D36" s="17">
        <f>C36+(C36*0.04)</f>
        <v>2660.1346890140662</v>
      </c>
      <c r="E36" s="17">
        <f>C36/5500</f>
        <v>0.46505851206539617</v>
      </c>
      <c r="F36" s="28">
        <f>(D36-C36)/E36</f>
        <v>220.00000000000034</v>
      </c>
      <c r="G36" s="18"/>
      <c r="H36" s="18"/>
      <c r="I36" s="19">
        <f>E36*50/C36</f>
        <v>9.0909090909090905E-3</v>
      </c>
      <c r="J36" s="87"/>
    </row>
    <row r="37" spans="1:16" ht="13.5" thickBot="1">
      <c r="A37" s="97"/>
      <c r="B37" s="81">
        <f>B36+7</f>
        <v>43135</v>
      </c>
      <c r="C37" s="20">
        <f>D36+G36-H36</f>
        <v>2660.1346890140662</v>
      </c>
      <c r="D37" s="17">
        <f>C37+(C37*0.04)</f>
        <v>2766.540076574629</v>
      </c>
      <c r="E37" s="17">
        <f>C37/5500</f>
        <v>0.48366085254801205</v>
      </c>
      <c r="F37" s="28">
        <f>(D37-C37)/E37</f>
        <v>220.00000000000023</v>
      </c>
      <c r="G37" s="80"/>
      <c r="H37" s="80"/>
      <c r="I37" s="19">
        <f>E37*50/C37</f>
        <v>9.0909090909090905E-3</v>
      </c>
      <c r="J37" s="87"/>
      <c r="K37" s="102"/>
      <c r="L37" s="103"/>
      <c r="M37" s="103"/>
      <c r="N37" s="103"/>
      <c r="O37" s="103"/>
      <c r="P37" s="103"/>
    </row>
    <row r="38" spans="1:16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5">
        <v>8</v>
      </c>
      <c r="B39" s="81">
        <f>B37+7</f>
        <v>43142</v>
      </c>
      <c r="C39" s="20">
        <f>D37+G37-H37</f>
        <v>2766.540076574629</v>
      </c>
      <c r="D39" s="17">
        <f>C39+(C39*0.04)</f>
        <v>2877.2016796376142</v>
      </c>
      <c r="E39" s="17">
        <f>C39/5500</f>
        <v>0.50300728664993255</v>
      </c>
      <c r="F39" s="28">
        <f>(D39-C39)/E39</f>
        <v>220.00000000000017</v>
      </c>
      <c r="G39" s="18"/>
      <c r="H39" s="18"/>
      <c r="I39" s="19">
        <f>E39*50/C39</f>
        <v>9.0909090909090922E-3</v>
      </c>
      <c r="J39" s="87"/>
    </row>
    <row r="40" spans="1:16">
      <c r="A40" s="96"/>
      <c r="B40" s="81">
        <f>B39+7</f>
        <v>43149</v>
      </c>
      <c r="C40" s="20">
        <f>D39+G39-H39</f>
        <v>2877.2016796376142</v>
      </c>
      <c r="D40" s="17">
        <f>C40+(C40*0.04)</f>
        <v>2992.289746823119</v>
      </c>
      <c r="E40" s="17">
        <f>C40/5500</f>
        <v>0.52312757811592991</v>
      </c>
      <c r="F40" s="28">
        <f>(D40-C40)/E40</f>
        <v>220.00000000000037</v>
      </c>
      <c r="G40" s="18"/>
      <c r="H40" s="18"/>
      <c r="I40" s="19">
        <f>E40*50/C40</f>
        <v>9.0909090909090905E-3</v>
      </c>
      <c r="J40" s="87"/>
    </row>
    <row r="41" spans="1:16">
      <c r="A41" s="96"/>
      <c r="B41" s="81">
        <f>B40+7</f>
        <v>43156</v>
      </c>
      <c r="C41" s="20">
        <f>D40+G40-H40</f>
        <v>2992.289746823119</v>
      </c>
      <c r="D41" s="17">
        <f>C41+(C41*0.04)</f>
        <v>3111.9813366960439</v>
      </c>
      <c r="E41" s="17">
        <f>C41/5500</f>
        <v>0.54405268124056705</v>
      </c>
      <c r="F41" s="28">
        <f>(D41-C41)/E41</f>
        <v>220.00000000000017</v>
      </c>
      <c r="G41" s="18"/>
      <c r="H41" s="18"/>
      <c r="I41" s="19">
        <f>E41*50/C41</f>
        <v>9.0909090909090905E-3</v>
      </c>
      <c r="J41" s="87"/>
    </row>
    <row r="42" spans="1:16" ht="13.5" thickBot="1">
      <c r="A42" s="97"/>
      <c r="B42" s="81">
        <f>B41+7</f>
        <v>43163</v>
      </c>
      <c r="C42" s="20">
        <f>D41+G41-H41</f>
        <v>3111.9813366960439</v>
      </c>
      <c r="D42" s="17">
        <f>C42+(C42*0.04)</f>
        <v>3236.4605901638856</v>
      </c>
      <c r="E42" s="17">
        <f>C42/5500</f>
        <v>0.56581478849018985</v>
      </c>
      <c r="F42" s="28">
        <f>(D42-C42)/E42</f>
        <v>220</v>
      </c>
      <c r="G42" s="80"/>
      <c r="H42" s="80"/>
      <c r="I42" s="19">
        <f>E42*50/C42</f>
        <v>9.0909090909090922E-3</v>
      </c>
      <c r="J42" s="87"/>
      <c r="K42" s="102"/>
      <c r="L42" s="103"/>
      <c r="M42" s="103"/>
      <c r="N42" s="103"/>
      <c r="O42" s="103"/>
      <c r="P42" s="103"/>
    </row>
    <row r="43" spans="1:16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5">
        <v>9</v>
      </c>
      <c r="B44" s="81">
        <f>B42+7</f>
        <v>43170</v>
      </c>
      <c r="C44" s="20">
        <f>D42+G42-H42</f>
        <v>3236.4605901638856</v>
      </c>
      <c r="D44" s="17">
        <f>C44+(C44*0.04)</f>
        <v>3365.9190137704409</v>
      </c>
      <c r="E44" s="17">
        <f>C44/5500</f>
        <v>0.58844738002979735</v>
      </c>
      <c r="F44" s="28">
        <f>(D44-C44)/E44</f>
        <v>219.99999999999972</v>
      </c>
      <c r="G44" s="18"/>
      <c r="H44" s="18"/>
      <c r="I44" s="19">
        <f>E44*50/C44</f>
        <v>9.0909090909090905E-3</v>
      </c>
      <c r="J44" s="87"/>
    </row>
    <row r="45" spans="1:16">
      <c r="A45" s="96"/>
      <c r="B45" s="81">
        <f>B44+7</f>
        <v>43177</v>
      </c>
      <c r="C45" s="20">
        <f>D44+G44-H44</f>
        <v>3365.9190137704409</v>
      </c>
      <c r="D45" s="17">
        <f>C45+(C45*0.04)</f>
        <v>3500.5557743212585</v>
      </c>
      <c r="E45" s="17">
        <f>C45/5500</f>
        <v>0.61198527523098922</v>
      </c>
      <c r="F45" s="28">
        <f>(D45-C45)/E45</f>
        <v>219.99999999999994</v>
      </c>
      <c r="G45" s="18"/>
      <c r="H45" s="18"/>
      <c r="I45" s="19">
        <f>E45*50/C45</f>
        <v>9.0909090909090905E-3</v>
      </c>
      <c r="J45" s="87"/>
    </row>
    <row r="46" spans="1:16">
      <c r="A46" s="96"/>
      <c r="B46" s="81">
        <f>B45+7</f>
        <v>43184</v>
      </c>
      <c r="C46" s="20">
        <f>D45+G45-H45</f>
        <v>3500.5557743212585</v>
      </c>
      <c r="D46" s="17">
        <f>C46+(C46*0.04)</f>
        <v>3640.5780052941086</v>
      </c>
      <c r="E46" s="17">
        <f>C46/5500</f>
        <v>0.63646468624022878</v>
      </c>
      <c r="F46" s="28">
        <f>(D46-C46)/E46</f>
        <v>219.99999999999969</v>
      </c>
      <c r="G46" s="18"/>
      <c r="H46" s="18"/>
      <c r="I46" s="19">
        <f>E46*50/C46</f>
        <v>9.0909090909090905E-3</v>
      </c>
      <c r="J46" s="87"/>
    </row>
    <row r="47" spans="1:16" ht="13.5" thickBot="1">
      <c r="A47" s="97"/>
      <c r="B47" s="81">
        <f>B46+7</f>
        <v>43191</v>
      </c>
      <c r="C47" s="20">
        <f>D46+G46-H46</f>
        <v>3640.5780052941086</v>
      </c>
      <c r="D47" s="17">
        <f>C47+(C47*0.04)</f>
        <v>3786.2011255058728</v>
      </c>
      <c r="E47" s="17">
        <f>C47/5500</f>
        <v>0.66192327368983794</v>
      </c>
      <c r="F47" s="28">
        <f>(D47-C47)/E47</f>
        <v>219.9999999999998</v>
      </c>
      <c r="G47" s="80"/>
      <c r="H47" s="80">
        <f>(D47-C34)*0.35</f>
        <v>497.47287568936355</v>
      </c>
      <c r="I47" s="19">
        <f>E47*50/C47</f>
        <v>9.0909090909090922E-3</v>
      </c>
      <c r="J47" s="87"/>
      <c r="K47" s="98" t="s">
        <v>47</v>
      </c>
      <c r="L47" s="99"/>
      <c r="M47" s="99"/>
      <c r="N47" s="99"/>
      <c r="O47" s="99"/>
      <c r="P47" s="99"/>
    </row>
    <row r="48" spans="1:16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5">
        <v>10</v>
      </c>
      <c r="B49" s="81">
        <f>B47+7</f>
        <v>43198</v>
      </c>
      <c r="C49" s="20">
        <f>D47+G47-H47</f>
        <v>3288.7282498165091</v>
      </c>
      <c r="D49" s="17">
        <f>C49+(C49*0.04)</f>
        <v>3420.2773798091694</v>
      </c>
      <c r="E49" s="17">
        <f>C49/5500</f>
        <v>0.59795059087572888</v>
      </c>
      <c r="F49" s="28">
        <f>(D49-C49)/E49</f>
        <v>219.99999999999983</v>
      </c>
      <c r="G49" s="18"/>
      <c r="H49" s="18"/>
      <c r="I49" s="19">
        <f>E49*50/C49</f>
        <v>9.0909090909090905E-3</v>
      </c>
      <c r="J49" s="87"/>
    </row>
    <row r="50" spans="1:16">
      <c r="A50" s="96"/>
      <c r="B50" s="81">
        <f>B49+7</f>
        <v>43205</v>
      </c>
      <c r="C50" s="20">
        <f>D49+G49-H49</f>
        <v>3420.2773798091694</v>
      </c>
      <c r="D50" s="17">
        <f>C50+(C50*0.04)</f>
        <v>3557.0884750015362</v>
      </c>
      <c r="E50" s="17">
        <f>C50/5500</f>
        <v>0.62186861451075803</v>
      </c>
      <c r="F50" s="28">
        <f>(D50-C50)/E50</f>
        <v>220.00000000000003</v>
      </c>
      <c r="G50" s="18"/>
      <c r="H50" s="18"/>
      <c r="I50" s="19">
        <f>E50*50/C50</f>
        <v>9.0909090909090905E-3</v>
      </c>
      <c r="J50" s="87"/>
    </row>
    <row r="51" spans="1:16">
      <c r="A51" s="96"/>
      <c r="B51" s="81">
        <f>B50+7</f>
        <v>43212</v>
      </c>
      <c r="C51" s="20">
        <f>D50+G50-H50</f>
        <v>3557.0884750015362</v>
      </c>
      <c r="D51" s="17">
        <f>C51+(C51*0.04)</f>
        <v>3699.3720140015976</v>
      </c>
      <c r="E51" s="17">
        <f>C51/5500</f>
        <v>0.64674335909118841</v>
      </c>
      <c r="F51" s="28">
        <f>(D51-C51)/E51</f>
        <v>219.99999999999994</v>
      </c>
      <c r="G51" s="18"/>
      <c r="H51" s="18"/>
      <c r="I51" s="19">
        <f>E51*50/C51</f>
        <v>9.0909090909090905E-3</v>
      </c>
      <c r="J51" s="87"/>
    </row>
    <row r="52" spans="1:16" ht="13.5" thickBot="1">
      <c r="A52" s="97"/>
      <c r="B52" s="81">
        <f>B51+7</f>
        <v>43219</v>
      </c>
      <c r="C52" s="20">
        <f>D51+G51-H51</f>
        <v>3699.3720140015976</v>
      </c>
      <c r="D52" s="17">
        <f>C52+(C52*0.04)</f>
        <v>3847.3468945616614</v>
      </c>
      <c r="E52" s="17">
        <f>C52/5500</f>
        <v>0.67261309345483589</v>
      </c>
      <c r="F52" s="28">
        <f>(D52-C52)/E52</f>
        <v>219.99999999999994</v>
      </c>
      <c r="G52" s="80"/>
      <c r="H52" s="80"/>
      <c r="I52" s="19">
        <f>E52*50/C52</f>
        <v>9.0909090909090887E-3</v>
      </c>
      <c r="J52" s="87"/>
      <c r="K52" s="102"/>
      <c r="L52" s="103"/>
      <c r="M52" s="103"/>
      <c r="N52" s="103"/>
      <c r="O52" s="103"/>
      <c r="P52" s="103"/>
    </row>
    <row r="53" spans="1:16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5">
        <v>11</v>
      </c>
      <c r="B54" s="81">
        <f>B52+7</f>
        <v>43226</v>
      </c>
      <c r="C54" s="20">
        <f>D52+G52-H52</f>
        <v>3847.3468945616614</v>
      </c>
      <c r="D54" s="17">
        <f>C54+(C54*0.04)</f>
        <v>4001.2407703441277</v>
      </c>
      <c r="E54" s="17">
        <f>C54/5500</f>
        <v>0.69951761719302941</v>
      </c>
      <c r="F54" s="28">
        <f>(D54-C54)/E54</f>
        <v>219.99999999999966</v>
      </c>
      <c r="G54" s="18"/>
      <c r="H54" s="18"/>
      <c r="I54" s="19">
        <f>E54*50/C54</f>
        <v>9.0909090909090905E-3</v>
      </c>
      <c r="J54" s="87"/>
    </row>
    <row r="55" spans="1:16">
      <c r="A55" s="96"/>
      <c r="B55" s="81">
        <f>B54+7</f>
        <v>43233</v>
      </c>
      <c r="C55" s="20">
        <f>D54+G54-H54</f>
        <v>4001.2407703441277</v>
      </c>
      <c r="D55" s="17">
        <f>C55+(C55*0.04)</f>
        <v>4161.290401157893</v>
      </c>
      <c r="E55" s="17">
        <f>C55/5500</f>
        <v>0.72749832188075048</v>
      </c>
      <c r="F55" s="28">
        <f>(D55-C55)/E55</f>
        <v>220.00000000000034</v>
      </c>
      <c r="G55" s="18"/>
      <c r="H55" s="18"/>
      <c r="I55" s="19">
        <f>E55*50/C55</f>
        <v>9.0909090909090905E-3</v>
      </c>
      <c r="J55" s="87"/>
    </row>
    <row r="56" spans="1:16">
      <c r="A56" s="96"/>
      <c r="B56" s="81">
        <f>B55+7</f>
        <v>43240</v>
      </c>
      <c r="C56" s="20">
        <f>D55+G55-H55</f>
        <v>4161.290401157893</v>
      </c>
      <c r="D56" s="17">
        <f>C56+(C56*0.04)</f>
        <v>4327.7420172042084</v>
      </c>
      <c r="E56" s="17">
        <f>C56/5500</f>
        <v>0.75659825475598053</v>
      </c>
      <c r="F56" s="28">
        <f>(D56-C56)/E56</f>
        <v>219.99999999999957</v>
      </c>
      <c r="G56" s="18"/>
      <c r="H56" s="18"/>
      <c r="I56" s="19">
        <f>E56*50/C56</f>
        <v>9.0909090909090905E-3</v>
      </c>
      <c r="J56" s="87"/>
    </row>
    <row r="57" spans="1:16" ht="13.5" thickBot="1">
      <c r="A57" s="97"/>
      <c r="B57" s="81">
        <f>B56+7</f>
        <v>43247</v>
      </c>
      <c r="C57" s="20">
        <f>D56+G56-H56</f>
        <v>4327.7420172042084</v>
      </c>
      <c r="D57" s="17">
        <f>C57+(C57*0.04)</f>
        <v>4500.8516978923772</v>
      </c>
      <c r="E57" s="17">
        <f>C57/5500</f>
        <v>0.78686218494621973</v>
      </c>
      <c r="F57" s="28">
        <f>(D57-C57)/E57</f>
        <v>220.00000000000051</v>
      </c>
      <c r="G57" s="80"/>
      <c r="H57" s="80"/>
      <c r="I57" s="19">
        <f>E57*50/C57</f>
        <v>9.0909090909090905E-3</v>
      </c>
      <c r="J57" s="87"/>
      <c r="K57" s="102"/>
      <c r="L57" s="103"/>
      <c r="M57" s="103"/>
      <c r="N57" s="103"/>
      <c r="O57" s="103"/>
      <c r="P57" s="103"/>
    </row>
    <row r="58" spans="1:16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5">
        <v>12</v>
      </c>
      <c r="B59" s="81">
        <f>B57+7</f>
        <v>43254</v>
      </c>
      <c r="C59" s="20">
        <f>D57+G57-H57</f>
        <v>4500.8516978923772</v>
      </c>
      <c r="D59" s="17">
        <f>C59+(C59*0.04)</f>
        <v>4680.8857658080724</v>
      </c>
      <c r="E59" s="17">
        <f>C59/5500</f>
        <v>0.81833667234406859</v>
      </c>
      <c r="F59" s="28">
        <f>(D59-C59)/E59</f>
        <v>220.00000000000017</v>
      </c>
      <c r="G59" s="18"/>
      <c r="H59" s="18"/>
      <c r="I59" s="19">
        <f>E59*50/C59</f>
        <v>9.0909090909090905E-3</v>
      </c>
      <c r="J59" s="87"/>
    </row>
    <row r="60" spans="1:16">
      <c r="A60" s="96"/>
      <c r="B60" s="81">
        <f>B59+7</f>
        <v>43261</v>
      </c>
      <c r="C60" s="20">
        <f>D59+G59-H59</f>
        <v>4680.8857658080724</v>
      </c>
      <c r="D60" s="17">
        <f>C60+(C60*0.04)</f>
        <v>4868.1211964403956</v>
      </c>
      <c r="E60" s="17">
        <f>C60/5500</f>
        <v>0.85107013923783137</v>
      </c>
      <c r="F60" s="28">
        <f>(D60-C60)/E60</f>
        <v>220.00000000000034</v>
      </c>
      <c r="G60" s="18"/>
      <c r="H60" s="18"/>
      <c r="I60" s="19">
        <f>E60*50/C60</f>
        <v>9.0909090909090922E-3</v>
      </c>
      <c r="J60" s="87"/>
    </row>
    <row r="61" spans="1:16">
      <c r="A61" s="96"/>
      <c r="B61" s="81">
        <f>B60+7</f>
        <v>43268</v>
      </c>
      <c r="C61" s="20">
        <f>D60+G60-H60</f>
        <v>4868.1211964403956</v>
      </c>
      <c r="D61" s="17">
        <f>C61+(C61*0.04)</f>
        <v>5062.8460442980113</v>
      </c>
      <c r="E61" s="17">
        <f>C61/5500</f>
        <v>0.8851129448073447</v>
      </c>
      <c r="F61" s="28">
        <f>(D61-C61)/E61</f>
        <v>219.99999999999986</v>
      </c>
      <c r="G61" s="18"/>
      <c r="H61" s="18"/>
      <c r="I61" s="19">
        <f>E61*50/C61</f>
        <v>9.0909090909090922E-3</v>
      </c>
      <c r="J61" s="87"/>
    </row>
    <row r="62" spans="1:16" ht="13.5" thickBot="1">
      <c r="A62" s="97"/>
      <c r="B62" s="81">
        <f>B61+7</f>
        <v>43275</v>
      </c>
      <c r="C62" s="20">
        <f>D61+G61-H61</f>
        <v>5062.8460442980113</v>
      </c>
      <c r="D62" s="17">
        <f>C62+(C62*0.04)</f>
        <v>5265.3598860699321</v>
      </c>
      <c r="E62" s="17">
        <f>C62/5500</f>
        <v>0.9205174625996384</v>
      </c>
      <c r="F62" s="28">
        <f>(D62-C62)/E62</f>
        <v>220.00000000000043</v>
      </c>
      <c r="G62" s="80"/>
      <c r="H62" s="80">
        <f>(D62-C49)*0.35</f>
        <v>691.821072688698</v>
      </c>
      <c r="I62" s="19">
        <f>E62*50/C62</f>
        <v>9.0909090909090905E-3</v>
      </c>
      <c r="J62" s="87"/>
      <c r="K62" s="98" t="s">
        <v>47</v>
      </c>
      <c r="L62" s="99"/>
      <c r="M62" s="99"/>
      <c r="N62" s="99"/>
      <c r="O62" s="99"/>
      <c r="P62" s="99"/>
    </row>
    <row r="63" spans="1:16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5">
        <v>13</v>
      </c>
      <c r="B64" s="81">
        <f>B62+7</f>
        <v>43282</v>
      </c>
      <c r="C64" s="20">
        <f>D62+G62-H62</f>
        <v>4573.5388133812339</v>
      </c>
      <c r="D64" s="17">
        <f>C64+(C64*0.04)</f>
        <v>4756.4803659164836</v>
      </c>
      <c r="E64" s="17">
        <f>C64/5500</f>
        <v>0.83155251152386067</v>
      </c>
      <c r="F64" s="28">
        <f>(D64-C64)/E64</f>
        <v>220.0000000000004</v>
      </c>
      <c r="G64" s="17"/>
      <c r="H64" s="79"/>
      <c r="I64" s="19">
        <f>E64*50/C64</f>
        <v>9.0909090909090905E-3</v>
      </c>
      <c r="J64" s="87"/>
    </row>
    <row r="65" spans="1:16">
      <c r="A65" s="96"/>
      <c r="B65" s="81">
        <f>B64+7</f>
        <v>43289</v>
      </c>
      <c r="C65" s="20">
        <f>D64+G64-H64</f>
        <v>4756.4803659164836</v>
      </c>
      <c r="D65" s="17">
        <f>C65+(C65*0.04)</f>
        <v>4946.7395805531432</v>
      </c>
      <c r="E65" s="17">
        <f>C65/5500</f>
        <v>0.86481461198481524</v>
      </c>
      <c r="F65" s="28">
        <f>(D65-C65)/E65</f>
        <v>220.00000000000031</v>
      </c>
      <c r="G65" s="17"/>
      <c r="H65" s="79"/>
      <c r="I65" s="19">
        <f>E65*50/C65</f>
        <v>9.0909090909090922E-3</v>
      </c>
      <c r="J65" s="87"/>
    </row>
    <row r="66" spans="1:16">
      <c r="A66" s="96"/>
      <c r="B66" s="81">
        <f>B65+7</f>
        <v>43296</v>
      </c>
      <c r="C66" s="20">
        <f>D65+G65-H65</f>
        <v>4946.7395805531432</v>
      </c>
      <c r="D66" s="17">
        <f>C66+(C66*0.04)</f>
        <v>5144.6091637752688</v>
      </c>
      <c r="E66" s="17">
        <f>C66/5500</f>
        <v>0.89940719646420786</v>
      </c>
      <c r="F66" s="28">
        <f>(D66-C66)/E66</f>
        <v>219.99999999999983</v>
      </c>
      <c r="G66" s="17"/>
      <c r="H66" s="79"/>
      <c r="I66" s="19">
        <f>E66*50/C66</f>
        <v>9.0909090909090905E-3</v>
      </c>
      <c r="J66" s="87"/>
    </row>
    <row r="67" spans="1:16" ht="13.5" thickBot="1">
      <c r="A67" s="97"/>
      <c r="B67" s="81">
        <f>B66+7</f>
        <v>43303</v>
      </c>
      <c r="C67" s="20">
        <f>D66+G66-H66</f>
        <v>5144.6091637752688</v>
      </c>
      <c r="D67" s="17">
        <f>C67+(C67*0.04)</f>
        <v>5350.3935303262797</v>
      </c>
      <c r="E67" s="17">
        <f>C67/5500</f>
        <v>0.93538348432277618</v>
      </c>
      <c r="F67" s="28">
        <f>(D67-C67)/E67</f>
        <v>220.00000000000011</v>
      </c>
      <c r="G67" s="80"/>
      <c r="H67" s="80"/>
      <c r="I67" s="19">
        <f>E67*50/C67</f>
        <v>9.0909090909090905E-3</v>
      </c>
      <c r="J67" s="87"/>
      <c r="K67" s="102"/>
      <c r="L67" s="103"/>
      <c r="M67" s="103"/>
      <c r="N67" s="103"/>
      <c r="O67" s="103"/>
      <c r="P67" s="103"/>
    </row>
    <row r="68" spans="1:16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5">
        <v>14</v>
      </c>
      <c r="B69" s="81">
        <f>B67+7</f>
        <v>43310</v>
      </c>
      <c r="C69" s="20">
        <f>D67+G67-H67</f>
        <v>5350.3935303262797</v>
      </c>
      <c r="D69" s="17">
        <f>C69+(C69*0.04)</f>
        <v>5564.4092715393308</v>
      </c>
      <c r="E69" s="17">
        <f>C69/5500</f>
        <v>0.97279882369568726</v>
      </c>
      <c r="F69" s="28">
        <f>(D69-C69)/E69</f>
        <v>219.99999999999991</v>
      </c>
      <c r="G69" s="18"/>
      <c r="H69" s="18"/>
      <c r="I69" s="19">
        <f>E69*50/C69</f>
        <v>9.0909090909090905E-3</v>
      </c>
      <c r="J69" s="87"/>
    </row>
    <row r="70" spans="1:16">
      <c r="A70" s="96"/>
      <c r="B70" s="81">
        <f>B69+7</f>
        <v>43317</v>
      </c>
      <c r="C70" s="20">
        <f>D69+G69-H69</f>
        <v>5564.4092715393308</v>
      </c>
      <c r="D70" s="17">
        <f>C70+(C70*0.04)</f>
        <v>5786.985642400904</v>
      </c>
      <c r="E70" s="17">
        <f>C70/5500</f>
        <v>1.0117107766435147</v>
      </c>
      <c r="F70" s="28">
        <f>(D70-C70)/E70</f>
        <v>219.99999999999997</v>
      </c>
      <c r="G70" s="18"/>
      <c r="H70" s="18"/>
      <c r="I70" s="19">
        <f>E70*50/C70</f>
        <v>9.0909090909090905E-3</v>
      </c>
      <c r="J70" s="87"/>
    </row>
    <row r="71" spans="1:16">
      <c r="A71" s="96"/>
      <c r="B71" s="81">
        <f>B70+7</f>
        <v>43324</v>
      </c>
      <c r="C71" s="20">
        <f>D70+G70-H70</f>
        <v>5786.985642400904</v>
      </c>
      <c r="D71" s="17">
        <f>C71+(C71*0.04)</f>
        <v>6018.4650680969398</v>
      </c>
      <c r="E71" s="17">
        <f>C71/5500</f>
        <v>1.0521792077092553</v>
      </c>
      <c r="F71" s="28">
        <f>(D71-C71)/E71</f>
        <v>219.99999999999969</v>
      </c>
      <c r="G71" s="18"/>
      <c r="H71" s="18"/>
      <c r="I71" s="19">
        <f>E71*50/C71</f>
        <v>9.0909090909090905E-3</v>
      </c>
      <c r="J71" s="87"/>
    </row>
    <row r="72" spans="1:16" ht="13.5" thickBot="1">
      <c r="A72" s="97"/>
      <c r="B72" s="81">
        <f>B71+7</f>
        <v>43331</v>
      </c>
      <c r="C72" s="20">
        <f>D71+G71-H71</f>
        <v>6018.4650680969398</v>
      </c>
      <c r="D72" s="17">
        <f>C72+(C72*0.04)</f>
        <v>6259.203670820817</v>
      </c>
      <c r="E72" s="17">
        <f>C72/5500</f>
        <v>1.0942663760176254</v>
      </c>
      <c r="F72" s="28">
        <f>(D72-C72)/E72</f>
        <v>219.99999999999963</v>
      </c>
      <c r="G72" s="80"/>
      <c r="H72" s="80"/>
      <c r="I72" s="19">
        <f>E72*50/C72</f>
        <v>9.0909090909090922E-3</v>
      </c>
      <c r="J72" s="87"/>
      <c r="K72" s="102"/>
      <c r="L72" s="103"/>
      <c r="M72" s="103"/>
      <c r="N72" s="103"/>
      <c r="O72" s="103"/>
      <c r="P72" s="103"/>
    </row>
    <row r="73" spans="1:16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5">
        <v>15</v>
      </c>
      <c r="B74" s="81">
        <f>B72+7</f>
        <v>43338</v>
      </c>
      <c r="C74" s="20">
        <f>D72+G72-H72</f>
        <v>6259.203670820817</v>
      </c>
      <c r="D74" s="17">
        <f>C74+(C74*0.04)</f>
        <v>6509.5718176536493</v>
      </c>
      <c r="E74" s="17">
        <f>C74/5500</f>
        <v>1.1380370310583303</v>
      </c>
      <c r="F74" s="28">
        <f>(D74-C74)/E74</f>
        <v>219.99999999999966</v>
      </c>
      <c r="G74" s="18"/>
      <c r="H74" s="18"/>
      <c r="I74" s="19">
        <f>E74*50/C74</f>
        <v>9.0909090909090905E-3</v>
      </c>
      <c r="J74" s="87"/>
    </row>
    <row r="75" spans="1:16">
      <c r="A75" s="96"/>
      <c r="B75" s="81">
        <f>B74+7</f>
        <v>43345</v>
      </c>
      <c r="C75" s="20">
        <f>D74+G74-H74</f>
        <v>6509.5718176536493</v>
      </c>
      <c r="D75" s="17">
        <f>C75+(C75*0.04)</f>
        <v>6769.9546903597957</v>
      </c>
      <c r="E75" s="17">
        <f>C75/5500</f>
        <v>1.1835585123006636</v>
      </c>
      <c r="F75" s="28">
        <f>(D75-C75)/E75</f>
        <v>220.00000000000034</v>
      </c>
      <c r="G75" s="18"/>
      <c r="H75" s="18"/>
      <c r="I75" s="19">
        <f>E75*50/C75</f>
        <v>9.0909090909090905E-3</v>
      </c>
      <c r="J75" s="87"/>
    </row>
    <row r="76" spans="1:16">
      <c r="A76" s="96"/>
      <c r="B76" s="81">
        <f>B75+7</f>
        <v>43352</v>
      </c>
      <c r="C76" s="20">
        <f>D75+G75-H75</f>
        <v>6769.9546903597957</v>
      </c>
      <c r="D76" s="17">
        <f>C76+(C76*0.04)</f>
        <v>7040.7528779741879</v>
      </c>
      <c r="E76" s="17">
        <f>C76/5500</f>
        <v>1.2309008527926901</v>
      </c>
      <c r="F76" s="28">
        <f>(D76-C76)/E76</f>
        <v>220.00000000000028</v>
      </c>
      <c r="G76" s="18"/>
      <c r="H76" s="18"/>
      <c r="I76" s="19">
        <f>E76*50/C76</f>
        <v>9.0909090909090922E-3</v>
      </c>
      <c r="J76" s="87"/>
    </row>
    <row r="77" spans="1:16" ht="13.5" thickBot="1">
      <c r="A77" s="97"/>
      <c r="B77" s="81">
        <f>B76+7</f>
        <v>43359</v>
      </c>
      <c r="C77" s="20">
        <f>D76+G76-H76</f>
        <v>7040.7528779741879</v>
      </c>
      <c r="D77" s="17">
        <f>C77+(C77*0.04)</f>
        <v>7322.3829930931552</v>
      </c>
      <c r="E77" s="17">
        <f>C77/5500</f>
        <v>1.2801368869043979</v>
      </c>
      <c r="F77" s="28">
        <f>(D77-C77)/E77</f>
        <v>219.99999999999983</v>
      </c>
      <c r="G77" s="80"/>
      <c r="H77" s="80">
        <f>(D77-C64)*0.35</f>
        <v>962.09546289917239</v>
      </c>
      <c r="I77" s="19">
        <f>E77*50/C77</f>
        <v>9.0909090909090905E-3</v>
      </c>
      <c r="J77" s="87"/>
      <c r="K77" s="98" t="s">
        <v>47</v>
      </c>
      <c r="L77" s="99"/>
      <c r="M77" s="99"/>
      <c r="N77" s="99"/>
      <c r="O77" s="99"/>
      <c r="P77" s="99"/>
    </row>
    <row r="78" spans="1:16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5">
        <v>16</v>
      </c>
      <c r="B79" s="81">
        <f>B77+7</f>
        <v>43366</v>
      </c>
      <c r="C79" s="20">
        <f>D77+G77-H77</f>
        <v>6360.287530193983</v>
      </c>
      <c r="D79" s="17">
        <f>C79+(C79*0.04)</f>
        <v>6614.6990314017421</v>
      </c>
      <c r="E79" s="17">
        <f>C79/5500</f>
        <v>1.1564159145807242</v>
      </c>
      <c r="F79" s="28">
        <f>(D79-C79)/E79</f>
        <v>219.9999999999998</v>
      </c>
      <c r="G79" s="18"/>
      <c r="H79" s="18"/>
      <c r="I79" s="19">
        <f>E79*50/C79</f>
        <v>9.0909090909090922E-3</v>
      </c>
      <c r="J79" s="87"/>
    </row>
    <row r="80" spans="1:16">
      <c r="A80" s="96"/>
      <c r="B80" s="81">
        <f>B79+7</f>
        <v>43373</v>
      </c>
      <c r="C80" s="20">
        <f>D79+G79-H79</f>
        <v>6614.6990314017421</v>
      </c>
      <c r="D80" s="17">
        <f>C80+(C80*0.04)</f>
        <v>6879.2869926578114</v>
      </c>
      <c r="E80" s="17">
        <f>C80/5500</f>
        <v>1.2026725511639531</v>
      </c>
      <c r="F80" s="28">
        <f>(D80-C80)/E80</f>
        <v>219.99999999999969</v>
      </c>
      <c r="G80" s="18"/>
      <c r="H80" s="18"/>
      <c r="I80" s="19">
        <f>E80*50/C80</f>
        <v>9.0909090909090905E-3</v>
      </c>
      <c r="J80" s="87"/>
    </row>
    <row r="81" spans="1:16">
      <c r="A81" s="96"/>
      <c r="B81" s="81">
        <f>B80+7</f>
        <v>43380</v>
      </c>
      <c r="C81" s="20">
        <f>D80+G80-H80</f>
        <v>6879.2869926578114</v>
      </c>
      <c r="D81" s="17">
        <f>C81+(C81*0.04)</f>
        <v>7154.4584723641237</v>
      </c>
      <c r="E81" s="17">
        <f>C81/5500</f>
        <v>1.2507794532105112</v>
      </c>
      <c r="F81" s="28">
        <f>(D81-C81)/E81</f>
        <v>219.99999999999989</v>
      </c>
      <c r="G81" s="18"/>
      <c r="H81" s="18"/>
      <c r="I81" s="19">
        <f>E81*50/C81</f>
        <v>9.0909090909090905E-3</v>
      </c>
      <c r="J81" s="87"/>
    </row>
    <row r="82" spans="1:16" ht="13.5" thickBot="1">
      <c r="A82" s="97"/>
      <c r="B82" s="81">
        <f>B81+7</f>
        <v>43387</v>
      </c>
      <c r="C82" s="20">
        <f>D81+G81-H81</f>
        <v>7154.4584723641237</v>
      </c>
      <c r="D82" s="17">
        <f>C82+(C82*0.04)</f>
        <v>7440.6368112586888</v>
      </c>
      <c r="E82" s="17">
        <f>C82/5500</f>
        <v>1.3008106313389316</v>
      </c>
      <c r="F82" s="28">
        <f>(D82-C82)/E82</f>
        <v>220.00000000000009</v>
      </c>
      <c r="G82" s="80"/>
      <c r="H82" s="80"/>
      <c r="I82" s="19">
        <f>E82*50/C82</f>
        <v>9.0909090909090922E-3</v>
      </c>
      <c r="J82" s="87"/>
      <c r="K82" s="102"/>
      <c r="L82" s="103"/>
      <c r="M82" s="103"/>
      <c r="N82" s="103"/>
      <c r="O82" s="103"/>
      <c r="P82" s="103"/>
    </row>
    <row r="83" spans="1:16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5">
        <v>17</v>
      </c>
      <c r="B84" s="81">
        <f>B82+7</f>
        <v>43394</v>
      </c>
      <c r="C84" s="20">
        <f>D82+G82-H82</f>
        <v>7440.6368112586888</v>
      </c>
      <c r="D84" s="17">
        <f>C84+(C84*0.04)</f>
        <v>7738.2622837090366</v>
      </c>
      <c r="E84" s="17">
        <f>C84/5500</f>
        <v>1.3528430565924889</v>
      </c>
      <c r="F84" s="28">
        <f>(D84-C84)/E84</f>
        <v>220.0000000000002</v>
      </c>
      <c r="G84" s="18"/>
      <c r="H84" s="18"/>
      <c r="I84" s="19">
        <f>E84*50/C84</f>
        <v>9.0909090909090922E-3</v>
      </c>
      <c r="J84" s="87"/>
    </row>
    <row r="85" spans="1:16">
      <c r="A85" s="96"/>
      <c r="B85" s="81">
        <f>B84+7</f>
        <v>43401</v>
      </c>
      <c r="C85" s="20">
        <f>D84+G84-H84</f>
        <v>7738.2622837090366</v>
      </c>
      <c r="D85" s="17">
        <f>C85+(C85*0.04)</f>
        <v>8047.7927750573981</v>
      </c>
      <c r="E85" s="17">
        <f>C85/5500</f>
        <v>1.4069567788561885</v>
      </c>
      <c r="F85" s="28">
        <f>(D85-C85)/E85</f>
        <v>220</v>
      </c>
      <c r="G85" s="18"/>
      <c r="H85" s="18"/>
      <c r="I85" s="19">
        <f>E85*50/C85</f>
        <v>9.0909090909090922E-3</v>
      </c>
      <c r="J85" s="87"/>
      <c r="K85" s="31"/>
      <c r="L85" s="31"/>
    </row>
    <row r="86" spans="1:16">
      <c r="A86" s="96"/>
      <c r="B86" s="81">
        <f>B85+7</f>
        <v>43408</v>
      </c>
      <c r="C86" s="20">
        <f>D85+G85-H85</f>
        <v>8047.7927750573981</v>
      </c>
      <c r="D86" s="17">
        <f>C86+(C86*0.04)</f>
        <v>8369.7044860596943</v>
      </c>
      <c r="E86" s="17">
        <f>C86/5500</f>
        <v>1.4632350500104361</v>
      </c>
      <c r="F86" s="28">
        <f>(D86-C86)/E86</f>
        <v>220.0000000000002</v>
      </c>
      <c r="G86" s="18"/>
      <c r="H86" s="18"/>
      <c r="I86" s="19">
        <f>E86*50/C86</f>
        <v>9.0909090909090905E-3</v>
      </c>
      <c r="J86" s="87"/>
      <c r="K86" s="31"/>
      <c r="L86" s="31"/>
    </row>
    <row r="87" spans="1:16" ht="13.5" thickBot="1">
      <c r="A87" s="97"/>
      <c r="B87" s="81">
        <f>B86+7</f>
        <v>43415</v>
      </c>
      <c r="C87" s="20">
        <f>D86+G86-H86</f>
        <v>8369.7044860596943</v>
      </c>
      <c r="D87" s="17">
        <f>C87+(C87*0.04)</f>
        <v>8704.4926655020827</v>
      </c>
      <c r="E87" s="17">
        <f>C87/5500</f>
        <v>1.5217644520108535</v>
      </c>
      <c r="F87" s="28">
        <f>(D87-C87)/E87</f>
        <v>220.00000000000037</v>
      </c>
      <c r="G87" s="80"/>
      <c r="H87" s="80"/>
      <c r="I87" s="19">
        <f>E87*50/C87</f>
        <v>9.0909090909090905E-3</v>
      </c>
      <c r="J87" s="87"/>
      <c r="K87" s="102"/>
      <c r="L87" s="103"/>
      <c r="M87" s="103"/>
      <c r="N87" s="103"/>
      <c r="O87" s="103"/>
      <c r="P87" s="103"/>
    </row>
    <row r="88" spans="1:16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5">
        <v>18</v>
      </c>
      <c r="B89" s="81">
        <f>B87+7</f>
        <v>43422</v>
      </c>
      <c r="C89" s="20">
        <f>D87+G87-H87</f>
        <v>8704.4926655020827</v>
      </c>
      <c r="D89" s="17">
        <f>C89+(C89*0.04)</f>
        <v>9052.6723721221661</v>
      </c>
      <c r="E89" s="17">
        <f>C89/5500</f>
        <v>1.5826350300912877</v>
      </c>
      <c r="F89" s="28">
        <f>(D89-C89)/E89</f>
        <v>220.00000000000006</v>
      </c>
      <c r="G89" s="18"/>
      <c r="H89" s="18"/>
      <c r="I89" s="19">
        <f>E89*50/C89</f>
        <v>9.0909090909090905E-3</v>
      </c>
      <c r="J89" s="87"/>
    </row>
    <row r="90" spans="1:16">
      <c r="A90" s="96"/>
      <c r="B90" s="81">
        <f>B89+7</f>
        <v>43429</v>
      </c>
      <c r="C90" s="20">
        <f>D89+G89-H89</f>
        <v>9052.6723721221661</v>
      </c>
      <c r="D90" s="17">
        <f>C90+(C90*0.04)</f>
        <v>9414.7792670070521</v>
      </c>
      <c r="E90" s="17">
        <f>C90/5500</f>
        <v>1.6459404312949393</v>
      </c>
      <c r="F90" s="28">
        <f>(D90-C90)/E90</f>
        <v>219.99999999999966</v>
      </c>
      <c r="G90" s="18"/>
      <c r="H90" s="18"/>
      <c r="I90" s="19">
        <f>E90*50/C90</f>
        <v>9.0909090909090922E-3</v>
      </c>
      <c r="J90" s="87"/>
    </row>
    <row r="91" spans="1:16">
      <c r="A91" s="96"/>
      <c r="B91" s="81">
        <f>B90+7</f>
        <v>43436</v>
      </c>
      <c r="C91" s="20">
        <f>D90+G90-H90</f>
        <v>9414.7792670070521</v>
      </c>
      <c r="D91" s="17">
        <f>C91+(C91*0.04)</f>
        <v>9791.3704376873338</v>
      </c>
      <c r="E91" s="17">
        <f>C91/5500</f>
        <v>1.7117780485467367</v>
      </c>
      <c r="F91" s="28">
        <f>(D91-C91)/E91</f>
        <v>219.9999999999998</v>
      </c>
      <c r="G91" s="18"/>
      <c r="H91" s="18"/>
      <c r="I91" s="19">
        <f>E91*50/C91</f>
        <v>9.0909090909090905E-3</v>
      </c>
      <c r="J91" s="87"/>
    </row>
    <row r="92" spans="1:16" ht="13.5" thickBot="1">
      <c r="A92" s="97"/>
      <c r="B92" s="81">
        <f>B91+7</f>
        <v>43443</v>
      </c>
      <c r="C92" s="20">
        <f>D91+G91-H91</f>
        <v>9791.3704376873338</v>
      </c>
      <c r="D92" s="17">
        <f>C92+(C92*0.04)</f>
        <v>10183.025255194827</v>
      </c>
      <c r="E92" s="17">
        <f>C92/5500</f>
        <v>1.7802491704886061</v>
      </c>
      <c r="F92" s="28">
        <f>(D92-C92)/E92</f>
        <v>219.99999999999989</v>
      </c>
      <c r="G92" s="80"/>
      <c r="H92" s="80">
        <f>(D92-C79)*0.35</f>
        <v>1337.9582037502953</v>
      </c>
      <c r="I92" s="19">
        <f>E92*50/C92</f>
        <v>9.0909090909090905E-3</v>
      </c>
      <c r="J92" s="87"/>
      <c r="K92" s="98" t="s">
        <v>47</v>
      </c>
      <c r="L92" s="99"/>
      <c r="M92" s="99"/>
      <c r="N92" s="99"/>
      <c r="O92" s="99"/>
      <c r="P92" s="99"/>
    </row>
    <row r="93" spans="1:16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5">
        <v>19</v>
      </c>
      <c r="B94" s="81">
        <f>B92+7</f>
        <v>43450</v>
      </c>
      <c r="C94" s="20">
        <f>D92+G92-H92</f>
        <v>8845.0670514445319</v>
      </c>
      <c r="D94" s="17">
        <f>C94+(C94*0.04)</f>
        <v>9198.8697335023135</v>
      </c>
      <c r="E94" s="17">
        <f>C94/5500</f>
        <v>1.6081940093535512</v>
      </c>
      <c r="F94" s="28">
        <f>(D94-C94)/E94</f>
        <v>220.0000000000002</v>
      </c>
      <c r="G94" s="17"/>
      <c r="H94" s="18"/>
      <c r="I94" s="19">
        <f>E94*50/C94</f>
        <v>9.0909090909090905E-3</v>
      </c>
      <c r="J94" s="87"/>
    </row>
    <row r="95" spans="1:16">
      <c r="A95" s="96"/>
      <c r="B95" s="81">
        <f>B94+7</f>
        <v>43457</v>
      </c>
      <c r="C95" s="20">
        <f>D94+G94-H94</f>
        <v>9198.8697335023135</v>
      </c>
      <c r="D95" s="17">
        <f>C95+(C95*0.04)</f>
        <v>9566.8245228424057</v>
      </c>
      <c r="E95" s="17">
        <f>C95/5500</f>
        <v>1.6725217697276933</v>
      </c>
      <c r="F95" s="28">
        <f>(D95-C95)/E95</f>
        <v>219.99999999999983</v>
      </c>
      <c r="G95" s="17"/>
      <c r="H95" s="18"/>
      <c r="I95" s="19">
        <f>E95*50/C95</f>
        <v>9.0909090909090905E-3</v>
      </c>
      <c r="J95" s="87"/>
    </row>
    <row r="96" spans="1:16">
      <c r="A96" s="96"/>
      <c r="B96" s="81">
        <f>B95+7</f>
        <v>43464</v>
      </c>
      <c r="C96" s="20">
        <f>D95+G95-H95</f>
        <v>9566.8245228424057</v>
      </c>
      <c r="D96" s="17">
        <f>C96+(C96*0.04)</f>
        <v>9949.4975037561017</v>
      </c>
      <c r="E96" s="17">
        <f>C96/5500</f>
        <v>1.739422640516801</v>
      </c>
      <c r="F96" s="28">
        <f>(D96-C96)/E96</f>
        <v>219.99999999999983</v>
      </c>
      <c r="G96" s="17"/>
      <c r="H96" s="18"/>
      <c r="I96" s="19">
        <f>E96*50/C96</f>
        <v>9.0909090909090905E-3</v>
      </c>
      <c r="J96" s="87"/>
    </row>
    <row r="97" spans="1:16" ht="13.5" thickBot="1">
      <c r="A97" s="97"/>
      <c r="B97" s="81">
        <f>B96+7</f>
        <v>43471</v>
      </c>
      <c r="C97" s="20">
        <f>D96+G96-H96</f>
        <v>9949.4975037561017</v>
      </c>
      <c r="D97" s="17">
        <f>C97+(C97*0.04)</f>
        <v>10347.477403906345</v>
      </c>
      <c r="E97" s="17">
        <f>C97/5500</f>
        <v>1.808999546137473</v>
      </c>
      <c r="F97" s="28">
        <f>(D97-C97)/E97</f>
        <v>219.9999999999996</v>
      </c>
      <c r="G97" s="80"/>
      <c r="H97" s="80"/>
      <c r="I97" s="19">
        <f>E97*50/C97</f>
        <v>9.0909090909090905E-3</v>
      </c>
      <c r="J97" s="87"/>
      <c r="K97" s="102"/>
      <c r="L97" s="103"/>
      <c r="M97" s="103"/>
      <c r="N97" s="103"/>
      <c r="O97" s="103"/>
      <c r="P97" s="103"/>
    </row>
    <row r="98" spans="1:16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5">
        <v>20</v>
      </c>
      <c r="B99" s="81">
        <f>B97+7</f>
        <v>43478</v>
      </c>
      <c r="C99" s="20">
        <f>D97+G97-H97</f>
        <v>10347.477403906345</v>
      </c>
      <c r="D99" s="17">
        <f>C99+(C99*0.04)</f>
        <v>10761.376500062599</v>
      </c>
      <c r="E99" s="17">
        <f>C99/5500</f>
        <v>1.8813595279829718</v>
      </c>
      <c r="F99" s="28">
        <f>(D99-C99)/E99</f>
        <v>220.00000000000011</v>
      </c>
      <c r="G99" s="18"/>
      <c r="H99" s="18"/>
      <c r="I99" s="19">
        <f>E99*50/C99</f>
        <v>9.0909090909090905E-3</v>
      </c>
      <c r="J99" s="87"/>
    </row>
    <row r="100" spans="1:16">
      <c r="A100" s="96"/>
      <c r="B100" s="81">
        <f>B99+7</f>
        <v>43485</v>
      </c>
      <c r="C100" s="20">
        <f>D99+G99-H99</f>
        <v>10761.376500062599</v>
      </c>
      <c r="D100" s="17">
        <f>C100+(C100*0.04)</f>
        <v>11191.831560065102</v>
      </c>
      <c r="E100" s="17">
        <f>C100/5500</f>
        <v>1.9566139091022907</v>
      </c>
      <c r="F100" s="28">
        <f>(D100-C100)/E100</f>
        <v>219.9999999999996</v>
      </c>
      <c r="G100" s="18"/>
      <c r="H100" s="18"/>
      <c r="I100" s="19">
        <f>E100*50/C100</f>
        <v>9.0909090909090905E-3</v>
      </c>
      <c r="J100" s="87"/>
    </row>
    <row r="101" spans="1:16">
      <c r="A101" s="96"/>
      <c r="B101" s="81">
        <f>B100+7</f>
        <v>43492</v>
      </c>
      <c r="C101" s="20">
        <f>D100+G100-H100</f>
        <v>11191.831560065102</v>
      </c>
      <c r="D101" s="17">
        <f>C101+(C101*0.04)</f>
        <v>11639.504822467707</v>
      </c>
      <c r="E101" s="17">
        <f>C101/5500</f>
        <v>2.0348784654663823</v>
      </c>
      <c r="F101" s="28">
        <f>(D101-C101)/E101</f>
        <v>220.00000000000017</v>
      </c>
      <c r="G101" s="18"/>
      <c r="H101" s="18"/>
      <c r="I101" s="19">
        <f>E101*50/C101</f>
        <v>9.0909090909090905E-3</v>
      </c>
      <c r="J101" s="87"/>
    </row>
    <row r="102" spans="1:16" ht="13.5" thickBot="1">
      <c r="A102" s="97"/>
      <c r="B102" s="81">
        <f>B101+7</f>
        <v>43499</v>
      </c>
      <c r="C102" s="20">
        <f>D101+G101-H101</f>
        <v>11639.504822467707</v>
      </c>
      <c r="D102" s="17">
        <f>C102+(C102*0.04)</f>
        <v>12105.085015366414</v>
      </c>
      <c r="E102" s="17">
        <f>C102/5500</f>
        <v>2.1162736040850376</v>
      </c>
      <c r="F102" s="28">
        <f>(D102-C102)/E102</f>
        <v>219.99999999999966</v>
      </c>
      <c r="G102" s="80"/>
      <c r="H102" s="80"/>
      <c r="I102" s="19">
        <f>E102*50/C102</f>
        <v>9.0909090909090905E-3</v>
      </c>
      <c r="J102" s="87"/>
      <c r="K102" s="102"/>
      <c r="L102" s="103"/>
      <c r="M102" s="103"/>
      <c r="N102" s="103"/>
      <c r="O102" s="103"/>
      <c r="P102" s="103"/>
    </row>
    <row r="103" spans="1:16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5">
        <v>21</v>
      </c>
      <c r="B104" s="81">
        <f>B102+7</f>
        <v>43506</v>
      </c>
      <c r="C104" s="20">
        <f>D102+G102-H102</f>
        <v>12105.085015366414</v>
      </c>
      <c r="D104" s="17">
        <f>C104+(C104*0.04)</f>
        <v>12589.288415981071</v>
      </c>
      <c r="E104" s="17">
        <f>C104/5500</f>
        <v>2.2009245482484388</v>
      </c>
      <c r="F104" s="28">
        <f>(D104-C104)/E104</f>
        <v>220.00000000000014</v>
      </c>
      <c r="G104" s="18"/>
      <c r="H104" s="18"/>
      <c r="I104" s="19">
        <f>E104*50/C104</f>
        <v>9.0909090909090905E-3</v>
      </c>
      <c r="J104" s="87"/>
    </row>
    <row r="105" spans="1:16">
      <c r="A105" s="96"/>
      <c r="B105" s="81">
        <f>B104+7</f>
        <v>43513</v>
      </c>
      <c r="C105" s="20">
        <f>D104+G104-H104</f>
        <v>12589.288415981071</v>
      </c>
      <c r="D105" s="17">
        <f>C105+(C105*0.04)</f>
        <v>13092.859952620314</v>
      </c>
      <c r="E105" s="17">
        <f>C105/5500</f>
        <v>2.2889615301783763</v>
      </c>
      <c r="F105" s="28">
        <f>(D105-C105)/E105</f>
        <v>220.0000000000002</v>
      </c>
      <c r="G105" s="18"/>
      <c r="H105" s="18"/>
      <c r="I105" s="19">
        <f>E105*50/C105</f>
        <v>9.0909090909090905E-3</v>
      </c>
      <c r="J105" s="87"/>
    </row>
    <row r="106" spans="1:16">
      <c r="A106" s="96"/>
      <c r="B106" s="81">
        <f>B105+7</f>
        <v>43520</v>
      </c>
      <c r="C106" s="20">
        <f>D105+G105-H105</f>
        <v>13092.859952620314</v>
      </c>
      <c r="D106" s="17">
        <f>C106+(C106*0.04)</f>
        <v>13616.574350725126</v>
      </c>
      <c r="E106" s="17">
        <f>C106/5500</f>
        <v>2.3805199913855115</v>
      </c>
      <c r="F106" s="28">
        <f>(D106-C106)/E106</f>
        <v>219.9999999999998</v>
      </c>
      <c r="G106" s="18"/>
      <c r="H106" s="18"/>
      <c r="I106" s="19">
        <f>E106*50/C106</f>
        <v>9.0909090909090905E-3</v>
      </c>
      <c r="J106" s="87"/>
    </row>
    <row r="107" spans="1:16" ht="13.5" thickBot="1">
      <c r="A107" s="97"/>
      <c r="B107" s="81">
        <f>B106+7</f>
        <v>43527</v>
      </c>
      <c r="C107" s="20">
        <f>D106+G106-H106</f>
        <v>13616.574350725126</v>
      </c>
      <c r="D107" s="17">
        <f>C107+(C107*0.04)</f>
        <v>14161.237324754131</v>
      </c>
      <c r="E107" s="17">
        <f>C107/5500</f>
        <v>2.4757407910409319</v>
      </c>
      <c r="F107" s="28">
        <f>(D107-C107)/E107</f>
        <v>219.9999999999998</v>
      </c>
      <c r="G107" s="80"/>
      <c r="H107" s="80">
        <f>(D107-C94)*0.35</f>
        <v>1860.6595956583594</v>
      </c>
      <c r="I107" s="19">
        <f>E107*50/C107</f>
        <v>9.0909090909090905E-3</v>
      </c>
      <c r="J107" s="87"/>
      <c r="K107" s="98" t="s">
        <v>47</v>
      </c>
      <c r="L107" s="99"/>
      <c r="M107" s="99"/>
      <c r="N107" s="99"/>
      <c r="O107" s="99"/>
      <c r="P107" s="99"/>
    </row>
    <row r="108" spans="1:16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5">
        <v>22</v>
      </c>
      <c r="B109" s="81">
        <f>B107+7</f>
        <v>43534</v>
      </c>
      <c r="C109" s="20">
        <f>D107+G107-H107</f>
        <v>12300.577729095772</v>
      </c>
      <c r="D109" s="17">
        <f>C109+(C109*0.04)</f>
        <v>12792.600838259603</v>
      </c>
      <c r="E109" s="17">
        <f>C109/5500</f>
        <v>2.2364686780174132</v>
      </c>
      <c r="F109" s="28">
        <f>(D109-C109)/E109</f>
        <v>219.99999999999989</v>
      </c>
      <c r="G109" s="18"/>
      <c r="H109" s="18"/>
      <c r="I109" s="19">
        <f>E109*50/C109</f>
        <v>9.0909090909090922E-3</v>
      </c>
      <c r="J109" s="87"/>
    </row>
    <row r="110" spans="1:16">
      <c r="A110" s="96"/>
      <c r="B110" s="81">
        <f>B109+7</f>
        <v>43541</v>
      </c>
      <c r="C110" s="20">
        <f>D109+G109-H109</f>
        <v>12792.600838259603</v>
      </c>
      <c r="D110" s="17">
        <f>C110+(C110*0.04)</f>
        <v>13304.304871789987</v>
      </c>
      <c r="E110" s="17">
        <f>C110/5500</f>
        <v>2.3259274251381097</v>
      </c>
      <c r="F110" s="28">
        <f>(D110-C110)/E110</f>
        <v>220.00000000000017</v>
      </c>
      <c r="G110" s="18"/>
      <c r="H110" s="18"/>
      <c r="I110" s="19">
        <f>E110*50/C110</f>
        <v>9.0909090909090922E-3</v>
      </c>
      <c r="J110" s="87"/>
    </row>
    <row r="111" spans="1:16">
      <c r="A111" s="96"/>
      <c r="B111" s="81">
        <f>B110+7</f>
        <v>43548</v>
      </c>
      <c r="C111" s="20">
        <f>D110+G110-H110</f>
        <v>13304.304871789987</v>
      </c>
      <c r="D111" s="17">
        <f>C111+(C111*0.04)</f>
        <v>13836.477066661588</v>
      </c>
      <c r="E111" s="17">
        <f>C111/5500</f>
        <v>2.418964522143634</v>
      </c>
      <c r="F111" s="28">
        <f>(D111-C111)/E111</f>
        <v>220.00000000000037</v>
      </c>
      <c r="G111" s="18"/>
      <c r="H111" s="18"/>
      <c r="I111" s="19">
        <f>E111*50/C111</f>
        <v>9.0909090909090905E-3</v>
      </c>
      <c r="J111" s="87"/>
    </row>
    <row r="112" spans="1:16" ht="13.5" thickBot="1">
      <c r="A112" s="97"/>
      <c r="B112" s="81">
        <f>B111+7</f>
        <v>43555</v>
      </c>
      <c r="C112" s="20">
        <f>D111+G111-H111</f>
        <v>13836.477066661588</v>
      </c>
      <c r="D112" s="17">
        <f>C112+(C112*0.04)</f>
        <v>14389.936149328052</v>
      </c>
      <c r="E112" s="17">
        <f>C112/5500</f>
        <v>2.5157231030293796</v>
      </c>
      <c r="F112" s="28">
        <f>(D112-C112)/E112</f>
        <v>220.00000000000034</v>
      </c>
      <c r="G112" s="80"/>
      <c r="H112" s="80"/>
      <c r="I112" s="19">
        <f>E112*50/C112</f>
        <v>9.0909090909090905E-3</v>
      </c>
      <c r="J112" s="87"/>
      <c r="K112" s="102"/>
      <c r="L112" s="103"/>
      <c r="M112" s="103"/>
      <c r="N112" s="103"/>
      <c r="O112" s="103"/>
      <c r="P112" s="103"/>
    </row>
    <row r="113" spans="1:16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5">
        <v>23</v>
      </c>
      <c r="B114" s="81">
        <f>B112+7</f>
        <v>43562</v>
      </c>
      <c r="C114" s="20">
        <f>D112+G112-H112</f>
        <v>14389.936149328052</v>
      </c>
      <c r="D114" s="17">
        <f>C114+(C114*0.04)</f>
        <v>14965.533595301175</v>
      </c>
      <c r="E114" s="17">
        <f>C114/5500</f>
        <v>2.6163520271505551</v>
      </c>
      <c r="F114" s="28">
        <f>(D114-C114)/E114</f>
        <v>220.00000000000009</v>
      </c>
      <c r="G114" s="18"/>
      <c r="H114" s="18"/>
      <c r="I114" s="19">
        <f>E114*50/C114</f>
        <v>9.0909090909090922E-3</v>
      </c>
      <c r="J114" s="87"/>
    </row>
    <row r="115" spans="1:16">
      <c r="A115" s="96"/>
      <c r="B115" s="81">
        <f>B114+7</f>
        <v>43569</v>
      </c>
      <c r="C115" s="20">
        <f>D114+G114-H114</f>
        <v>14965.533595301175</v>
      </c>
      <c r="D115" s="17">
        <f>C115+(C115*0.04)</f>
        <v>15564.154939113221</v>
      </c>
      <c r="E115" s="17">
        <f>C115/5500</f>
        <v>2.7210061082365771</v>
      </c>
      <c r="F115" s="28">
        <f>(D115-C115)/E115</f>
        <v>219.99999999999991</v>
      </c>
      <c r="G115" s="18"/>
      <c r="H115" s="18"/>
      <c r="I115" s="19">
        <f>E115*50/C115</f>
        <v>9.0909090909090905E-3</v>
      </c>
      <c r="J115" s="87"/>
    </row>
    <row r="116" spans="1:16">
      <c r="A116" s="96"/>
      <c r="B116" s="81">
        <f>B115+7</f>
        <v>43576</v>
      </c>
      <c r="C116" s="20">
        <f>D115+G115-H115</f>
        <v>15564.154939113221</v>
      </c>
      <c r="D116" s="17">
        <f>C116+(C116*0.04)</f>
        <v>16186.72113667775</v>
      </c>
      <c r="E116" s="17">
        <f>C116/5500</f>
        <v>2.8298463525660402</v>
      </c>
      <c r="F116" s="28">
        <f>(D116-C116)/E116</f>
        <v>220.00000000000003</v>
      </c>
      <c r="G116" s="18"/>
      <c r="H116" s="18"/>
      <c r="I116" s="19">
        <f>E116*50/C116</f>
        <v>9.0909090909090905E-3</v>
      </c>
      <c r="J116" s="87"/>
    </row>
    <row r="117" spans="1:16" ht="13.5" thickBot="1">
      <c r="A117" s="97"/>
      <c r="B117" s="81">
        <f>B116+7</f>
        <v>43583</v>
      </c>
      <c r="C117" s="20">
        <f>D116+G116-H116</f>
        <v>16186.72113667775</v>
      </c>
      <c r="D117" s="17">
        <f>C117+(C117*0.04)</f>
        <v>16834.189982144861</v>
      </c>
      <c r="E117" s="17">
        <f>C117/5500</f>
        <v>2.943040206668682</v>
      </c>
      <c r="F117" s="28">
        <f>(D117-C117)/E117</f>
        <v>220.00000000000014</v>
      </c>
      <c r="G117" s="80"/>
      <c r="H117" s="80"/>
      <c r="I117" s="19">
        <f>E117*50/C117</f>
        <v>9.0909090909090922E-3</v>
      </c>
      <c r="J117" s="87"/>
      <c r="K117" s="102"/>
      <c r="L117" s="103"/>
      <c r="M117" s="103"/>
      <c r="N117" s="103"/>
      <c r="O117" s="103"/>
      <c r="P117" s="103"/>
    </row>
    <row r="118" spans="1:16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5">
        <v>24</v>
      </c>
      <c r="B119" s="81">
        <f>B117+7</f>
        <v>43590</v>
      </c>
      <c r="C119" s="20">
        <f>D117+G117-H117</f>
        <v>16834.189982144861</v>
      </c>
      <c r="D119" s="17">
        <f>C119+(C119*0.04)</f>
        <v>17507.557581430654</v>
      </c>
      <c r="E119" s="17">
        <f>C119/5500</f>
        <v>3.0607618149354292</v>
      </c>
      <c r="F119" s="28">
        <f>(D119-C119)/E119</f>
        <v>219.99999999999966</v>
      </c>
      <c r="G119" s="18"/>
      <c r="H119" s="18"/>
      <c r="I119" s="19">
        <f>E119*50/C119</f>
        <v>9.0909090909090922E-3</v>
      </c>
      <c r="J119" s="87"/>
    </row>
    <row r="120" spans="1:16">
      <c r="A120" s="96"/>
      <c r="B120" s="81">
        <f>B119+7</f>
        <v>43597</v>
      </c>
      <c r="C120" s="20">
        <f>D119+G119-H119</f>
        <v>17507.557581430654</v>
      </c>
      <c r="D120" s="17">
        <f>C120+(C120*0.04)</f>
        <v>18207.859884687881</v>
      </c>
      <c r="E120" s="17">
        <f>C120/5500</f>
        <v>3.183192287532846</v>
      </c>
      <c r="F120" s="28">
        <f>(D120-C120)/E120</f>
        <v>220.00000000000037</v>
      </c>
      <c r="G120" s="18"/>
      <c r="H120" s="18"/>
      <c r="I120" s="19">
        <f>E120*50/C120</f>
        <v>9.0909090909090905E-3</v>
      </c>
      <c r="J120" s="87"/>
    </row>
    <row r="121" spans="1:16">
      <c r="A121" s="96"/>
      <c r="B121" s="81">
        <f>B120+7</f>
        <v>43604</v>
      </c>
      <c r="C121" s="20">
        <f>D120+G120-H120</f>
        <v>18207.859884687881</v>
      </c>
      <c r="D121" s="17">
        <f>C121+(C121*0.04)</f>
        <v>18936.174280075396</v>
      </c>
      <c r="E121" s="17">
        <f>C121/5500</f>
        <v>3.3105199790341602</v>
      </c>
      <c r="F121" s="28">
        <f>(D121-C121)/E121</f>
        <v>219.99999999999997</v>
      </c>
      <c r="G121" s="18"/>
      <c r="H121" s="18"/>
      <c r="I121" s="19">
        <f>E121*50/C121</f>
        <v>9.0909090909090905E-3</v>
      </c>
      <c r="J121" s="87"/>
    </row>
    <row r="122" spans="1:16" ht="13.5" thickBot="1">
      <c r="A122" s="97"/>
      <c r="B122" s="81">
        <f>B121+7</f>
        <v>43611</v>
      </c>
      <c r="C122" s="20">
        <f>D121+G121-H121</f>
        <v>18936.174280075396</v>
      </c>
      <c r="D122" s="17">
        <f>C122+(C122*0.04)</f>
        <v>19693.621251278411</v>
      </c>
      <c r="E122" s="17">
        <f>C122/5500</f>
        <v>3.4429407781955268</v>
      </c>
      <c r="F122" s="28">
        <f>(D122-C122)/E122</f>
        <v>219.99999999999974</v>
      </c>
      <c r="G122" s="80"/>
      <c r="H122" s="80">
        <f>(D122-C109)*0.35</f>
        <v>2587.5652327639236</v>
      </c>
      <c r="I122" s="19">
        <f>E122*50/C122</f>
        <v>9.0909090909090922E-3</v>
      </c>
      <c r="J122" s="87"/>
      <c r="K122" s="98" t="s">
        <v>47</v>
      </c>
      <c r="L122" s="99"/>
      <c r="M122" s="99"/>
      <c r="N122" s="99"/>
      <c r="O122" s="99"/>
      <c r="P122" s="99"/>
    </row>
    <row r="123" spans="1:16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5">
        <v>25</v>
      </c>
      <c r="B124" s="81">
        <f>B122+7</f>
        <v>43618</v>
      </c>
      <c r="C124" s="20">
        <f>D122+G122-H122</f>
        <v>17106.056018514486</v>
      </c>
      <c r="D124" s="17">
        <f>C124+(C124*0.04)</f>
        <v>17790.298259255065</v>
      </c>
      <c r="E124" s="17">
        <f>C124/5500</f>
        <v>3.11019200336627</v>
      </c>
      <c r="F124" s="28">
        <f>(D124-C124)/E124</f>
        <v>219.99999999999997</v>
      </c>
      <c r="G124" s="17"/>
      <c r="H124" s="18"/>
      <c r="I124" s="19">
        <f>E124*50/C124</f>
        <v>9.0909090909090905E-3</v>
      </c>
      <c r="J124" s="87"/>
    </row>
    <row r="125" spans="1:16">
      <c r="A125" s="96"/>
      <c r="B125" s="81">
        <f>B124+7</f>
        <v>43625</v>
      </c>
      <c r="C125" s="20">
        <f>D124+G124-H124</f>
        <v>17790.298259255065</v>
      </c>
      <c r="D125" s="17">
        <f>C125+(C125*0.04)</f>
        <v>18501.910189625269</v>
      </c>
      <c r="E125" s="17">
        <f>C125/5500</f>
        <v>3.234599683500921</v>
      </c>
      <c r="F125" s="28">
        <f>(D125-C125)/E125</f>
        <v>220.00000000000026</v>
      </c>
      <c r="G125" s="17"/>
      <c r="H125" s="18"/>
      <c r="I125" s="19">
        <f>E125*50/C125</f>
        <v>9.0909090909090905E-3</v>
      </c>
      <c r="J125" s="87"/>
      <c r="K125" s="31"/>
      <c r="L125" s="31"/>
    </row>
    <row r="126" spans="1:16">
      <c r="A126" s="96"/>
      <c r="B126" s="81">
        <f>B125+7</f>
        <v>43632</v>
      </c>
      <c r="C126" s="20">
        <f>D125+G125-H125</f>
        <v>18501.910189625269</v>
      </c>
      <c r="D126" s="17">
        <f>C126+(C126*0.04)</f>
        <v>19241.986597210278</v>
      </c>
      <c r="E126" s="17">
        <f>C126/5500</f>
        <v>3.3639836708409581</v>
      </c>
      <c r="F126" s="28">
        <f>(D126-C126)/E126</f>
        <v>219.99999999999957</v>
      </c>
      <c r="G126" s="17"/>
      <c r="H126" s="18"/>
      <c r="I126" s="19">
        <f>E126*50/C126</f>
        <v>9.0909090909090905E-3</v>
      </c>
      <c r="J126" s="87"/>
      <c r="K126" s="31"/>
      <c r="L126" s="31"/>
    </row>
    <row r="127" spans="1:16" ht="13.5" thickBot="1">
      <c r="A127" s="97"/>
      <c r="B127" s="81">
        <f>B126+7</f>
        <v>43639</v>
      </c>
      <c r="C127" s="20">
        <f>D126+G126-H126</f>
        <v>19241.986597210278</v>
      </c>
      <c r="D127" s="17">
        <f>C127+(C127*0.04)</f>
        <v>20011.666061098687</v>
      </c>
      <c r="E127" s="17">
        <f>C127/5500</f>
        <v>3.4985430176745962</v>
      </c>
      <c r="F127" s="28">
        <f>(D127-C127)/E127</f>
        <v>219.99999999999949</v>
      </c>
      <c r="G127" s="80"/>
      <c r="H127" s="80"/>
      <c r="I127" s="19">
        <f>E127*50/C127</f>
        <v>9.0909090909090922E-3</v>
      </c>
      <c r="J127" s="87"/>
      <c r="K127" s="102"/>
      <c r="L127" s="103"/>
      <c r="M127" s="103"/>
      <c r="N127" s="103"/>
      <c r="O127" s="103"/>
      <c r="P127" s="103"/>
    </row>
    <row r="128" spans="1:16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5">
        <v>26</v>
      </c>
      <c r="B129" s="81">
        <f>B127+7</f>
        <v>43646</v>
      </c>
      <c r="C129" s="20">
        <f>D127+G127-H127</f>
        <v>20011.666061098687</v>
      </c>
      <c r="D129" s="17">
        <f>C129+(C129*0.04)</f>
        <v>20812.132703542637</v>
      </c>
      <c r="E129" s="17">
        <f>C129/5500</f>
        <v>3.6384847383815795</v>
      </c>
      <c r="F129" s="28">
        <f>(D129-C129)/E129</f>
        <v>220.00000000000048</v>
      </c>
      <c r="G129" s="18"/>
      <c r="H129" s="18"/>
      <c r="I129" s="19">
        <f>E129*50/C129</f>
        <v>9.0909090909090905E-3</v>
      </c>
      <c r="J129" s="87"/>
    </row>
    <row r="130" spans="1:16">
      <c r="A130" s="96"/>
      <c r="B130" s="81">
        <f>B129+7</f>
        <v>43653</v>
      </c>
      <c r="C130" s="20">
        <f>D129+G129-H129</f>
        <v>20812.132703542637</v>
      </c>
      <c r="D130" s="17">
        <f>C130+(C130*0.04)</f>
        <v>21644.618011684342</v>
      </c>
      <c r="E130" s="17">
        <f>C130/5500</f>
        <v>3.784024127916843</v>
      </c>
      <c r="F130" s="28">
        <f>(D130-C130)/E130</f>
        <v>220.00000000000011</v>
      </c>
      <c r="G130" s="18"/>
      <c r="H130" s="18"/>
      <c r="I130" s="19">
        <f>E130*50/C130</f>
        <v>9.0909090909090905E-3</v>
      </c>
      <c r="J130" s="87"/>
    </row>
    <row r="131" spans="1:16">
      <c r="A131" s="96"/>
      <c r="B131" s="81">
        <f>B130+7</f>
        <v>43660</v>
      </c>
      <c r="C131" s="20">
        <f>D130+G130-H130</f>
        <v>21644.618011684342</v>
      </c>
      <c r="D131" s="17">
        <f>C131+(C131*0.04)</f>
        <v>22510.402732151717</v>
      </c>
      <c r="E131" s="17">
        <f>C131/5500</f>
        <v>3.935385093033517</v>
      </c>
      <c r="F131" s="28">
        <f>(D131-C131)/E131</f>
        <v>220.00000000000017</v>
      </c>
      <c r="G131" s="18"/>
      <c r="H131" s="18"/>
      <c r="I131" s="19">
        <f>E131*50/C131</f>
        <v>9.0909090909090922E-3</v>
      </c>
      <c r="J131" s="87"/>
    </row>
    <row r="132" spans="1:16" ht="13.5" thickBot="1">
      <c r="A132" s="97"/>
      <c r="B132" s="81">
        <f>B131+7</f>
        <v>43667</v>
      </c>
      <c r="C132" s="20">
        <f>D131+G131-H131</f>
        <v>22510.402732151717</v>
      </c>
      <c r="D132" s="17">
        <f>C132+(C132*0.04)</f>
        <v>23410.818841437787</v>
      </c>
      <c r="E132" s="17">
        <f>C132/5500</f>
        <v>4.0928004967548572</v>
      </c>
      <c r="F132" s="28">
        <f>(D132-C132)/E132</f>
        <v>220.00000000000045</v>
      </c>
      <c r="G132" s="80"/>
      <c r="H132" s="80"/>
      <c r="I132" s="19">
        <f>E132*50/C132</f>
        <v>9.0909090909090905E-3</v>
      </c>
      <c r="J132" s="87"/>
      <c r="K132" s="102"/>
      <c r="L132" s="103"/>
      <c r="M132" s="103"/>
      <c r="N132" s="103"/>
      <c r="O132" s="103"/>
      <c r="P132" s="103"/>
    </row>
    <row r="133" spans="1:16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5">
        <v>27</v>
      </c>
      <c r="B134" s="81">
        <f>B132+7</f>
        <v>43674</v>
      </c>
      <c r="C134" s="20">
        <f>D132+G132-H132</f>
        <v>23410.818841437787</v>
      </c>
      <c r="D134" s="17">
        <f>C134+(C134*0.04)</f>
        <v>24347.251595095298</v>
      </c>
      <c r="E134" s="17">
        <f>C134/5500</f>
        <v>4.2565125166250519</v>
      </c>
      <c r="F134" s="28">
        <f>(D134-C134)/E134</f>
        <v>219.99999999999991</v>
      </c>
      <c r="G134" s="18"/>
      <c r="H134" s="18"/>
      <c r="I134" s="19">
        <f>E134*50/C134</f>
        <v>9.0909090909090905E-3</v>
      </c>
      <c r="J134" s="87"/>
    </row>
    <row r="135" spans="1:16">
      <c r="A135" s="96"/>
      <c r="B135" s="81">
        <f>B134+7</f>
        <v>43681</v>
      </c>
      <c r="C135" s="20">
        <f>D134+G134-H134</f>
        <v>24347.251595095298</v>
      </c>
      <c r="D135" s="17">
        <f>C135+(C135*0.04)</f>
        <v>25321.141658899109</v>
      </c>
      <c r="E135" s="17">
        <f>C135/5500</f>
        <v>4.4267730172900546</v>
      </c>
      <c r="F135" s="28">
        <f>(D135-C135)/E135</f>
        <v>219.99999999999963</v>
      </c>
      <c r="G135" s="18"/>
      <c r="H135" s="18"/>
      <c r="I135" s="19">
        <f>E135*50/C135</f>
        <v>9.0909090909090922E-3</v>
      </c>
      <c r="J135" s="87"/>
    </row>
    <row r="136" spans="1:16">
      <c r="A136" s="96"/>
      <c r="B136" s="81">
        <f>B135+7</f>
        <v>43688</v>
      </c>
      <c r="C136" s="20">
        <f>D135+G135-H135</f>
        <v>25321.141658899109</v>
      </c>
      <c r="D136" s="17">
        <f>C136+(C136*0.04)</f>
        <v>26333.987325255071</v>
      </c>
      <c r="E136" s="17">
        <f>C136/5500</f>
        <v>4.6038439379816563</v>
      </c>
      <c r="F136" s="28">
        <f>(D136-C136)/E136</f>
        <v>219.99999999999966</v>
      </c>
      <c r="G136" s="18"/>
      <c r="H136" s="18"/>
      <c r="I136" s="19">
        <f>E136*50/C136</f>
        <v>9.0909090909090905E-3</v>
      </c>
      <c r="J136" s="87"/>
    </row>
    <row r="137" spans="1:16" ht="13.5" thickBot="1">
      <c r="A137" s="97"/>
      <c r="B137" s="81">
        <f>B136+7</f>
        <v>43695</v>
      </c>
      <c r="C137" s="20">
        <f>D136+G136-H136</f>
        <v>26333.987325255071</v>
      </c>
      <c r="D137" s="17">
        <f>C137+(C137*0.04)</f>
        <v>27387.346818265276</v>
      </c>
      <c r="E137" s="17">
        <f>C137/5500</f>
        <v>4.7879976955009225</v>
      </c>
      <c r="F137" s="28">
        <f>(D137-C137)/E137</f>
        <v>220.00000000000031</v>
      </c>
      <c r="G137" s="80"/>
      <c r="H137" s="80">
        <f>(D137-C124)*0.35</f>
        <v>3598.4517799127761</v>
      </c>
      <c r="I137" s="19">
        <f>E137*50/C137</f>
        <v>9.0909090909090922E-3</v>
      </c>
      <c r="J137" s="87"/>
      <c r="K137" s="98" t="s">
        <v>47</v>
      </c>
      <c r="L137" s="99"/>
      <c r="M137" s="99"/>
      <c r="N137" s="99"/>
      <c r="O137" s="99"/>
      <c r="P137" s="99"/>
    </row>
    <row r="138" spans="1:16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2"/>
    </row>
    <row r="139" spans="1:16">
      <c r="A139" s="95">
        <v>28</v>
      </c>
      <c r="B139" s="81">
        <f>B137+7</f>
        <v>43702</v>
      </c>
      <c r="C139" s="20">
        <f>D137+G137-H137</f>
        <v>23788.895038352501</v>
      </c>
      <c r="D139" s="17">
        <f>C139+(C139*0.04)</f>
        <v>24740.450839886602</v>
      </c>
      <c r="E139" s="17">
        <f>C139/5500</f>
        <v>4.3252536433368185</v>
      </c>
      <c r="F139" s="28">
        <f>(D139-C139)/E139</f>
        <v>220.00000000000026</v>
      </c>
      <c r="G139" s="18"/>
      <c r="H139" s="18"/>
      <c r="I139" s="19">
        <f>E139*50/C139</f>
        <v>9.0909090909090922E-3</v>
      </c>
      <c r="J139" s="87"/>
    </row>
    <row r="140" spans="1:16">
      <c r="A140" s="96"/>
      <c r="B140" s="81">
        <f>B139+7</f>
        <v>43709</v>
      </c>
      <c r="C140" s="20">
        <f>D139+G139-H139</f>
        <v>24740.450839886602</v>
      </c>
      <c r="D140" s="17">
        <f>C140+(C140*0.04)</f>
        <v>25730.068873482065</v>
      </c>
      <c r="E140" s="17">
        <f>C140/5500</f>
        <v>4.4982637890702915</v>
      </c>
      <c r="F140" s="28">
        <f>(D140-C140)/E140</f>
        <v>219.9999999999998</v>
      </c>
      <c r="G140" s="18"/>
      <c r="H140" s="18"/>
      <c r="I140" s="19">
        <f>E140*50/C140</f>
        <v>9.0909090909090922E-3</v>
      </c>
      <c r="J140" s="87"/>
    </row>
    <row r="141" spans="1:16">
      <c r="A141" s="96"/>
      <c r="B141" s="81">
        <f>B140+7</f>
        <v>43716</v>
      </c>
      <c r="C141" s="20">
        <f>D140+G140-H140</f>
        <v>25730.068873482065</v>
      </c>
      <c r="D141" s="17">
        <f>C141+(C141*0.04)</f>
        <v>26759.271628421349</v>
      </c>
      <c r="E141" s="17">
        <f>C141/5500</f>
        <v>4.6781943406331026</v>
      </c>
      <c r="F141" s="28">
        <f>(D141-C141)/E141</f>
        <v>220.00000000000034</v>
      </c>
      <c r="G141" s="18"/>
      <c r="H141" s="18"/>
      <c r="I141" s="19">
        <f>E141*50/C141</f>
        <v>9.0909090909090905E-3</v>
      </c>
      <c r="J141" s="87"/>
    </row>
    <row r="142" spans="1:16" ht="13.5" thickBot="1">
      <c r="A142" s="97"/>
      <c r="B142" s="81">
        <f>B141+7</f>
        <v>43723</v>
      </c>
      <c r="C142" s="20">
        <f>D141+G141-H141</f>
        <v>26759.271628421349</v>
      </c>
      <c r="D142" s="17">
        <f>C142+(C142*0.04)</f>
        <v>27829.642493558204</v>
      </c>
      <c r="E142" s="17">
        <f>C142/5500</f>
        <v>4.8653221142584275</v>
      </c>
      <c r="F142" s="28">
        <f>(D142-C142)/E142</f>
        <v>220.00000000000003</v>
      </c>
      <c r="G142" s="80"/>
      <c r="H142" s="80"/>
      <c r="I142" s="19">
        <f>E142*50/C142</f>
        <v>9.0909090909090922E-3</v>
      </c>
      <c r="J142" s="87"/>
      <c r="K142" s="102"/>
      <c r="L142" s="103"/>
      <c r="M142" s="103"/>
      <c r="N142" s="103"/>
      <c r="O142" s="103"/>
      <c r="P142" s="103"/>
    </row>
    <row r="143" spans="1:16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5">
        <v>29</v>
      </c>
      <c r="B144" s="81">
        <f>B142+7</f>
        <v>43730</v>
      </c>
      <c r="C144" s="20">
        <f>D142+G142-H142</f>
        <v>27829.642493558204</v>
      </c>
      <c r="D144" s="17">
        <f>C144+(C144*0.04)</f>
        <v>28942.828193300531</v>
      </c>
      <c r="E144" s="17">
        <f>C144/5500</f>
        <v>5.0599349988287639</v>
      </c>
      <c r="F144" s="28">
        <f>(D144-C144)/E144</f>
        <v>219.99999999999989</v>
      </c>
      <c r="G144" s="18"/>
      <c r="H144" s="18"/>
      <c r="I144" s="19">
        <f>E144*50/C144</f>
        <v>9.0909090909090905E-3</v>
      </c>
      <c r="J144" s="87"/>
    </row>
    <row r="145" spans="1:16">
      <c r="A145" s="96"/>
      <c r="B145" s="81">
        <f>B144+7</f>
        <v>43737</v>
      </c>
      <c r="C145" s="20">
        <f>D144+G144-H144</f>
        <v>28942.828193300531</v>
      </c>
      <c r="D145" s="17">
        <f>C145+(C145*0.04)</f>
        <v>30100.541321032553</v>
      </c>
      <c r="E145" s="17">
        <f>C145/5500</f>
        <v>5.2623323987819148</v>
      </c>
      <c r="F145" s="28">
        <f>(D145-C145)/E145</f>
        <v>220.0000000000002</v>
      </c>
      <c r="G145" s="18"/>
      <c r="H145" s="18"/>
      <c r="I145" s="19">
        <f>E145*50/C145</f>
        <v>9.0909090909090922E-3</v>
      </c>
      <c r="J145" s="87"/>
    </row>
    <row r="146" spans="1:16">
      <c r="A146" s="96"/>
      <c r="B146" s="81">
        <f>B145+7</f>
        <v>43744</v>
      </c>
      <c r="C146" s="20">
        <f>D145+G145-H145</f>
        <v>30100.541321032553</v>
      </c>
      <c r="D146" s="17">
        <f>C146+(C146*0.04)</f>
        <v>31304.562973873857</v>
      </c>
      <c r="E146" s="17">
        <f>C146/5500</f>
        <v>5.4728256947331912</v>
      </c>
      <c r="F146" s="28">
        <f>(D146-C146)/E146</f>
        <v>220.00000000000034</v>
      </c>
      <c r="G146" s="18"/>
      <c r="H146" s="18"/>
      <c r="I146" s="19">
        <f>E146*50/C146</f>
        <v>9.0909090909090905E-3</v>
      </c>
      <c r="J146" s="87"/>
    </row>
    <row r="147" spans="1:16" ht="13.5" thickBot="1">
      <c r="A147" s="97"/>
      <c r="B147" s="81">
        <f>B146+7</f>
        <v>43751</v>
      </c>
      <c r="C147" s="20">
        <f>D146+G146-H146</f>
        <v>31304.562973873857</v>
      </c>
      <c r="D147" s="17">
        <f>C147+(C147*0.04)</f>
        <v>32556.74549282881</v>
      </c>
      <c r="E147" s="17">
        <f>C147/5500</f>
        <v>5.6917387225225191</v>
      </c>
      <c r="F147" s="28">
        <f>(D147-C147)/E147</f>
        <v>219.99999999999974</v>
      </c>
      <c r="G147" s="80"/>
      <c r="H147" s="80"/>
      <c r="I147" s="19">
        <f>E147*50/C147</f>
        <v>9.0909090909090905E-3</v>
      </c>
      <c r="J147" s="87"/>
      <c r="K147" s="102"/>
      <c r="L147" s="103"/>
      <c r="M147" s="103"/>
      <c r="N147" s="103"/>
      <c r="O147" s="103"/>
      <c r="P147" s="103"/>
    </row>
    <row r="148" spans="1:16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5">
        <v>30</v>
      </c>
      <c r="B149" s="81">
        <f>B147+7</f>
        <v>43758</v>
      </c>
      <c r="C149" s="20">
        <f>D147+G147-H147</f>
        <v>32556.74549282881</v>
      </c>
      <c r="D149" s="17">
        <f>C149+(C149*0.04)</f>
        <v>33859.01531254196</v>
      </c>
      <c r="E149" s="17">
        <f>C149/5500</f>
        <v>5.9194082714234195</v>
      </c>
      <c r="F149" s="28">
        <f>(D149-C149)/E149</f>
        <v>219.99999999999966</v>
      </c>
      <c r="G149" s="18"/>
      <c r="H149" s="18"/>
      <c r="I149" s="19">
        <f>E149*50/C149</f>
        <v>9.0909090909090905E-3</v>
      </c>
      <c r="J149" s="87"/>
    </row>
    <row r="150" spans="1:16">
      <c r="A150" s="96"/>
      <c r="B150" s="81">
        <f>B149+7</f>
        <v>43765</v>
      </c>
      <c r="C150" s="20">
        <f>D149+G149-H149</f>
        <v>33859.01531254196</v>
      </c>
      <c r="D150" s="17">
        <f>C150+(C150*0.04)</f>
        <v>35213.375925043641</v>
      </c>
      <c r="E150" s="17">
        <f>C150/5500</f>
        <v>6.1561846022803568</v>
      </c>
      <c r="F150" s="28">
        <f>(D150-C150)/E150</f>
        <v>220.00000000000045</v>
      </c>
      <c r="G150" s="18"/>
      <c r="H150" s="18"/>
      <c r="I150" s="19">
        <f>E150*50/C150</f>
        <v>9.0909090909090922E-3</v>
      </c>
      <c r="J150" s="87"/>
    </row>
    <row r="151" spans="1:16">
      <c r="A151" s="96"/>
      <c r="B151" s="81">
        <f>B150+7</f>
        <v>43772</v>
      </c>
      <c r="C151" s="20">
        <f>D150+G150-H150</f>
        <v>35213.375925043641</v>
      </c>
      <c r="D151" s="17">
        <f>C151+(C151*0.04)</f>
        <v>36621.910962045389</v>
      </c>
      <c r="E151" s="17">
        <f>C151/5500</f>
        <v>6.4024319863715711</v>
      </c>
      <c r="F151" s="28">
        <f>(D151-C151)/E151</f>
        <v>220.00000000000031</v>
      </c>
      <c r="G151" s="18"/>
      <c r="H151" s="18"/>
      <c r="I151" s="19">
        <f>E151*50/C151</f>
        <v>9.0909090909090905E-3</v>
      </c>
      <c r="J151" s="87"/>
    </row>
    <row r="152" spans="1:16" ht="13.5" thickBot="1">
      <c r="A152" s="97"/>
      <c r="B152" s="81">
        <f>B151+7</f>
        <v>43779</v>
      </c>
      <c r="C152" s="20">
        <f>D151+G151-H151</f>
        <v>36621.910962045389</v>
      </c>
      <c r="D152" s="17">
        <f>C152+(C152*0.04)</f>
        <v>38086.787400527202</v>
      </c>
      <c r="E152" s="17">
        <f>C152/5500</f>
        <v>6.6585292658264343</v>
      </c>
      <c r="F152" s="28">
        <f>(D152-C152)/E152</f>
        <v>219.99999999999966</v>
      </c>
      <c r="G152" s="80"/>
      <c r="H152" s="80">
        <f>(D152-C139)*0.35</f>
        <v>5004.2623267611452</v>
      </c>
      <c r="I152" s="19">
        <f>E152*50/C152</f>
        <v>9.0909090909090922E-3</v>
      </c>
      <c r="J152" s="87"/>
      <c r="K152" s="98" t="s">
        <v>47</v>
      </c>
      <c r="L152" s="99"/>
      <c r="M152" s="99"/>
      <c r="N152" s="99"/>
      <c r="O152" s="99"/>
      <c r="P152" s="99"/>
    </row>
    <row r="153" spans="1:16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5">
        <v>31</v>
      </c>
      <c r="B154" s="81">
        <f>B152+7</f>
        <v>43786</v>
      </c>
      <c r="C154" s="20">
        <f>D152+G152-H152</f>
        <v>33082.525073766054</v>
      </c>
      <c r="D154" s="17">
        <f>C154+(C154*0.04)</f>
        <v>34405.826076716694</v>
      </c>
      <c r="E154" s="17">
        <f>C154/5500</f>
        <v>6.0150045588665551</v>
      </c>
      <c r="F154" s="28">
        <f>(D154-C154)/E154</f>
        <v>219.99999999999972</v>
      </c>
      <c r="G154" s="17"/>
      <c r="H154" s="79"/>
      <c r="I154" s="19">
        <f>E154*50/C154</f>
        <v>9.0909090909090905E-3</v>
      </c>
      <c r="J154" s="87"/>
    </row>
    <row r="155" spans="1:16">
      <c r="A155" s="96"/>
      <c r="B155" s="81">
        <f>B154+7</f>
        <v>43793</v>
      </c>
      <c r="C155" s="20">
        <f>D154+G154-H154</f>
        <v>34405.826076716694</v>
      </c>
      <c r="D155" s="17">
        <f>C155+(C155*0.04)</f>
        <v>35782.059119785365</v>
      </c>
      <c r="E155" s="17">
        <f>C155/5500</f>
        <v>6.2556047412212168</v>
      </c>
      <c r="F155" s="28">
        <f>(D155-C155)/E155</f>
        <v>220.00000000000048</v>
      </c>
      <c r="G155" s="17"/>
      <c r="H155" s="79"/>
      <c r="I155" s="19">
        <f>E155*50/C155</f>
        <v>9.0909090909090905E-3</v>
      </c>
      <c r="J155" s="87"/>
    </row>
    <row r="156" spans="1:16">
      <c r="A156" s="96"/>
      <c r="B156" s="81">
        <f>B155+7</f>
        <v>43800</v>
      </c>
      <c r="C156" s="20">
        <f>D155+G155-H155</f>
        <v>35782.059119785365</v>
      </c>
      <c r="D156" s="17">
        <f>C156+(C156*0.04)</f>
        <v>37213.341484576777</v>
      </c>
      <c r="E156" s="17">
        <f>C156/5500</f>
        <v>6.5058289308700665</v>
      </c>
      <c r="F156" s="28">
        <f>(D156-C156)/E156</f>
        <v>219.9999999999996</v>
      </c>
      <c r="G156" s="17"/>
      <c r="H156" s="79"/>
      <c r="I156" s="19">
        <f>E156*50/C156</f>
        <v>9.0909090909090905E-3</v>
      </c>
      <c r="J156" s="87"/>
    </row>
    <row r="157" spans="1:16" ht="13.5" thickBot="1">
      <c r="A157" s="97"/>
      <c r="B157" s="81">
        <f>B156+7</f>
        <v>43807</v>
      </c>
      <c r="C157" s="20">
        <f>D156+G156-H156</f>
        <v>37213.341484576777</v>
      </c>
      <c r="D157" s="17">
        <f>C157+(C157*0.04)</f>
        <v>38701.875143959849</v>
      </c>
      <c r="E157" s="17">
        <f>C157/5500</f>
        <v>6.7660620881048681</v>
      </c>
      <c r="F157" s="28">
        <f>(D157-C157)/E157</f>
        <v>220.00000000000023</v>
      </c>
      <c r="G157" s="80"/>
      <c r="H157" s="80"/>
      <c r="I157" s="19">
        <f>E157*50/C157</f>
        <v>9.0909090909090905E-3</v>
      </c>
      <c r="J157" s="87"/>
      <c r="K157" s="102"/>
      <c r="L157" s="103"/>
      <c r="M157" s="103"/>
      <c r="N157" s="103"/>
      <c r="O157" s="103"/>
      <c r="P157" s="103"/>
    </row>
    <row r="158" spans="1:16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5">
        <v>32</v>
      </c>
      <c r="B159" s="81">
        <f>B157+7</f>
        <v>43814</v>
      </c>
      <c r="C159" s="20">
        <f>D157+G157-H157</f>
        <v>38701.875143959849</v>
      </c>
      <c r="D159" s="17">
        <f>C159+(C159*0.04)</f>
        <v>40249.950149718243</v>
      </c>
      <c r="E159" s="17">
        <f>C159/5500</f>
        <v>7.0367045716290635</v>
      </c>
      <c r="F159" s="28">
        <f>(D159-C159)/E159</f>
        <v>219.99999999999997</v>
      </c>
      <c r="G159" s="18"/>
      <c r="H159" s="18"/>
      <c r="I159" s="19">
        <f>E159*50/C159</f>
        <v>9.0909090909090905E-3</v>
      </c>
      <c r="J159" s="87"/>
    </row>
    <row r="160" spans="1:16">
      <c r="A160" s="96"/>
      <c r="B160" s="81">
        <f>B159+7</f>
        <v>43821</v>
      </c>
      <c r="C160" s="20">
        <f>D159+G159-H159</f>
        <v>40249.950149718243</v>
      </c>
      <c r="D160" s="17">
        <f>C160+(C160*0.04)</f>
        <v>41859.948155706974</v>
      </c>
      <c r="E160" s="17">
        <f>C160/5500</f>
        <v>7.3181727544942259</v>
      </c>
      <c r="F160" s="28">
        <f>(D160-C160)/E160</f>
        <v>220.0000000000002</v>
      </c>
      <c r="G160" s="18"/>
      <c r="H160" s="18"/>
      <c r="I160" s="19">
        <f>E160*50/C160</f>
        <v>9.0909090909090905E-3</v>
      </c>
      <c r="J160" s="87"/>
    </row>
    <row r="161" spans="1:16">
      <c r="A161" s="96"/>
      <c r="B161" s="81">
        <f>B160+7</f>
        <v>43828</v>
      </c>
      <c r="C161" s="20">
        <f>D160+G160-H160</f>
        <v>41859.948155706974</v>
      </c>
      <c r="D161" s="17">
        <f>C161+(C161*0.04)</f>
        <v>43534.346081935255</v>
      </c>
      <c r="E161" s="17">
        <f>C161/5500</f>
        <v>7.6108996646739957</v>
      </c>
      <c r="F161" s="28">
        <f>(D161-C161)/E161</f>
        <v>220.00000000000026</v>
      </c>
      <c r="G161" s="18"/>
      <c r="H161" s="18"/>
      <c r="I161" s="19">
        <f>E161*50/C161</f>
        <v>9.0909090909090922E-3</v>
      </c>
      <c r="J161" s="87"/>
    </row>
    <row r="162" spans="1:16" ht="13.5" thickBot="1">
      <c r="A162" s="97"/>
      <c r="B162" s="81">
        <f>B161+7</f>
        <v>43835</v>
      </c>
      <c r="C162" s="20">
        <f>D161+G161-H161</f>
        <v>43534.346081935255</v>
      </c>
      <c r="D162" s="17">
        <f>C162+(C162*0.04)</f>
        <v>45275.719925212667</v>
      </c>
      <c r="E162" s="17">
        <f>C162/5500</f>
        <v>7.9153356512609552</v>
      </c>
      <c r="F162" s="28">
        <f>(D162-C162)/E162</f>
        <v>220.0000000000002</v>
      </c>
      <c r="G162" s="80"/>
      <c r="H162" s="80"/>
      <c r="I162" s="19">
        <f>E162*50/C162</f>
        <v>9.0909090909090905E-3</v>
      </c>
      <c r="J162" s="87"/>
      <c r="K162" s="102"/>
      <c r="L162" s="103"/>
      <c r="M162" s="103"/>
      <c r="N162" s="103"/>
      <c r="O162" s="103"/>
      <c r="P162" s="103"/>
    </row>
    <row r="163" spans="1:16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5">
        <v>33</v>
      </c>
      <c r="B164" s="81">
        <f>B162+7</f>
        <v>43842</v>
      </c>
      <c r="C164" s="20">
        <f>D162+G162-H162</f>
        <v>45275.719925212667</v>
      </c>
      <c r="D164" s="17">
        <f>C164+(C164*0.04)</f>
        <v>47086.748722221171</v>
      </c>
      <c r="E164" s="17">
        <f>C164/5500</f>
        <v>8.2319490773113948</v>
      </c>
      <c r="F164" s="28">
        <f>(D164-C164)/E164</f>
        <v>219.99999999999972</v>
      </c>
      <c r="G164" s="18"/>
      <c r="H164" s="18"/>
      <c r="I164" s="19">
        <f>E164*50/C164</f>
        <v>9.0909090909090922E-3</v>
      </c>
      <c r="J164" s="87"/>
    </row>
    <row r="165" spans="1:16">
      <c r="A165" s="96"/>
      <c r="B165" s="81">
        <f>B164+7</f>
        <v>43849</v>
      </c>
      <c r="C165" s="20">
        <f>D164+G164-H164</f>
        <v>47086.748722221171</v>
      </c>
      <c r="D165" s="17">
        <f>C165+(C165*0.04)</f>
        <v>48970.218671110015</v>
      </c>
      <c r="E165" s="17">
        <f>C165/5500</f>
        <v>8.5612270404038497</v>
      </c>
      <c r="F165" s="28">
        <f>(D165-C165)/E165</f>
        <v>219.9999999999996</v>
      </c>
      <c r="G165" s="18"/>
      <c r="H165" s="18"/>
      <c r="I165" s="19">
        <f>E165*50/C165</f>
        <v>9.0909090909090922E-3</v>
      </c>
      <c r="J165" s="87"/>
      <c r="K165" s="31"/>
      <c r="L165" s="31"/>
    </row>
    <row r="166" spans="1:16">
      <c r="A166" s="96"/>
      <c r="B166" s="81">
        <f>B165+7</f>
        <v>43856</v>
      </c>
      <c r="C166" s="20">
        <f>D165+G165-H165</f>
        <v>48970.218671110015</v>
      </c>
      <c r="D166" s="17">
        <f>C166+(C166*0.04)</f>
        <v>50929.027417954414</v>
      </c>
      <c r="E166" s="17">
        <f>C166/5500</f>
        <v>8.903676122020002</v>
      </c>
      <c r="F166" s="28">
        <f>(D166-C166)/E166</f>
        <v>219.99999999999986</v>
      </c>
      <c r="G166" s="18"/>
      <c r="H166" s="18"/>
      <c r="I166" s="19">
        <f>E166*50/C166</f>
        <v>9.0909090909090905E-3</v>
      </c>
      <c r="J166" s="87"/>
      <c r="K166" s="31"/>
      <c r="L166" s="31"/>
    </row>
    <row r="167" spans="1:16" ht="13.5" thickBot="1">
      <c r="A167" s="97"/>
      <c r="B167" s="81">
        <f>B166+7</f>
        <v>43863</v>
      </c>
      <c r="C167" s="20">
        <f>D166+G166-H166</f>
        <v>50929.027417954414</v>
      </c>
      <c r="D167" s="17">
        <f>C167+(C167*0.04)</f>
        <v>52966.188514672591</v>
      </c>
      <c r="E167" s="17">
        <f>C167/5500</f>
        <v>9.2598231669008033</v>
      </c>
      <c r="F167" s="28">
        <f>(D167-C167)/E167</f>
        <v>220</v>
      </c>
      <c r="G167" s="80"/>
      <c r="H167" s="80">
        <f>(D167-C154)*0.35</f>
        <v>6959.2822043172873</v>
      </c>
      <c r="I167" s="19">
        <f>E167*50/C167</f>
        <v>9.0909090909090922E-3</v>
      </c>
      <c r="J167" s="87"/>
      <c r="K167" s="98" t="s">
        <v>47</v>
      </c>
      <c r="L167" s="99"/>
      <c r="M167" s="99"/>
      <c r="N167" s="99"/>
      <c r="O167" s="99"/>
      <c r="P167" s="99"/>
    </row>
    <row r="168" spans="1:16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5">
        <v>34</v>
      </c>
      <c r="B169" s="81">
        <f>B167+7</f>
        <v>43870</v>
      </c>
      <c r="C169" s="20">
        <f>D167+G167-H167</f>
        <v>46006.906310355305</v>
      </c>
      <c r="D169" s="17">
        <f>C169+(C169*0.04)</f>
        <v>47847.182562769514</v>
      </c>
      <c r="E169" s="17">
        <f>C169/5500</f>
        <v>8.3648920564282374</v>
      </c>
      <c r="F169" s="28">
        <f>(D169-C169)/E169</f>
        <v>219.9999999999996</v>
      </c>
      <c r="G169" s="18"/>
      <c r="H169" s="18"/>
      <c r="I169" s="19">
        <f>E169*50/C169</f>
        <v>9.0909090909090922E-3</v>
      </c>
      <c r="J169" s="87"/>
    </row>
    <row r="170" spans="1:16">
      <c r="A170" s="96"/>
      <c r="B170" s="81">
        <f>B169+7</f>
        <v>43877</v>
      </c>
      <c r="C170" s="20">
        <f>D169+G169-H169</f>
        <v>47847.182562769514</v>
      </c>
      <c r="D170" s="17">
        <f>C170+(C170*0.04)</f>
        <v>49761.069865280297</v>
      </c>
      <c r="E170" s="17">
        <f>C170/5500</f>
        <v>8.6994877386853666</v>
      </c>
      <c r="F170" s="28">
        <f>(D170-C170)/E170</f>
        <v>220.0000000000002</v>
      </c>
      <c r="G170" s="18"/>
      <c r="H170" s="18"/>
      <c r="I170" s="19">
        <f>E170*50/C170</f>
        <v>9.0909090909090922E-3</v>
      </c>
      <c r="J170" s="87"/>
    </row>
    <row r="171" spans="1:16">
      <c r="A171" s="96"/>
      <c r="B171" s="81">
        <f>B170+7</f>
        <v>43884</v>
      </c>
      <c r="C171" s="20">
        <f>D170+G170-H170</f>
        <v>49761.069865280297</v>
      </c>
      <c r="D171" s="17">
        <f>C171+(C171*0.04)</f>
        <v>51751.512659891509</v>
      </c>
      <c r="E171" s="17">
        <f>C171/5500</f>
        <v>9.0474672482327811</v>
      </c>
      <c r="F171" s="28">
        <f>(D171-C171)/E171</f>
        <v>220</v>
      </c>
      <c r="G171" s="18"/>
      <c r="H171" s="18"/>
      <c r="I171" s="19">
        <f>E171*50/C171</f>
        <v>9.0909090909090905E-3</v>
      </c>
      <c r="J171" s="87"/>
    </row>
    <row r="172" spans="1:16" ht="13.5" thickBot="1">
      <c r="A172" s="97"/>
      <c r="B172" s="81">
        <f>B171+7</f>
        <v>43891</v>
      </c>
      <c r="C172" s="20">
        <f>D171+G171-H171</f>
        <v>51751.512659891509</v>
      </c>
      <c r="D172" s="17">
        <f>C172+(C172*0.04)</f>
        <v>53821.573166287169</v>
      </c>
      <c r="E172" s="17">
        <f>C172/5500</f>
        <v>9.4093659381620931</v>
      </c>
      <c r="F172" s="28">
        <f>(D172-C172)/E172</f>
        <v>220.00000000000006</v>
      </c>
      <c r="G172" s="80"/>
      <c r="H172" s="80"/>
      <c r="I172" s="19">
        <f>E172*50/C172</f>
        <v>9.0909090909090922E-3</v>
      </c>
      <c r="J172" s="87"/>
      <c r="K172" s="102"/>
      <c r="L172" s="103"/>
      <c r="M172" s="103"/>
      <c r="N172" s="103"/>
      <c r="O172" s="103"/>
      <c r="P172" s="103"/>
    </row>
    <row r="173" spans="1:16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5">
        <v>35</v>
      </c>
      <c r="B174" s="81">
        <f>B172+7</f>
        <v>43898</v>
      </c>
      <c r="C174" s="20">
        <f>D172+G172-H172</f>
        <v>53821.573166287169</v>
      </c>
      <c r="D174" s="17">
        <f>C174+(C174*0.04)</f>
        <v>55974.436092938653</v>
      </c>
      <c r="E174" s="17">
        <f>C174/5500</f>
        <v>9.7857405756885765</v>
      </c>
      <c r="F174" s="28">
        <f>(D174-C174)/E174</f>
        <v>219.99999999999966</v>
      </c>
      <c r="G174" s="18"/>
      <c r="H174" s="18"/>
      <c r="I174" s="19">
        <f>E174*50/C174</f>
        <v>9.0909090909090905E-3</v>
      </c>
      <c r="J174" s="87"/>
    </row>
    <row r="175" spans="1:16">
      <c r="A175" s="96"/>
      <c r="B175" s="81">
        <f>B174+7</f>
        <v>43905</v>
      </c>
      <c r="C175" s="20">
        <f>D174+G174-H174</f>
        <v>55974.436092938653</v>
      </c>
      <c r="D175" s="17">
        <f>C175+(C175*0.04)</f>
        <v>58213.413536656197</v>
      </c>
      <c r="E175" s="17">
        <f>C175/5500</f>
        <v>10.177170198716119</v>
      </c>
      <c r="F175" s="28">
        <f>(D175-C175)/E175</f>
        <v>219.99999999999974</v>
      </c>
      <c r="G175" s="18"/>
      <c r="H175" s="18"/>
      <c r="I175" s="19">
        <f>E175*50/C175</f>
        <v>9.0909090909090905E-3</v>
      </c>
      <c r="J175" s="87"/>
    </row>
    <row r="176" spans="1:16">
      <c r="A176" s="96"/>
      <c r="B176" s="81">
        <f>B175+7</f>
        <v>43912</v>
      </c>
      <c r="C176" s="20">
        <f>D175+G175-H175</f>
        <v>58213.413536656197</v>
      </c>
      <c r="D176" s="17">
        <f>C176+(C176*0.04)</f>
        <v>60541.950078122441</v>
      </c>
      <c r="E176" s="17">
        <f>C176/5500</f>
        <v>10.584257006664764</v>
      </c>
      <c r="F176" s="28">
        <f>(D176-C176)/E176</f>
        <v>219.99999999999969</v>
      </c>
      <c r="G176" s="18"/>
      <c r="H176" s="18"/>
      <c r="I176" s="19">
        <f>E176*50/C176</f>
        <v>9.0909090909090922E-3</v>
      </c>
      <c r="J176" s="87"/>
    </row>
    <row r="177" spans="1:16" ht="13.5" thickBot="1">
      <c r="A177" s="97"/>
      <c r="B177" s="81">
        <f>B176+7</f>
        <v>43919</v>
      </c>
      <c r="C177" s="20">
        <f>D176+G176-H176</f>
        <v>60541.950078122441</v>
      </c>
      <c r="D177" s="17">
        <f>C177+(C177*0.04)</f>
        <v>62963.628081247341</v>
      </c>
      <c r="E177" s="17">
        <f>C177/5500</f>
        <v>11.007627286931353</v>
      </c>
      <c r="F177" s="28">
        <f>(D177-C177)/E177</f>
        <v>220.00000000000023</v>
      </c>
      <c r="G177" s="80"/>
      <c r="H177" s="80">
        <f>(D177-C169)*0.35</f>
        <v>5934.8526198122127</v>
      </c>
      <c r="I177" s="19">
        <f>E177*50/C177</f>
        <v>9.0909090909090905E-3</v>
      </c>
      <c r="J177" s="87"/>
      <c r="K177" s="98" t="s">
        <v>47</v>
      </c>
      <c r="L177" s="99"/>
      <c r="M177" s="99"/>
      <c r="N177" s="99"/>
      <c r="O177" s="99"/>
      <c r="P177" s="99"/>
    </row>
    <row r="178" spans="1:16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78"/>
  <sheetViews>
    <sheetView topLeftCell="A7" workbookViewId="0">
      <selection activeCell="J16" sqref="J16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6384" width="9.140625" style="75"/>
  </cols>
  <sheetData>
    <row r="1" spans="1:16" ht="13.5" thickBot="1">
      <c r="B1" s="100"/>
      <c r="C1" s="101"/>
      <c r="D1" s="101"/>
      <c r="E1" s="101"/>
      <c r="F1" s="101"/>
      <c r="G1" s="101"/>
      <c r="H1" s="101"/>
      <c r="I1" s="101"/>
      <c r="J1" s="101"/>
    </row>
    <row r="2" spans="1:16" ht="13.5" thickBot="1">
      <c r="A2" s="76" t="s">
        <v>36</v>
      </c>
      <c r="B2" s="3" t="s">
        <v>3</v>
      </c>
      <c r="C2" s="4" t="s">
        <v>38</v>
      </c>
      <c r="D2" s="5" t="s">
        <v>39</v>
      </c>
      <c r="E2" s="5" t="s">
        <v>40</v>
      </c>
      <c r="F2" s="5" t="s">
        <v>41</v>
      </c>
      <c r="G2" s="5" t="s">
        <v>6</v>
      </c>
      <c r="H2" s="5" t="s">
        <v>6</v>
      </c>
      <c r="I2" s="14" t="s">
        <v>37</v>
      </c>
      <c r="J2" s="14" t="s">
        <v>2</v>
      </c>
    </row>
    <row r="3" spans="1:16" ht="13.5" thickBot="1">
      <c r="A3" s="77"/>
      <c r="B3" s="3" t="s">
        <v>8</v>
      </c>
      <c r="C3" s="7" t="s">
        <v>45</v>
      </c>
      <c r="D3" s="7" t="s">
        <v>45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43</v>
      </c>
    </row>
    <row r="4" spans="1:16">
      <c r="A4" s="95">
        <v>1</v>
      </c>
      <c r="B4" s="81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87">
        <f>(D4-C4)/C4</f>
        <v>0</v>
      </c>
    </row>
    <row r="5" spans="1:16">
      <c r="A5" s="96"/>
      <c r="B5" s="81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87">
        <f>(D5-C4)/C4</f>
        <v>1.4999999999999999E-2</v>
      </c>
    </row>
    <row r="6" spans="1:16">
      <c r="A6" s="96"/>
      <c r="B6" s="81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87">
        <f>(D6-$C4)/$C4</f>
        <v>6.9809999999999942E-2</v>
      </c>
    </row>
    <row r="7" spans="1:16" ht="13.5" thickBot="1">
      <c r="A7" s="97"/>
      <c r="B7" s="81">
        <f>B6+7</f>
        <v>42925</v>
      </c>
      <c r="C7" s="20">
        <f>D6+G6-H6</f>
        <v>213.96199999999999</v>
      </c>
      <c r="D7" s="17">
        <f>C7+(C7*0.0483)</f>
        <v>224.2963646</v>
      </c>
      <c r="E7" s="17">
        <f>C7/3250</f>
        <v>6.5834461538461536E-2</v>
      </c>
      <c r="F7" s="34">
        <f>(D7-C7)/E7</f>
        <v>156.97500000000022</v>
      </c>
      <c r="G7" s="18"/>
      <c r="H7" s="18"/>
      <c r="I7" s="19">
        <f>E7*50/C7</f>
        <v>1.5384615384615385E-2</v>
      </c>
      <c r="J7" s="87">
        <f>(D7-$C4)/$C4</f>
        <v>0.12148182300000002</v>
      </c>
      <c r="K7" s="102"/>
      <c r="L7" s="103"/>
      <c r="M7" s="103"/>
      <c r="N7" s="103"/>
      <c r="O7" s="103"/>
      <c r="P7" s="103"/>
    </row>
    <row r="8" spans="1:16" ht="13.5" thickBot="1">
      <c r="A8" s="78"/>
      <c r="B8" s="13"/>
      <c r="C8" s="22"/>
      <c r="D8" s="23"/>
      <c r="E8" s="23"/>
      <c r="F8" s="27"/>
      <c r="G8" s="23"/>
      <c r="H8" s="10"/>
      <c r="I8" s="24"/>
      <c r="J8" s="88"/>
    </row>
    <row r="9" spans="1:16">
      <c r="A9" s="95">
        <v>2</v>
      </c>
      <c r="B9" s="81">
        <f>B7+7</f>
        <v>42932</v>
      </c>
      <c r="C9" s="20">
        <f>D7+G7-H7</f>
        <v>224.2963646</v>
      </c>
      <c r="D9" s="17">
        <f>C9+(C9*-0.074)</f>
        <v>207.6984336196</v>
      </c>
      <c r="E9" s="17">
        <f>C9/3250</f>
        <v>6.9014266030769225E-2</v>
      </c>
      <c r="F9" s="37">
        <f>(D9-C9)/E9</f>
        <v>-240.50000000000014</v>
      </c>
      <c r="G9" s="18"/>
      <c r="H9" s="18"/>
      <c r="I9" s="19">
        <f>E9*50/C9</f>
        <v>1.5384615384615384E-2</v>
      </c>
      <c r="J9" s="87">
        <f>(D9-$C4)/$C4</f>
        <v>3.8492168097999976E-2</v>
      </c>
    </row>
    <row r="10" spans="1:16">
      <c r="A10" s="96"/>
      <c r="B10" s="81">
        <f>B9+7</f>
        <v>42939</v>
      </c>
      <c r="C10" s="20">
        <f>D9+G9-H9</f>
        <v>207.6984336196</v>
      </c>
      <c r="D10" s="17">
        <f>C10+(C10*0.0427)</f>
        <v>216.56715673515691</v>
      </c>
      <c r="E10" s="17">
        <f>C10/3250</f>
        <v>6.3907210344492302E-2</v>
      </c>
      <c r="F10" s="34">
        <f>(D10-C10)/E10</f>
        <v>138.77499999999998</v>
      </c>
      <c r="G10" s="18"/>
      <c r="H10" s="18"/>
      <c r="I10" s="19">
        <f>E10*50/C10</f>
        <v>1.5384615384615384E-2</v>
      </c>
      <c r="J10" s="87">
        <f>(D10-$C4)/$C4</f>
        <v>8.2835783675784563E-2</v>
      </c>
    </row>
    <row r="11" spans="1:16">
      <c r="A11" s="96"/>
      <c r="B11" s="81">
        <f>B10+7</f>
        <v>42946</v>
      </c>
      <c r="C11" s="20">
        <f>D10+G10-H10</f>
        <v>216.56715673515691</v>
      </c>
      <c r="D11" s="17">
        <f>C11+(C11*-0.0045)</f>
        <v>215.5926045298487</v>
      </c>
      <c r="E11" s="17">
        <f>C11/3250</f>
        <v>6.663604822620213E-2</v>
      </c>
      <c r="F11" s="37">
        <f>(D11-C11)/E11</f>
        <v>-14.625000000000119</v>
      </c>
      <c r="G11" s="18"/>
      <c r="H11" s="18"/>
      <c r="I11" s="19">
        <f>E11*50/C11</f>
        <v>1.5384615384615385E-2</v>
      </c>
      <c r="J11" s="87">
        <f>(D11-$C4)/$C4</f>
        <v>7.7963022649243499E-2</v>
      </c>
    </row>
    <row r="12" spans="1:16" ht="13.5" thickBot="1">
      <c r="A12" s="97"/>
      <c r="B12" s="81">
        <f>B11+7</f>
        <v>42953</v>
      </c>
      <c r="C12" s="20">
        <f>D11+G11-H11</f>
        <v>215.5926045298487</v>
      </c>
      <c r="D12" s="17">
        <f>C12+(C12*-0.0326)</f>
        <v>208.56428562217565</v>
      </c>
      <c r="E12" s="17">
        <f>C12/3250</f>
        <v>6.6336186009184214E-2</v>
      </c>
      <c r="F12" s="37">
        <f>(D12-C12)/E12</f>
        <v>-105.94999999999979</v>
      </c>
      <c r="G12" s="18"/>
      <c r="H12" s="18"/>
      <c r="I12" s="19">
        <f>E12*50/C12</f>
        <v>1.5384615384615384E-2</v>
      </c>
      <c r="J12" s="87">
        <f>(D12-$C4)/$C4</f>
        <v>4.2821428110878232E-2</v>
      </c>
      <c r="K12" s="102"/>
      <c r="L12" s="103"/>
      <c r="M12" s="103"/>
      <c r="N12" s="103"/>
      <c r="O12" s="103"/>
      <c r="P12" s="103"/>
    </row>
    <row r="13" spans="1:16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95">
        <v>3</v>
      </c>
      <c r="B14" s="81">
        <f>B12+7</f>
        <v>42960</v>
      </c>
      <c r="C14" s="20">
        <f>D12+G12-H12</f>
        <v>208.56428562217565</v>
      </c>
      <c r="D14" s="17">
        <f>C14+(C14*-0.02)</f>
        <v>204.39299990973214</v>
      </c>
      <c r="E14" s="17">
        <f>C14/3250</f>
        <v>6.4173626345284812E-2</v>
      </c>
      <c r="F14" s="37">
        <f>(D14-C14)/E14</f>
        <v>-64.999999999999901</v>
      </c>
      <c r="G14" s="18"/>
      <c r="H14" s="18"/>
      <c r="I14" s="19">
        <f>E14*50/C14</f>
        <v>1.5384615384615384E-2</v>
      </c>
      <c r="J14" s="87">
        <f>(D14-$C4)/$C4</f>
        <v>2.1964999548660699E-2</v>
      </c>
    </row>
    <row r="15" spans="1:16">
      <c r="A15" s="96"/>
      <c r="B15" s="81">
        <f>B14+7</f>
        <v>42967</v>
      </c>
      <c r="C15" s="20">
        <f>D14+G14-H14</f>
        <v>204.39299990973214</v>
      </c>
      <c r="D15" s="17">
        <f>C15+(C15*0.0596)</f>
        <v>216.57482270435219</v>
      </c>
      <c r="E15" s="17">
        <f>C15/3250</f>
        <v>6.2890153818379119E-2</v>
      </c>
      <c r="F15" s="34">
        <f>(D15-C15)/E15</f>
        <v>193.70000000000019</v>
      </c>
      <c r="G15" s="18"/>
      <c r="H15" s="18"/>
      <c r="I15" s="19">
        <f>E15*50/C15</f>
        <v>1.5384615384615384E-2</v>
      </c>
      <c r="J15" s="87">
        <f>(D15-$C4)/$C4</f>
        <v>8.2874113521760939E-2</v>
      </c>
    </row>
    <row r="16" spans="1:16">
      <c r="A16" s="96"/>
      <c r="B16" s="81">
        <f>B15+7</f>
        <v>42974</v>
      </c>
      <c r="C16" s="20">
        <f>D15+G15-H15</f>
        <v>216.57482270435219</v>
      </c>
      <c r="D16" s="17">
        <f>C16+(C16*-0.0884)</f>
        <v>197.42960837728745</v>
      </c>
      <c r="E16" s="17">
        <f>C16/3250</f>
        <v>6.6638406985954524E-2</v>
      </c>
      <c r="F16" s="37">
        <f>(D16-C16)/E16</f>
        <v>-287.3</v>
      </c>
      <c r="G16" s="18"/>
      <c r="H16" s="18"/>
      <c r="I16" s="19">
        <f>E16*50/C16</f>
        <v>1.5384615384615385E-2</v>
      </c>
      <c r="J16" s="93">
        <f>(D16-$C4)/$C4</f>
        <v>-1.2851958113562744E-2</v>
      </c>
    </row>
    <row r="17" spans="1:16" ht="15.75" thickBot="1">
      <c r="A17" s="97"/>
      <c r="B17" s="81">
        <f>B16+7</f>
        <v>42981</v>
      </c>
      <c r="C17" s="32">
        <f>D16+G16-H16</f>
        <v>197.42960837728745</v>
      </c>
      <c r="D17" s="17">
        <f>C17+(C17*0.04)</f>
        <v>205.32679271237896</v>
      </c>
      <c r="E17" s="17">
        <f>C17/5500</f>
        <v>3.5896292432234085E-2</v>
      </c>
      <c r="F17" s="28">
        <f>(D17-C17)/E17</f>
        <v>220.00000000000028</v>
      </c>
      <c r="G17" s="18"/>
      <c r="H17" s="80">
        <f>(D17-C4)*0.3</f>
        <v>1.5980378137136881</v>
      </c>
      <c r="I17" s="19">
        <f>E17*50/C17</f>
        <v>9.0909090909090922E-3</v>
      </c>
      <c r="J17" s="87"/>
      <c r="K17" s="98" t="s">
        <v>46</v>
      </c>
      <c r="L17" s="99"/>
      <c r="M17" s="99"/>
      <c r="N17" s="99"/>
      <c r="O17" s="99"/>
      <c r="P17" s="99"/>
    </row>
    <row r="18" spans="1:16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95">
        <v>4</v>
      </c>
      <c r="B19" s="81">
        <f>B17+7</f>
        <v>42988</v>
      </c>
      <c r="C19" s="20">
        <f>D17+G17-H17</f>
        <v>203.72875489866527</v>
      </c>
      <c r="D19" s="17">
        <f>C19+(C19*0.04)</f>
        <v>211.87790509461189</v>
      </c>
      <c r="E19" s="17">
        <f>C19/5500</f>
        <v>3.7041591799757322E-2</v>
      </c>
      <c r="F19" s="28">
        <f>(D19-C19)/E19</f>
        <v>220.0000000000002</v>
      </c>
      <c r="G19" s="18"/>
      <c r="H19" s="18"/>
      <c r="I19" s="19">
        <f>E19*50/C19</f>
        <v>9.0909090909090905E-3</v>
      </c>
      <c r="J19" s="87"/>
    </row>
    <row r="20" spans="1:16">
      <c r="A20" s="96"/>
      <c r="B20" s="81">
        <f>B19+7</f>
        <v>42995</v>
      </c>
      <c r="C20" s="20">
        <f>D19+G19-H19</f>
        <v>211.87790509461189</v>
      </c>
      <c r="D20" s="17">
        <f>C20+(C20*0.04)</f>
        <v>220.35302129839636</v>
      </c>
      <c r="E20" s="17">
        <f>C20/5500</f>
        <v>3.8523255471747619E-2</v>
      </c>
      <c r="F20" s="28">
        <f>(D20-C20)/E20</f>
        <v>219.99999999999974</v>
      </c>
      <c r="G20" s="18"/>
      <c r="H20" s="18"/>
      <c r="I20" s="19">
        <f>E20*50/C20</f>
        <v>9.0909090909090922E-3</v>
      </c>
      <c r="J20" s="87"/>
    </row>
    <row r="21" spans="1:16">
      <c r="A21" s="96"/>
      <c r="B21" s="81">
        <f>B20+7</f>
        <v>43002</v>
      </c>
      <c r="C21" s="20">
        <f>D20+G20-H20</f>
        <v>220.35302129839636</v>
      </c>
      <c r="D21" s="17">
        <f>C21+(C21*0.04)</f>
        <v>229.16714215033221</v>
      </c>
      <c r="E21" s="17">
        <f>C21/5500</f>
        <v>4.0064185690617517E-2</v>
      </c>
      <c r="F21" s="28">
        <f>(D21-C21)/E21</f>
        <v>220.00000000000003</v>
      </c>
      <c r="G21" s="18"/>
      <c r="H21" s="18"/>
      <c r="I21" s="19">
        <f>E21*50/C21</f>
        <v>9.0909090909090905E-3</v>
      </c>
      <c r="J21" s="87"/>
    </row>
    <row r="22" spans="1:16" ht="13.5" thickBot="1">
      <c r="A22" s="97"/>
      <c r="B22" s="81">
        <f>B21+7</f>
        <v>43009</v>
      </c>
      <c r="C22" s="20">
        <f>D21+G21-H21</f>
        <v>229.16714215033221</v>
      </c>
      <c r="D22" s="17">
        <f>C22+(C22*0.04)</f>
        <v>238.33382783634551</v>
      </c>
      <c r="E22" s="17">
        <f>C22/5500</f>
        <v>4.1666753118242222E-2</v>
      </c>
      <c r="F22" s="28">
        <f>(D22-C22)/E22</f>
        <v>220.00000000000014</v>
      </c>
      <c r="G22" s="18"/>
      <c r="H22" s="18"/>
      <c r="I22" s="19">
        <f>E22*50/C22</f>
        <v>9.0909090909090905E-3</v>
      </c>
      <c r="J22" s="87"/>
      <c r="K22" s="102"/>
      <c r="L22" s="103"/>
      <c r="M22" s="103"/>
      <c r="N22" s="103"/>
      <c r="O22" s="103"/>
      <c r="P22" s="103"/>
    </row>
    <row r="23" spans="1:16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5">
        <v>5</v>
      </c>
      <c r="B24" s="81">
        <f>B22+7</f>
        <v>43016</v>
      </c>
      <c r="C24" s="20">
        <f>D22+G22-H22</f>
        <v>238.33382783634551</v>
      </c>
      <c r="D24" s="17">
        <f>C24+(C24*0.04)</f>
        <v>247.86718094979932</v>
      </c>
      <c r="E24" s="17">
        <f>C24/5500</f>
        <v>4.3333423242971909E-2</v>
      </c>
      <c r="F24" s="28">
        <f>(D24-C24)/E24</f>
        <v>219.99999999999986</v>
      </c>
      <c r="G24" s="18"/>
      <c r="H24" s="18"/>
      <c r="I24" s="19">
        <f>E24*50/C24</f>
        <v>9.0909090909090905E-3</v>
      </c>
      <c r="J24" s="87"/>
    </row>
    <row r="25" spans="1:16">
      <c r="A25" s="96"/>
      <c r="B25" s="81">
        <f>B24+7</f>
        <v>43023</v>
      </c>
      <c r="C25" s="20">
        <f>D24+G24-H24</f>
        <v>247.86718094979932</v>
      </c>
      <c r="D25" s="17">
        <f>C25+(C25*0.04)</f>
        <v>257.7818681877913</v>
      </c>
      <c r="E25" s="17">
        <f>C25/5500</f>
        <v>4.5066760172690783E-2</v>
      </c>
      <c r="F25" s="28">
        <f>(D25-C25)/E25</f>
        <v>220.00000000000026</v>
      </c>
      <c r="G25" s="18"/>
      <c r="H25" s="18"/>
      <c r="I25" s="19">
        <f>E25*50/C25</f>
        <v>9.0909090909090905E-3</v>
      </c>
      <c r="J25" s="87"/>
    </row>
    <row r="26" spans="1:16">
      <c r="A26" s="96"/>
      <c r="B26" s="81">
        <f>B25+7</f>
        <v>43030</v>
      </c>
      <c r="C26" s="20">
        <f>D25+G25-H25</f>
        <v>257.7818681877913</v>
      </c>
      <c r="D26" s="17">
        <f>C26+(C26*0.04)</f>
        <v>268.09314291530296</v>
      </c>
      <c r="E26" s="17">
        <f>C26/5500</f>
        <v>4.6869430579598421E-2</v>
      </c>
      <c r="F26" s="28">
        <f>(D26-C26)/E26</f>
        <v>220.00000000000014</v>
      </c>
      <c r="G26" s="18"/>
      <c r="H26" s="18"/>
      <c r="I26" s="19">
        <f>E26*50/C26</f>
        <v>9.0909090909090922E-3</v>
      </c>
      <c r="J26" s="87"/>
    </row>
    <row r="27" spans="1:16" ht="13.5" thickBot="1">
      <c r="A27" s="97"/>
      <c r="B27" s="81">
        <f>B26+7</f>
        <v>43037</v>
      </c>
      <c r="C27" s="20">
        <f>D26+G26-H26</f>
        <v>268.09314291530296</v>
      </c>
      <c r="D27" s="17">
        <f>C27+(C27*0.04)</f>
        <v>278.8168686319151</v>
      </c>
      <c r="E27" s="17">
        <f>C27/5500</f>
        <v>4.8744207802782359E-2</v>
      </c>
      <c r="F27" s="28">
        <f>(D27-C27)/E27</f>
        <v>220.00000000000037</v>
      </c>
      <c r="G27" s="18"/>
      <c r="H27" s="18"/>
      <c r="I27" s="19">
        <f>E27*50/C27</f>
        <v>9.0909090909090905E-3</v>
      </c>
      <c r="J27" s="87"/>
      <c r="K27" s="102"/>
      <c r="L27" s="103"/>
      <c r="M27" s="103"/>
      <c r="N27" s="103"/>
      <c r="O27" s="103"/>
      <c r="P27" s="103"/>
    </row>
    <row r="28" spans="1:16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5">
        <v>6</v>
      </c>
      <c r="B29" s="81">
        <f>B27+7</f>
        <v>43044</v>
      </c>
      <c r="C29" s="20">
        <f>D27+G27-H27</f>
        <v>278.8168686319151</v>
      </c>
      <c r="D29" s="17">
        <f>C29+(C29*0.04)</f>
        <v>289.96954337719171</v>
      </c>
      <c r="E29" s="17">
        <f>C29/5500</f>
        <v>5.0693976114893652E-2</v>
      </c>
      <c r="F29" s="28">
        <f>(D29-C29)/E29</f>
        <v>220.0000000000002</v>
      </c>
      <c r="G29" s="18"/>
      <c r="H29" s="18"/>
      <c r="I29" s="19">
        <f>E29*50/C29</f>
        <v>9.0909090909090905E-3</v>
      </c>
      <c r="J29" s="87"/>
    </row>
    <row r="30" spans="1:16">
      <c r="A30" s="96"/>
      <c r="B30" s="81">
        <f>B29+7</f>
        <v>43051</v>
      </c>
      <c r="C30" s="20">
        <f>D29+G29-H29</f>
        <v>289.96954337719171</v>
      </c>
      <c r="D30" s="17">
        <f>C30+(C30*0.04)</f>
        <v>301.56832511227935</v>
      </c>
      <c r="E30" s="17">
        <f>C30/5500</f>
        <v>5.27217351594894E-2</v>
      </c>
      <c r="F30" s="28">
        <f>(D30-C30)/E30</f>
        <v>219.99999999999949</v>
      </c>
      <c r="G30" s="18"/>
      <c r="H30" s="18"/>
      <c r="I30" s="19">
        <f>E30*50/C30</f>
        <v>9.0909090909090905E-3</v>
      </c>
      <c r="J30" s="87"/>
    </row>
    <row r="31" spans="1:16">
      <c r="A31" s="96"/>
      <c r="B31" s="81">
        <f>B30+7</f>
        <v>43058</v>
      </c>
      <c r="C31" s="20">
        <f>D30+G30-H30</f>
        <v>301.56832511227935</v>
      </c>
      <c r="D31" s="17">
        <f>C31+(C31*0.04)</f>
        <v>313.63105811677053</v>
      </c>
      <c r="E31" s="17">
        <f>C31/5500</f>
        <v>5.4830604565868975E-2</v>
      </c>
      <c r="F31" s="28">
        <f>(D31-C31)/E31</f>
        <v>220.00000000000009</v>
      </c>
      <c r="G31" s="18"/>
      <c r="H31" s="18"/>
      <c r="I31" s="19">
        <f>E31*50/C31</f>
        <v>9.0909090909090905E-3</v>
      </c>
      <c r="J31" s="87"/>
    </row>
    <row r="32" spans="1:16" ht="13.5" thickBot="1">
      <c r="A32" s="97"/>
      <c r="B32" s="81">
        <f>B31+7</f>
        <v>43065</v>
      </c>
      <c r="C32" s="20">
        <f>D31+G31-H31</f>
        <v>313.63105811677053</v>
      </c>
      <c r="D32" s="17">
        <f>C32+(C32*0.04)</f>
        <v>326.17630044144136</v>
      </c>
      <c r="E32" s="17">
        <f>C32/5500</f>
        <v>5.702382874850373E-2</v>
      </c>
      <c r="F32" s="28">
        <f>(D32-C32)/E32</f>
        <v>220.00000000000006</v>
      </c>
      <c r="G32" s="18"/>
      <c r="H32" s="80">
        <f>(D32-C19)*0.35</f>
        <v>42.856640939971626</v>
      </c>
      <c r="I32" s="19">
        <f>E32*50/C32</f>
        <v>9.0909090909090905E-3</v>
      </c>
      <c r="J32" s="87"/>
      <c r="K32" s="98" t="s">
        <v>47</v>
      </c>
      <c r="L32" s="99"/>
      <c r="M32" s="99"/>
      <c r="N32" s="99"/>
      <c r="O32" s="99"/>
      <c r="P32" s="99"/>
    </row>
    <row r="33" spans="1:16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5">
        <v>7</v>
      </c>
      <c r="B34" s="81">
        <f>B32+7</f>
        <v>43072</v>
      </c>
      <c r="C34" s="20">
        <f>D32+G32-H32</f>
        <v>283.31965950146974</v>
      </c>
      <c r="D34" s="17">
        <f>C34+(C34*0.04)</f>
        <v>294.65244588152854</v>
      </c>
      <c r="E34" s="17">
        <f>C34/5500</f>
        <v>5.1512665363903587E-2</v>
      </c>
      <c r="F34" s="28">
        <f>(D34-C34)/E34</f>
        <v>220.00000000000006</v>
      </c>
      <c r="G34" s="18"/>
      <c r="H34" s="18"/>
      <c r="I34" s="19">
        <f>E34*50/C34</f>
        <v>9.0909090909090905E-3</v>
      </c>
      <c r="J34" s="87"/>
    </row>
    <row r="35" spans="1:16">
      <c r="A35" s="96"/>
      <c r="B35" s="81">
        <f>B34+7</f>
        <v>43079</v>
      </c>
      <c r="C35" s="20">
        <f>D34+G34-H34</f>
        <v>294.65244588152854</v>
      </c>
      <c r="D35" s="17">
        <f>C35+(C35*0.04)</f>
        <v>306.4385437167897</v>
      </c>
      <c r="E35" s="17">
        <f>C35/5500</f>
        <v>5.3573171978459733E-2</v>
      </c>
      <c r="F35" s="28">
        <f>(D35-C35)/E35</f>
        <v>220.00000000000034</v>
      </c>
      <c r="G35" s="18"/>
      <c r="H35" s="18"/>
      <c r="I35" s="19">
        <f>E35*50/C35</f>
        <v>9.0909090909090905E-3</v>
      </c>
      <c r="J35" s="87"/>
    </row>
    <row r="36" spans="1:16">
      <c r="A36" s="96"/>
      <c r="B36" s="81">
        <f>B35+7</f>
        <v>43086</v>
      </c>
      <c r="C36" s="20">
        <f>D35+G35-H35</f>
        <v>306.4385437167897</v>
      </c>
      <c r="D36" s="17">
        <f>C36+(C36*0.04)</f>
        <v>318.69608546546129</v>
      </c>
      <c r="E36" s="17">
        <f>C36/5500</f>
        <v>5.5716098857598123E-2</v>
      </c>
      <c r="F36" s="28">
        <f>(D36-C36)/E36</f>
        <v>220.00000000000023</v>
      </c>
      <c r="G36" s="18"/>
      <c r="H36" s="18"/>
      <c r="I36" s="19">
        <f>E36*50/C36</f>
        <v>9.0909090909090905E-3</v>
      </c>
      <c r="J36" s="87"/>
    </row>
    <row r="37" spans="1:16" ht="13.5" thickBot="1">
      <c r="A37" s="97"/>
      <c r="B37" s="81">
        <f>B36+7</f>
        <v>43093</v>
      </c>
      <c r="C37" s="20">
        <f>D36+G36-H36</f>
        <v>318.69608546546129</v>
      </c>
      <c r="D37" s="17">
        <f>C37+(C37*0.04)</f>
        <v>331.44392888407975</v>
      </c>
      <c r="E37" s="17">
        <f>C37/5500</f>
        <v>5.7944742811902053E-2</v>
      </c>
      <c r="F37" s="28">
        <f>(D37-C37)/E37</f>
        <v>220.00000000000011</v>
      </c>
      <c r="G37" s="80"/>
      <c r="H37" s="80"/>
      <c r="I37" s="19">
        <f>E37*50/C37</f>
        <v>9.0909090909090905E-3</v>
      </c>
      <c r="J37" s="87"/>
      <c r="K37" s="102"/>
      <c r="L37" s="103"/>
      <c r="M37" s="103"/>
      <c r="N37" s="103"/>
      <c r="O37" s="103"/>
      <c r="P37" s="103"/>
    </row>
    <row r="38" spans="1:16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5">
        <v>8</v>
      </c>
      <c r="B39" s="81">
        <f>B37+7</f>
        <v>43100</v>
      </c>
      <c r="C39" s="20">
        <f>D37+G37-H37</f>
        <v>331.44392888407975</v>
      </c>
      <c r="D39" s="17">
        <f>C39+(C39*0.04)</f>
        <v>344.70168603944296</v>
      </c>
      <c r="E39" s="17">
        <f>C39/5500</f>
        <v>6.0262532524378139E-2</v>
      </c>
      <c r="F39" s="28">
        <f>(D39-C39)/E39</f>
        <v>220.00000000000028</v>
      </c>
      <c r="G39" s="18"/>
      <c r="H39" s="18"/>
      <c r="I39" s="19">
        <f>E39*50/C39</f>
        <v>9.0909090909090922E-3</v>
      </c>
      <c r="J39" s="87"/>
    </row>
    <row r="40" spans="1:16">
      <c r="A40" s="96"/>
      <c r="B40" s="81">
        <f>B39+7</f>
        <v>43107</v>
      </c>
      <c r="C40" s="20">
        <f>D39+G39-H39</f>
        <v>344.70168603944296</v>
      </c>
      <c r="D40" s="17">
        <f>C40+(C40*0.04)</f>
        <v>358.48975348102067</v>
      </c>
      <c r="E40" s="17">
        <f>C40/5500</f>
        <v>6.2673033825353261E-2</v>
      </c>
      <c r="F40" s="28">
        <f>(D40-C40)/E40</f>
        <v>219.99999999999986</v>
      </c>
      <c r="G40" s="18"/>
      <c r="H40" s="18"/>
      <c r="I40" s="19">
        <f>E40*50/C40</f>
        <v>9.0909090909090905E-3</v>
      </c>
      <c r="J40" s="87"/>
    </row>
    <row r="41" spans="1:16">
      <c r="A41" s="96"/>
      <c r="B41" s="81">
        <f>B40+7</f>
        <v>43114</v>
      </c>
      <c r="C41" s="20">
        <f>D40+G40-H40</f>
        <v>358.48975348102067</v>
      </c>
      <c r="D41" s="17">
        <f>C41+(C41*0.04)</f>
        <v>372.82934362026151</v>
      </c>
      <c r="E41" s="17">
        <f>C41/5500</f>
        <v>6.5179955178367388E-2</v>
      </c>
      <c r="F41" s="28">
        <f>(D41-C41)/E41</f>
        <v>220.00000000000023</v>
      </c>
      <c r="G41" s="18"/>
      <c r="H41" s="18"/>
      <c r="I41" s="19">
        <f>E41*50/C41</f>
        <v>9.0909090909090905E-3</v>
      </c>
      <c r="J41" s="87"/>
    </row>
    <row r="42" spans="1:16" ht="13.5" thickBot="1">
      <c r="A42" s="97"/>
      <c r="B42" s="81">
        <f>B41+7</f>
        <v>43121</v>
      </c>
      <c r="C42" s="20">
        <f>D41+G41-H41</f>
        <v>372.82934362026151</v>
      </c>
      <c r="D42" s="17">
        <f>C42+(C42*0.04)</f>
        <v>387.74251736507199</v>
      </c>
      <c r="E42" s="17">
        <f>C42/5500</f>
        <v>6.7787153385502091E-2</v>
      </c>
      <c r="F42" s="28">
        <f>(D42-C42)/E42</f>
        <v>220.00000000000028</v>
      </c>
      <c r="G42" s="80"/>
      <c r="H42" s="80"/>
      <c r="I42" s="19">
        <f>E42*50/C42</f>
        <v>9.0909090909090905E-3</v>
      </c>
      <c r="J42" s="87"/>
      <c r="K42" s="102"/>
      <c r="L42" s="103"/>
      <c r="M42" s="103"/>
      <c r="N42" s="103"/>
      <c r="O42" s="103"/>
      <c r="P42" s="103"/>
    </row>
    <row r="43" spans="1:16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5">
        <v>9</v>
      </c>
      <c r="B44" s="81">
        <f>B42+7</f>
        <v>43128</v>
      </c>
      <c r="C44" s="20">
        <f>D42+G42-H42</f>
        <v>387.74251736507199</v>
      </c>
      <c r="D44" s="17">
        <f>C44+(C44*0.04)</f>
        <v>403.25221805967487</v>
      </c>
      <c r="E44" s="17">
        <f>C44/5500</f>
        <v>7.0498639520922182E-2</v>
      </c>
      <c r="F44" s="28">
        <f>(D44-C44)/E44</f>
        <v>220.00000000000006</v>
      </c>
      <c r="G44" s="18"/>
      <c r="H44" s="18"/>
      <c r="I44" s="19">
        <f>E44*50/C44</f>
        <v>9.0909090909090922E-3</v>
      </c>
      <c r="J44" s="87"/>
    </row>
    <row r="45" spans="1:16">
      <c r="A45" s="96"/>
      <c r="B45" s="81">
        <f>B44+7</f>
        <v>43135</v>
      </c>
      <c r="C45" s="20">
        <f>D44+G44-H44</f>
        <v>403.25221805967487</v>
      </c>
      <c r="D45" s="17">
        <f>C45+(C45*0.04)</f>
        <v>419.38230678206185</v>
      </c>
      <c r="E45" s="17">
        <f>C45/5500</f>
        <v>7.3318585101759065E-2</v>
      </c>
      <c r="F45" s="28">
        <f>(D45-C45)/E45</f>
        <v>219.99999999999969</v>
      </c>
      <c r="G45" s="18"/>
      <c r="H45" s="18"/>
      <c r="I45" s="19">
        <f>E45*50/C45</f>
        <v>9.0909090909090905E-3</v>
      </c>
      <c r="J45" s="87"/>
    </row>
    <row r="46" spans="1:16">
      <c r="A46" s="96"/>
      <c r="B46" s="81">
        <f>B45+7</f>
        <v>43142</v>
      </c>
      <c r="C46" s="20">
        <f>D45+G45-H45</f>
        <v>419.38230678206185</v>
      </c>
      <c r="D46" s="17">
        <f>C46+(C46*0.04)</f>
        <v>436.15759905334431</v>
      </c>
      <c r="E46" s="17">
        <f>C46/5500</f>
        <v>7.6251328505829427E-2</v>
      </c>
      <c r="F46" s="28">
        <f>(D46-C46)/E46</f>
        <v>219.99999999999991</v>
      </c>
      <c r="G46" s="18"/>
      <c r="H46" s="18"/>
      <c r="I46" s="19">
        <f>E46*50/C46</f>
        <v>9.0909090909090905E-3</v>
      </c>
      <c r="J46" s="87"/>
    </row>
    <row r="47" spans="1:16" ht="13.5" thickBot="1">
      <c r="A47" s="97"/>
      <c r="B47" s="81">
        <f>B46+7</f>
        <v>43149</v>
      </c>
      <c r="C47" s="20">
        <f>D46+G46-H46</f>
        <v>436.15759905334431</v>
      </c>
      <c r="D47" s="17">
        <f>C47+(C47*0.04)</f>
        <v>453.60390301547807</v>
      </c>
      <c r="E47" s="17">
        <f>C47/5500</f>
        <v>7.9301381646062596E-2</v>
      </c>
      <c r="F47" s="28">
        <f>(D47-C47)/E47</f>
        <v>219.9999999999998</v>
      </c>
      <c r="G47" s="80"/>
      <c r="H47" s="80">
        <f>(D47-C34)*0.35</f>
        <v>59.599485229902911</v>
      </c>
      <c r="I47" s="19">
        <f>E47*50/C47</f>
        <v>9.0909090909090905E-3</v>
      </c>
      <c r="J47" s="87"/>
      <c r="K47" s="98" t="s">
        <v>47</v>
      </c>
      <c r="L47" s="99"/>
      <c r="M47" s="99"/>
      <c r="N47" s="99"/>
      <c r="O47" s="99"/>
      <c r="P47" s="99"/>
    </row>
    <row r="48" spans="1:16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5">
        <v>10</v>
      </c>
      <c r="B49" s="81">
        <f>B47+7</f>
        <v>43156</v>
      </c>
      <c r="C49" s="20">
        <f>D47+G47-H47</f>
        <v>394.00441778557513</v>
      </c>
      <c r="D49" s="17">
        <f>C49+(C49*0.04)</f>
        <v>409.76459449699814</v>
      </c>
      <c r="E49" s="17">
        <f>C49/5500</f>
        <v>7.1637166870104574E-2</v>
      </c>
      <c r="F49" s="28">
        <f>(D49-C49)/E49</f>
        <v>220.00000000000011</v>
      </c>
      <c r="G49" s="18"/>
      <c r="H49" s="18"/>
      <c r="I49" s="19">
        <f>E49*50/C49</f>
        <v>9.0909090909090922E-3</v>
      </c>
      <c r="J49" s="87"/>
    </row>
    <row r="50" spans="1:16">
      <c r="A50" s="96"/>
      <c r="B50" s="81">
        <f>B49+7</f>
        <v>43163</v>
      </c>
      <c r="C50" s="20">
        <f>D49+G49-H49</f>
        <v>409.76459449699814</v>
      </c>
      <c r="D50" s="17">
        <f>C50+(C50*0.04)</f>
        <v>426.15517827687808</v>
      </c>
      <c r="E50" s="17">
        <f>C50/5500</f>
        <v>7.4502653544908759E-2</v>
      </c>
      <c r="F50" s="28">
        <f>(D50-C50)/E50</f>
        <v>220.00000000000009</v>
      </c>
      <c r="G50" s="18"/>
      <c r="H50" s="18"/>
      <c r="I50" s="19">
        <f>E50*50/C50</f>
        <v>9.0909090909090922E-3</v>
      </c>
      <c r="J50" s="87"/>
    </row>
    <row r="51" spans="1:16">
      <c r="A51" s="96"/>
      <c r="B51" s="81">
        <f>B50+7</f>
        <v>43170</v>
      </c>
      <c r="C51" s="20">
        <f>D50+G50-H50</f>
        <v>426.15517827687808</v>
      </c>
      <c r="D51" s="17">
        <f>C51+(C51*0.04)</f>
        <v>443.20138540795318</v>
      </c>
      <c r="E51" s="17">
        <f>C51/5500</f>
        <v>7.7482759686705108E-2</v>
      </c>
      <c r="F51" s="28">
        <f>(D51-C51)/E51</f>
        <v>219.99999999999977</v>
      </c>
      <c r="G51" s="18"/>
      <c r="H51" s="18"/>
      <c r="I51" s="19">
        <f>E51*50/C51</f>
        <v>9.0909090909090905E-3</v>
      </c>
      <c r="J51" s="87"/>
    </row>
    <row r="52" spans="1:16" ht="13.5" thickBot="1">
      <c r="A52" s="97"/>
      <c r="B52" s="81">
        <f>B51+7</f>
        <v>43177</v>
      </c>
      <c r="C52" s="20">
        <f>D51+G51-H51</f>
        <v>443.20138540795318</v>
      </c>
      <c r="D52" s="17">
        <f>C52+(C52*0.04)</f>
        <v>460.9294408242713</v>
      </c>
      <c r="E52" s="17">
        <f>C52/5500</f>
        <v>8.0582070074173312E-2</v>
      </c>
      <c r="F52" s="28">
        <f>(D52-C52)/E52</f>
        <v>219.9999999999998</v>
      </c>
      <c r="G52" s="80"/>
      <c r="H52" s="80"/>
      <c r="I52" s="19">
        <f>E52*50/C52</f>
        <v>9.0909090909090922E-3</v>
      </c>
      <c r="J52" s="87"/>
      <c r="K52" s="102"/>
      <c r="L52" s="103"/>
      <c r="M52" s="103"/>
      <c r="N52" s="103"/>
      <c r="O52" s="103"/>
      <c r="P52" s="103"/>
    </row>
    <row r="53" spans="1:16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5">
        <v>11</v>
      </c>
      <c r="B54" s="81">
        <f>B52+7</f>
        <v>43184</v>
      </c>
      <c r="C54" s="20">
        <f>D52+G52-H52</f>
        <v>460.9294408242713</v>
      </c>
      <c r="D54" s="17">
        <f>C54+(C54*0.04)</f>
        <v>479.36661845724217</v>
      </c>
      <c r="E54" s="17">
        <f>C54/5500</f>
        <v>8.3805352877140235E-2</v>
      </c>
      <c r="F54" s="28">
        <f>(D54-C54)/E54</f>
        <v>220.00000000000026</v>
      </c>
      <c r="G54" s="18"/>
      <c r="H54" s="18"/>
      <c r="I54" s="19">
        <f>E54*50/C54</f>
        <v>9.0909090909090905E-3</v>
      </c>
      <c r="J54" s="87"/>
    </row>
    <row r="55" spans="1:16">
      <c r="A55" s="96"/>
      <c r="B55" s="81">
        <f>B54+7</f>
        <v>43191</v>
      </c>
      <c r="C55" s="20">
        <f>D54+G54-H54</f>
        <v>479.36661845724217</v>
      </c>
      <c r="D55" s="17">
        <f>C55+(C55*0.04)</f>
        <v>498.54128319553183</v>
      </c>
      <c r="E55" s="17">
        <f>C55/5500</f>
        <v>8.7157566992225849E-2</v>
      </c>
      <c r="F55" s="28">
        <f>(D55-C55)/E55</f>
        <v>219.99999999999974</v>
      </c>
      <c r="G55" s="18"/>
      <c r="H55" s="18"/>
      <c r="I55" s="19">
        <f>E55*50/C55</f>
        <v>9.0909090909090905E-3</v>
      </c>
      <c r="J55" s="87"/>
    </row>
    <row r="56" spans="1:16">
      <c r="A56" s="96"/>
      <c r="B56" s="81">
        <f>B55+7</f>
        <v>43198</v>
      </c>
      <c r="C56" s="20">
        <f>D55+G55-H55</f>
        <v>498.54128319553183</v>
      </c>
      <c r="D56" s="17">
        <f>C56+(C56*0.04)</f>
        <v>518.48293452335315</v>
      </c>
      <c r="E56" s="17">
        <f>C56/5500</f>
        <v>9.0643869671914873E-2</v>
      </c>
      <c r="F56" s="28">
        <f>(D56-C56)/E56</f>
        <v>220.00000000000051</v>
      </c>
      <c r="G56" s="18"/>
      <c r="H56" s="18"/>
      <c r="I56" s="19">
        <f>E56*50/C56</f>
        <v>9.0909090909090905E-3</v>
      </c>
      <c r="J56" s="87"/>
    </row>
    <row r="57" spans="1:16" ht="13.5" thickBot="1">
      <c r="A57" s="97"/>
      <c r="B57" s="81">
        <f>B56+7</f>
        <v>43205</v>
      </c>
      <c r="C57" s="20">
        <f>D56+G56-H56</f>
        <v>518.48293452335315</v>
      </c>
      <c r="D57" s="17">
        <f>C57+(C57*0.04)</f>
        <v>539.2222519042873</v>
      </c>
      <c r="E57" s="17">
        <f>C57/5500</f>
        <v>9.4269624458791487E-2</v>
      </c>
      <c r="F57" s="28">
        <f>(D57-C57)/E57</f>
        <v>220.00000000000028</v>
      </c>
      <c r="G57" s="80"/>
      <c r="H57" s="80"/>
      <c r="I57" s="19">
        <f>E57*50/C57</f>
        <v>9.0909090909090905E-3</v>
      </c>
      <c r="J57" s="87"/>
      <c r="K57" s="102"/>
      <c r="L57" s="103"/>
      <c r="M57" s="103"/>
      <c r="N57" s="103"/>
      <c r="O57" s="103"/>
      <c r="P57" s="103"/>
    </row>
    <row r="58" spans="1:16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5">
        <v>12</v>
      </c>
      <c r="B59" s="81">
        <f>B57+7</f>
        <v>43212</v>
      </c>
      <c r="C59" s="20">
        <f>D57+G57-H57</f>
        <v>539.2222519042873</v>
      </c>
      <c r="D59" s="17">
        <f>C59+(C59*0.04)</f>
        <v>560.79114198045875</v>
      </c>
      <c r="E59" s="17">
        <f>C59/5500</f>
        <v>9.804040943714315E-2</v>
      </c>
      <c r="F59" s="28">
        <f>(D59-C59)/E59</f>
        <v>219.99999999999949</v>
      </c>
      <c r="G59" s="18"/>
      <c r="H59" s="18"/>
      <c r="I59" s="19">
        <f>E59*50/C59</f>
        <v>9.0909090909090905E-3</v>
      </c>
      <c r="J59" s="87"/>
    </row>
    <row r="60" spans="1:16">
      <c r="A60" s="96"/>
      <c r="B60" s="81">
        <f>B59+7</f>
        <v>43219</v>
      </c>
      <c r="C60" s="20">
        <f>D59+G59-H59</f>
        <v>560.79114198045875</v>
      </c>
      <c r="D60" s="17">
        <f>C60+(C60*0.04)</f>
        <v>583.22278765967712</v>
      </c>
      <c r="E60" s="17">
        <f>C60/5500</f>
        <v>0.10196202581462886</v>
      </c>
      <c r="F60" s="28">
        <f>(D60-C60)/E60</f>
        <v>220.00000000000026</v>
      </c>
      <c r="G60" s="18"/>
      <c r="H60" s="18"/>
      <c r="I60" s="19">
        <f>E60*50/C60</f>
        <v>9.0909090909090905E-3</v>
      </c>
      <c r="J60" s="87"/>
    </row>
    <row r="61" spans="1:16">
      <c r="A61" s="96"/>
      <c r="B61" s="81">
        <f>B60+7</f>
        <v>43226</v>
      </c>
      <c r="C61" s="20">
        <f>D60+G60-H60</f>
        <v>583.22278765967712</v>
      </c>
      <c r="D61" s="17">
        <f>C61+(C61*0.04)</f>
        <v>606.55169916606417</v>
      </c>
      <c r="E61" s="17">
        <f>C61/5500</f>
        <v>0.10604050684721403</v>
      </c>
      <c r="F61" s="28">
        <f>(D61-C61)/E61</f>
        <v>219.9999999999996</v>
      </c>
      <c r="G61" s="18"/>
      <c r="H61" s="18"/>
      <c r="I61" s="19">
        <f>E61*50/C61</f>
        <v>9.0909090909090905E-3</v>
      </c>
      <c r="J61" s="87"/>
    </row>
    <row r="62" spans="1:16" ht="13.5" thickBot="1">
      <c r="A62" s="97"/>
      <c r="B62" s="81">
        <f>B61+7</f>
        <v>43233</v>
      </c>
      <c r="C62" s="20">
        <f>D61+G61-H61</f>
        <v>606.55169916606417</v>
      </c>
      <c r="D62" s="17">
        <f>C62+(C62*0.04)</f>
        <v>630.81376713270674</v>
      </c>
      <c r="E62" s="17">
        <f>C62/5500</f>
        <v>0.11028212712110258</v>
      </c>
      <c r="F62" s="28">
        <f>(D62-C62)/E62</f>
        <v>220.00000000000009</v>
      </c>
      <c r="G62" s="80"/>
      <c r="H62" s="80">
        <f>(D62-C49)*0.35</f>
        <v>82.883272271496054</v>
      </c>
      <c r="I62" s="19">
        <f>E62*50/C62</f>
        <v>9.0909090909090922E-3</v>
      </c>
      <c r="J62" s="87"/>
      <c r="K62" s="98" t="s">
        <v>47</v>
      </c>
      <c r="L62" s="99"/>
      <c r="M62" s="99"/>
      <c r="N62" s="99"/>
      <c r="O62" s="99"/>
      <c r="P62" s="99"/>
    </row>
    <row r="63" spans="1:16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5">
        <v>13</v>
      </c>
      <c r="B64" s="81">
        <f>B62+7</f>
        <v>43240</v>
      </c>
      <c r="C64" s="20">
        <f>D62+G62-H62</f>
        <v>547.93049486121072</v>
      </c>
      <c r="D64" s="17">
        <f>C64+(C64*0.04)</f>
        <v>569.84771465565916</v>
      </c>
      <c r="E64" s="17">
        <f>C64/5500</f>
        <v>9.9623726338401955E-2</v>
      </c>
      <c r="F64" s="28">
        <f>(D64-C64)/E64</f>
        <v>220.00000000000011</v>
      </c>
      <c r="G64" s="17"/>
      <c r="H64" s="79"/>
      <c r="I64" s="19">
        <f>E64*50/C64</f>
        <v>9.0909090909090905E-3</v>
      </c>
      <c r="J64" s="87"/>
    </row>
    <row r="65" spans="1:16">
      <c r="A65" s="96"/>
      <c r="B65" s="81">
        <f>B64+7</f>
        <v>43247</v>
      </c>
      <c r="C65" s="20">
        <f>D64+G64-H64</f>
        <v>569.84771465565916</v>
      </c>
      <c r="D65" s="17">
        <f>C65+(C65*0.04)</f>
        <v>592.64162324188555</v>
      </c>
      <c r="E65" s="17">
        <f>C65/5500</f>
        <v>0.10360867539193803</v>
      </c>
      <c r="F65" s="28">
        <f>(D65-C65)/E65</f>
        <v>220.00000000000026</v>
      </c>
      <c r="G65" s="17"/>
      <c r="H65" s="79"/>
      <c r="I65" s="19">
        <f>E65*50/C65</f>
        <v>9.0909090909090905E-3</v>
      </c>
      <c r="J65" s="87"/>
    </row>
    <row r="66" spans="1:16">
      <c r="A66" s="96"/>
      <c r="B66" s="81">
        <f>B65+7</f>
        <v>43254</v>
      </c>
      <c r="C66" s="20">
        <f>D65+G65-H65</f>
        <v>592.64162324188555</v>
      </c>
      <c r="D66" s="17">
        <f>C66+(C66*0.04)</f>
        <v>616.34728817156099</v>
      </c>
      <c r="E66" s="17">
        <f>C66/5500</f>
        <v>0.10775302240761556</v>
      </c>
      <c r="F66" s="28">
        <f>(D66-C66)/E66</f>
        <v>220.00000000000011</v>
      </c>
      <c r="G66" s="17"/>
      <c r="H66" s="79"/>
      <c r="I66" s="19">
        <f>E66*50/C66</f>
        <v>9.0909090909090922E-3</v>
      </c>
      <c r="J66" s="87"/>
    </row>
    <row r="67" spans="1:16" ht="13.5" thickBot="1">
      <c r="A67" s="97"/>
      <c r="B67" s="81">
        <f>B66+7</f>
        <v>43261</v>
      </c>
      <c r="C67" s="20">
        <f>D66+G66-H66</f>
        <v>616.34728817156099</v>
      </c>
      <c r="D67" s="17">
        <f>C67+(C67*0.04)</f>
        <v>641.00117969842347</v>
      </c>
      <c r="E67" s="17">
        <f>C67/5500</f>
        <v>0.11206314330392018</v>
      </c>
      <c r="F67" s="28">
        <f>(D67-C67)/E67</f>
        <v>220.00000000000037</v>
      </c>
      <c r="G67" s="80"/>
      <c r="H67" s="80"/>
      <c r="I67" s="19">
        <f>E67*50/C67</f>
        <v>9.0909090909090905E-3</v>
      </c>
      <c r="J67" s="87"/>
      <c r="K67" s="102"/>
      <c r="L67" s="103"/>
      <c r="M67" s="103"/>
      <c r="N67" s="103"/>
      <c r="O67" s="103"/>
      <c r="P67" s="103"/>
    </row>
    <row r="68" spans="1:16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5">
        <v>14</v>
      </c>
      <c r="B69" s="81">
        <f>B67+7</f>
        <v>43268</v>
      </c>
      <c r="C69" s="20">
        <f>D67+G67-H67</f>
        <v>641.00117969842347</v>
      </c>
      <c r="D69" s="17">
        <f>C69+(C69*0.04)</f>
        <v>666.64122688636041</v>
      </c>
      <c r="E69" s="17">
        <f>C69/5500</f>
        <v>0.11654566903607699</v>
      </c>
      <c r="F69" s="28">
        <f>(D69-C69)/E69</f>
        <v>220.00000000000003</v>
      </c>
      <c r="G69" s="18"/>
      <c r="H69" s="18"/>
      <c r="I69" s="19">
        <f>E69*50/C69</f>
        <v>9.0909090909090905E-3</v>
      </c>
      <c r="J69" s="87"/>
    </row>
    <row r="70" spans="1:16">
      <c r="A70" s="96"/>
      <c r="B70" s="81">
        <f>B69+7</f>
        <v>43275</v>
      </c>
      <c r="C70" s="20">
        <f>D69+G69-H69</f>
        <v>666.64122688636041</v>
      </c>
      <c r="D70" s="17">
        <f>C70+(C70*0.04)</f>
        <v>693.30687596181485</v>
      </c>
      <c r="E70" s="17">
        <f>C70/5500</f>
        <v>0.12120749579752008</v>
      </c>
      <c r="F70" s="28">
        <f>(D70-C70)/E70</f>
        <v>220.0000000000002</v>
      </c>
      <c r="G70" s="18"/>
      <c r="H70" s="18"/>
      <c r="I70" s="19">
        <f>E70*50/C70</f>
        <v>9.0909090909090922E-3</v>
      </c>
      <c r="J70" s="87"/>
    </row>
    <row r="71" spans="1:16">
      <c r="A71" s="96"/>
      <c r="B71" s="81">
        <f>B70+7</f>
        <v>43282</v>
      </c>
      <c r="C71" s="20">
        <f>D70+G70-H70</f>
        <v>693.30687596181485</v>
      </c>
      <c r="D71" s="17">
        <f>C71+(C71*0.04)</f>
        <v>721.03915100028746</v>
      </c>
      <c r="E71" s="17">
        <f>C71/5500</f>
        <v>0.12605579562942087</v>
      </c>
      <c r="F71" s="28">
        <f>(D71-C71)/E71</f>
        <v>220.00000000000011</v>
      </c>
      <c r="G71" s="18"/>
      <c r="H71" s="18"/>
      <c r="I71" s="19">
        <f>E71*50/C71</f>
        <v>9.0909090909090905E-3</v>
      </c>
      <c r="J71" s="87"/>
    </row>
    <row r="72" spans="1:16" ht="13.5" thickBot="1">
      <c r="A72" s="97"/>
      <c r="B72" s="81">
        <f>B71+7</f>
        <v>43289</v>
      </c>
      <c r="C72" s="20">
        <f>D71+G71-H71</f>
        <v>721.03915100028746</v>
      </c>
      <c r="D72" s="17">
        <f>C72+(C72*0.04)</f>
        <v>749.88071704029892</v>
      </c>
      <c r="E72" s="17">
        <f>C72/5500</f>
        <v>0.13109802745459773</v>
      </c>
      <c r="F72" s="28">
        <f>(D72-C72)/E72</f>
        <v>219.99999999999969</v>
      </c>
      <c r="G72" s="80"/>
      <c r="H72" s="80"/>
      <c r="I72" s="19">
        <f>E72*50/C72</f>
        <v>9.0909090909090905E-3</v>
      </c>
      <c r="J72" s="87"/>
      <c r="K72" s="102"/>
      <c r="L72" s="103"/>
      <c r="M72" s="103"/>
      <c r="N72" s="103"/>
      <c r="O72" s="103"/>
      <c r="P72" s="103"/>
    </row>
    <row r="73" spans="1:16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5">
        <v>15</v>
      </c>
      <c r="B74" s="81">
        <f>B72+7</f>
        <v>43296</v>
      </c>
      <c r="C74" s="20">
        <f>D72+G72-H72</f>
        <v>749.88071704029892</v>
      </c>
      <c r="D74" s="17">
        <f>C74+(C74*0.04)</f>
        <v>779.87594572191085</v>
      </c>
      <c r="E74" s="17">
        <f>C74/5500</f>
        <v>0.13634194855278162</v>
      </c>
      <c r="F74" s="28">
        <f>(D74-C74)/E74</f>
        <v>219.99999999999983</v>
      </c>
      <c r="G74" s="18"/>
      <c r="H74" s="18"/>
      <c r="I74" s="19">
        <f>E74*50/C74</f>
        <v>9.0909090909090905E-3</v>
      </c>
      <c r="J74" s="87"/>
    </row>
    <row r="75" spans="1:16">
      <c r="A75" s="96"/>
      <c r="B75" s="81">
        <f>B74+7</f>
        <v>43303</v>
      </c>
      <c r="C75" s="20">
        <f>D74+G74-H74</f>
        <v>779.87594572191085</v>
      </c>
      <c r="D75" s="17">
        <f>C75+(C75*0.04)</f>
        <v>811.07098355078733</v>
      </c>
      <c r="E75" s="17">
        <f>C75/5500</f>
        <v>0.14179562649489288</v>
      </c>
      <c r="F75" s="28">
        <f>(D75-C75)/E75</f>
        <v>220.00000000000031</v>
      </c>
      <c r="G75" s="18"/>
      <c r="H75" s="18"/>
      <c r="I75" s="19">
        <f>E75*50/C75</f>
        <v>9.0909090909090905E-3</v>
      </c>
      <c r="J75" s="87"/>
    </row>
    <row r="76" spans="1:16">
      <c r="A76" s="96"/>
      <c r="B76" s="81">
        <f>B75+7</f>
        <v>43310</v>
      </c>
      <c r="C76" s="20">
        <f>D75+G75-H75</f>
        <v>811.07098355078733</v>
      </c>
      <c r="D76" s="17">
        <f>C76+(C76*0.04)</f>
        <v>843.51382289281878</v>
      </c>
      <c r="E76" s="17">
        <f>C76/5500</f>
        <v>0.1474674515546886</v>
      </c>
      <c r="F76" s="28">
        <f>(D76-C76)/E76</f>
        <v>219.99999999999969</v>
      </c>
      <c r="G76" s="18"/>
      <c r="H76" s="18"/>
      <c r="I76" s="19">
        <f>E76*50/C76</f>
        <v>9.0909090909090905E-3</v>
      </c>
      <c r="J76" s="87"/>
    </row>
    <row r="77" spans="1:16" ht="13.5" thickBot="1">
      <c r="A77" s="97"/>
      <c r="B77" s="81">
        <f>B76+7</f>
        <v>43317</v>
      </c>
      <c r="C77" s="20">
        <f>D76+G76-H76</f>
        <v>843.51382289281878</v>
      </c>
      <c r="D77" s="17">
        <f>C77+(C77*0.04)</f>
        <v>877.25437580853156</v>
      </c>
      <c r="E77" s="17">
        <f>C77/5500</f>
        <v>0.15336614961687614</v>
      </c>
      <c r="F77" s="28">
        <f>(D77-C77)/E77</f>
        <v>220.0000000000002</v>
      </c>
      <c r="G77" s="80"/>
      <c r="H77" s="80">
        <f>(D77-C64)*0.35</f>
        <v>115.26335833156229</v>
      </c>
      <c r="I77" s="19">
        <f>E77*50/C77</f>
        <v>9.0909090909090905E-3</v>
      </c>
      <c r="J77" s="87"/>
      <c r="K77" s="98" t="s">
        <v>47</v>
      </c>
      <c r="L77" s="99"/>
      <c r="M77" s="99"/>
      <c r="N77" s="99"/>
      <c r="O77" s="99"/>
      <c r="P77" s="99"/>
    </row>
    <row r="78" spans="1:16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5">
        <v>16</v>
      </c>
      <c r="B79" s="81">
        <f>B77+7</f>
        <v>43324</v>
      </c>
      <c r="C79" s="20">
        <f>D77+G77-H77</f>
        <v>761.99101747696932</v>
      </c>
      <c r="D79" s="17">
        <f>C79+(C79*0.04)</f>
        <v>792.47065817604812</v>
      </c>
      <c r="E79" s="17">
        <f>C79/5500</f>
        <v>0.13854382135944895</v>
      </c>
      <c r="F79" s="28">
        <f>(D79-C79)/E79</f>
        <v>220.00000000000023</v>
      </c>
      <c r="G79" s="18"/>
      <c r="H79" s="18"/>
      <c r="I79" s="19">
        <f>E79*50/C79</f>
        <v>9.0909090909090905E-3</v>
      </c>
      <c r="J79" s="87"/>
    </row>
    <row r="80" spans="1:16">
      <c r="A80" s="96"/>
      <c r="B80" s="81">
        <f>B79+7</f>
        <v>43331</v>
      </c>
      <c r="C80" s="20">
        <f>D79+G79-H79</f>
        <v>792.47065817604812</v>
      </c>
      <c r="D80" s="17">
        <f>C80+(C80*0.04)</f>
        <v>824.16948450309008</v>
      </c>
      <c r="E80" s="17">
        <f>C80/5500</f>
        <v>0.14408557421382692</v>
      </c>
      <c r="F80" s="28">
        <f>(D80-C80)/E80</f>
        <v>220.00000000000023</v>
      </c>
      <c r="G80" s="18"/>
      <c r="H80" s="18"/>
      <c r="I80" s="19">
        <f>E80*50/C80</f>
        <v>9.0909090909090905E-3</v>
      </c>
      <c r="J80" s="87"/>
    </row>
    <row r="81" spans="1:16">
      <c r="A81" s="96"/>
      <c r="B81" s="81">
        <f>B80+7</f>
        <v>43338</v>
      </c>
      <c r="C81" s="20">
        <f>D80+G80-H80</f>
        <v>824.16948450309008</v>
      </c>
      <c r="D81" s="17">
        <f>C81+(C81*0.04)</f>
        <v>857.1362638832137</v>
      </c>
      <c r="E81" s="17">
        <f>C81/5500</f>
        <v>0.14984899718238001</v>
      </c>
      <c r="F81" s="28">
        <f>(D81-C81)/E81</f>
        <v>220.00000000000014</v>
      </c>
      <c r="G81" s="18"/>
      <c r="H81" s="18"/>
      <c r="I81" s="19">
        <f>E81*50/C81</f>
        <v>9.0909090909090905E-3</v>
      </c>
      <c r="J81" s="87"/>
    </row>
    <row r="82" spans="1:16" ht="13.5" thickBot="1">
      <c r="A82" s="97"/>
      <c r="B82" s="81">
        <f>B81+7</f>
        <v>43345</v>
      </c>
      <c r="C82" s="20">
        <f>D81+G81-H81</f>
        <v>857.1362638832137</v>
      </c>
      <c r="D82" s="17">
        <f>C82+(C82*0.04)</f>
        <v>891.42171443854227</v>
      </c>
      <c r="E82" s="17">
        <f>C82/5500</f>
        <v>0.15584295706967521</v>
      </c>
      <c r="F82" s="28">
        <f>(D82-C82)/E82</f>
        <v>220.00000000000011</v>
      </c>
      <c r="G82" s="80"/>
      <c r="H82" s="80"/>
      <c r="I82" s="19">
        <f>E82*50/C82</f>
        <v>9.0909090909090905E-3</v>
      </c>
      <c r="J82" s="87"/>
      <c r="K82" s="102"/>
      <c r="L82" s="103"/>
      <c r="M82" s="103"/>
      <c r="N82" s="103"/>
      <c r="O82" s="103"/>
      <c r="P82" s="103"/>
    </row>
    <row r="83" spans="1:16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5">
        <v>17</v>
      </c>
      <c r="B84" s="81">
        <f>B82+7</f>
        <v>43352</v>
      </c>
      <c r="C84" s="20">
        <f>D82+G82-H82</f>
        <v>891.42171443854227</v>
      </c>
      <c r="D84" s="17">
        <f>C84+(C84*0.04)</f>
        <v>927.07858301608394</v>
      </c>
      <c r="E84" s="17">
        <f>C84/5500</f>
        <v>0.16207667535246223</v>
      </c>
      <c r="F84" s="28">
        <f>(D84-C84)/E84</f>
        <v>219.99999999999989</v>
      </c>
      <c r="G84" s="18"/>
      <c r="H84" s="18"/>
      <c r="I84" s="19">
        <f>E84*50/C84</f>
        <v>9.0909090909090905E-3</v>
      </c>
      <c r="J84" s="87"/>
    </row>
    <row r="85" spans="1:16">
      <c r="A85" s="96"/>
      <c r="B85" s="81">
        <f>B84+7</f>
        <v>43359</v>
      </c>
      <c r="C85" s="20">
        <f>D84+G84-H84</f>
        <v>927.07858301608394</v>
      </c>
      <c r="D85" s="17">
        <f>C85+(C85*0.04)</f>
        <v>964.16172633672727</v>
      </c>
      <c r="E85" s="17">
        <f>C85/5500</f>
        <v>0.16855974236656071</v>
      </c>
      <c r="F85" s="28">
        <f>(D85-C85)/E85</f>
        <v>219.99999999999986</v>
      </c>
      <c r="G85" s="18"/>
      <c r="H85" s="18"/>
      <c r="I85" s="19">
        <f>E85*50/C85</f>
        <v>9.0909090909090905E-3</v>
      </c>
      <c r="J85" s="87"/>
      <c r="K85" s="31"/>
      <c r="L85" s="31"/>
    </row>
    <row r="86" spans="1:16">
      <c r="A86" s="96"/>
      <c r="B86" s="81">
        <f>B85+7</f>
        <v>43366</v>
      </c>
      <c r="C86" s="20">
        <f>D85+G85-H85</f>
        <v>964.16172633672727</v>
      </c>
      <c r="D86" s="17">
        <f>C86+(C86*0.04)</f>
        <v>1002.7281953901963</v>
      </c>
      <c r="E86" s="17">
        <f>C86/5500</f>
        <v>0.17530213206122314</v>
      </c>
      <c r="F86" s="28">
        <f>(D86-C86)/E86</f>
        <v>219.99999999999986</v>
      </c>
      <c r="G86" s="18"/>
      <c r="H86" s="18"/>
      <c r="I86" s="19">
        <f>E86*50/C86</f>
        <v>9.0909090909090905E-3</v>
      </c>
      <c r="J86" s="87"/>
      <c r="K86" s="31"/>
      <c r="L86" s="31"/>
    </row>
    <row r="87" spans="1:16" ht="13.5" thickBot="1">
      <c r="A87" s="97"/>
      <c r="B87" s="81">
        <f>B86+7</f>
        <v>43373</v>
      </c>
      <c r="C87" s="20">
        <f>D86+G86-H86</f>
        <v>1002.7281953901963</v>
      </c>
      <c r="D87" s="17">
        <f>C87+(C87*0.04)</f>
        <v>1042.8373232058043</v>
      </c>
      <c r="E87" s="17">
        <f>C87/5500</f>
        <v>0.18231421734367206</v>
      </c>
      <c r="F87" s="28">
        <f>(D87-C87)/E87</f>
        <v>220.0000000000006</v>
      </c>
      <c r="G87" s="80"/>
      <c r="H87" s="80"/>
      <c r="I87" s="19">
        <f>E87*50/C87</f>
        <v>9.0909090909090905E-3</v>
      </c>
      <c r="J87" s="87"/>
      <c r="K87" s="102"/>
      <c r="L87" s="103"/>
      <c r="M87" s="103"/>
      <c r="N87" s="103"/>
      <c r="O87" s="103"/>
      <c r="P87" s="103"/>
    </row>
    <row r="88" spans="1:16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5">
        <v>18</v>
      </c>
      <c r="B89" s="81">
        <f>B87+7</f>
        <v>43380</v>
      </c>
      <c r="C89" s="20">
        <f>D87+G87-H87</f>
        <v>1042.8373232058043</v>
      </c>
      <c r="D89" s="17">
        <f>C89+(C89*0.04)</f>
        <v>1084.5508161340365</v>
      </c>
      <c r="E89" s="17">
        <f>C89/5500</f>
        <v>0.18960678603741896</v>
      </c>
      <c r="F89" s="28">
        <f>(D89-C89)/E89</f>
        <v>220.00000000000014</v>
      </c>
      <c r="G89" s="18"/>
      <c r="H89" s="18"/>
      <c r="I89" s="19">
        <f>E89*50/C89</f>
        <v>9.0909090909090905E-3</v>
      </c>
      <c r="J89" s="87"/>
    </row>
    <row r="90" spans="1:16">
      <c r="A90" s="96"/>
      <c r="B90" s="81">
        <f>B89+7</f>
        <v>43387</v>
      </c>
      <c r="C90" s="20">
        <f>D89+G89-H89</f>
        <v>1084.5508161340365</v>
      </c>
      <c r="D90" s="17">
        <f>C90+(C90*0.04)</f>
        <v>1127.932848779398</v>
      </c>
      <c r="E90" s="17">
        <f>C90/5500</f>
        <v>0.19719105747891572</v>
      </c>
      <c r="F90" s="28">
        <f>(D90-C90)/E90</f>
        <v>220.00000000000026</v>
      </c>
      <c r="G90" s="18"/>
      <c r="H90" s="18"/>
      <c r="I90" s="19">
        <f>E90*50/C90</f>
        <v>9.0909090909090905E-3</v>
      </c>
      <c r="J90" s="87"/>
    </row>
    <row r="91" spans="1:16">
      <c r="A91" s="96"/>
      <c r="B91" s="81">
        <f>B90+7</f>
        <v>43394</v>
      </c>
      <c r="C91" s="20">
        <f>D90+G90-H90</f>
        <v>1127.932848779398</v>
      </c>
      <c r="D91" s="17">
        <f>C91+(C91*0.04)</f>
        <v>1173.0501627305739</v>
      </c>
      <c r="E91" s="17">
        <f>C91/5500</f>
        <v>0.20507869977807236</v>
      </c>
      <c r="F91" s="28">
        <f>(D91-C91)/E91</f>
        <v>219.99999999999991</v>
      </c>
      <c r="G91" s="18"/>
      <c r="H91" s="18"/>
      <c r="I91" s="19">
        <f>E91*50/C91</f>
        <v>9.0909090909090905E-3</v>
      </c>
      <c r="J91" s="87"/>
    </row>
    <row r="92" spans="1:16" ht="13.5" thickBot="1">
      <c r="A92" s="97"/>
      <c r="B92" s="81">
        <f>B91+7</f>
        <v>43401</v>
      </c>
      <c r="C92" s="20">
        <f>D91+G91-H91</f>
        <v>1173.0501627305739</v>
      </c>
      <c r="D92" s="17">
        <f>C92+(C92*0.04)</f>
        <v>1219.9721692397968</v>
      </c>
      <c r="E92" s="17">
        <f>C92/5500</f>
        <v>0.21328184776919526</v>
      </c>
      <c r="F92" s="28">
        <f>(D92-C92)/E92</f>
        <v>219.99999999999977</v>
      </c>
      <c r="G92" s="80"/>
      <c r="H92" s="80">
        <f>(D92-C79)*0.35</f>
        <v>160.29340311698962</v>
      </c>
      <c r="I92" s="19">
        <f>E92*50/C92</f>
        <v>9.0909090909090905E-3</v>
      </c>
      <c r="J92" s="87"/>
      <c r="K92" s="98" t="s">
        <v>47</v>
      </c>
      <c r="L92" s="99"/>
      <c r="M92" s="99"/>
      <c r="N92" s="99"/>
      <c r="O92" s="99"/>
      <c r="P92" s="99"/>
    </row>
    <row r="93" spans="1:16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5">
        <v>19</v>
      </c>
      <c r="B94" s="81">
        <f>B92+7</f>
        <v>43408</v>
      </c>
      <c r="C94" s="20">
        <f>D92+G92-H92</f>
        <v>1059.6787661228072</v>
      </c>
      <c r="D94" s="17">
        <f>C94+(C94*0.04)</f>
        <v>1102.0659167677195</v>
      </c>
      <c r="E94" s="17">
        <f>C94/5500</f>
        <v>0.19266886656778315</v>
      </c>
      <c r="F94" s="28">
        <f>(D94-C94)/E94</f>
        <v>219.9999999999998</v>
      </c>
      <c r="G94" s="17"/>
      <c r="H94" s="18"/>
      <c r="I94" s="19">
        <f>E94*50/C94</f>
        <v>9.0909090909090922E-3</v>
      </c>
      <c r="J94" s="87"/>
    </row>
    <row r="95" spans="1:16">
      <c r="A95" s="96"/>
      <c r="B95" s="81">
        <f>B94+7</f>
        <v>43415</v>
      </c>
      <c r="C95" s="20">
        <f>D94+G94-H94</f>
        <v>1102.0659167677195</v>
      </c>
      <c r="D95" s="17">
        <f>C95+(C95*0.04)</f>
        <v>1146.1485534384283</v>
      </c>
      <c r="E95" s="17">
        <f>C95/5500</f>
        <v>0.20037562123049446</v>
      </c>
      <c r="F95" s="28">
        <f>(D95-C95)/E95</f>
        <v>220</v>
      </c>
      <c r="G95" s="17"/>
      <c r="H95" s="18"/>
      <c r="I95" s="19">
        <f>E95*50/C95</f>
        <v>9.0909090909090922E-3</v>
      </c>
      <c r="J95" s="87"/>
    </row>
    <row r="96" spans="1:16">
      <c r="A96" s="96"/>
      <c r="B96" s="81">
        <f>B95+7</f>
        <v>43422</v>
      </c>
      <c r="C96" s="20">
        <f>D95+G95-H95</f>
        <v>1146.1485534384283</v>
      </c>
      <c r="D96" s="17">
        <f>C96+(C96*0.04)</f>
        <v>1191.9944955759654</v>
      </c>
      <c r="E96" s="17">
        <f>C96/5500</f>
        <v>0.20839064607971422</v>
      </c>
      <c r="F96" s="28">
        <f>(D96-C96)/E96</f>
        <v>219.99999999999997</v>
      </c>
      <c r="G96" s="17"/>
      <c r="H96" s="18"/>
      <c r="I96" s="19">
        <f>E96*50/C96</f>
        <v>9.0909090909090905E-3</v>
      </c>
      <c r="J96" s="87"/>
    </row>
    <row r="97" spans="1:16" ht="13.5" thickBot="1">
      <c r="A97" s="97"/>
      <c r="B97" s="81">
        <f>B96+7</f>
        <v>43429</v>
      </c>
      <c r="C97" s="20">
        <f>D96+G96-H96</f>
        <v>1191.9944955759654</v>
      </c>
      <c r="D97" s="17">
        <f>C97+(C97*0.04)</f>
        <v>1239.674275399004</v>
      </c>
      <c r="E97" s="17">
        <f>C97/5500</f>
        <v>0.21672627192290281</v>
      </c>
      <c r="F97" s="28">
        <f>(D97-C97)/E97</f>
        <v>220.00000000000011</v>
      </c>
      <c r="G97" s="80"/>
      <c r="H97" s="80"/>
      <c r="I97" s="19">
        <f>E97*50/C97</f>
        <v>9.0909090909090922E-3</v>
      </c>
      <c r="J97" s="87"/>
      <c r="K97" s="102"/>
      <c r="L97" s="103"/>
      <c r="M97" s="103"/>
      <c r="N97" s="103"/>
      <c r="O97" s="103"/>
      <c r="P97" s="103"/>
    </row>
    <row r="98" spans="1:16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5">
        <v>20</v>
      </c>
      <c r="B99" s="81">
        <f>B97+7</f>
        <v>43436</v>
      </c>
      <c r="C99" s="20">
        <f>D97+G97-H97</f>
        <v>1239.674275399004</v>
      </c>
      <c r="D99" s="17">
        <f>C99+(C99*0.04)</f>
        <v>1289.2612464149643</v>
      </c>
      <c r="E99" s="17">
        <f>C99/5500</f>
        <v>0.22539532279981891</v>
      </c>
      <c r="F99" s="28">
        <f>(D99-C99)/E99</f>
        <v>220.00000000000026</v>
      </c>
      <c r="G99" s="18"/>
      <c r="H99" s="18"/>
      <c r="I99" s="19">
        <f>E99*50/C99</f>
        <v>9.0909090909090905E-3</v>
      </c>
      <c r="J99" s="87"/>
    </row>
    <row r="100" spans="1:16">
      <c r="A100" s="96"/>
      <c r="B100" s="81">
        <f>B99+7</f>
        <v>43443</v>
      </c>
      <c r="C100" s="20">
        <f>D99+G99-H99</f>
        <v>1289.2612464149643</v>
      </c>
      <c r="D100" s="17">
        <f>C100+(C100*0.04)</f>
        <v>1340.8316962715628</v>
      </c>
      <c r="E100" s="17">
        <f>C100/5500</f>
        <v>0.23441113571181169</v>
      </c>
      <c r="F100" s="28">
        <f>(D100-C100)/E100</f>
        <v>219.99999999999989</v>
      </c>
      <c r="G100" s="18"/>
      <c r="H100" s="18"/>
      <c r="I100" s="19">
        <f>E100*50/C100</f>
        <v>9.0909090909090922E-3</v>
      </c>
      <c r="J100" s="87"/>
    </row>
    <row r="101" spans="1:16">
      <c r="A101" s="96"/>
      <c r="B101" s="81">
        <f>B100+7</f>
        <v>43450</v>
      </c>
      <c r="C101" s="20">
        <f>D100+G100-H100</f>
        <v>1340.8316962715628</v>
      </c>
      <c r="D101" s="17">
        <f>C101+(C101*0.04)</f>
        <v>1394.4649641224253</v>
      </c>
      <c r="E101" s="17">
        <f>C101/5500</f>
        <v>0.24378758114028415</v>
      </c>
      <c r="F101" s="28">
        <f>(D101-C101)/E101</f>
        <v>219.9999999999998</v>
      </c>
      <c r="G101" s="18"/>
      <c r="H101" s="18"/>
      <c r="I101" s="19">
        <f>E101*50/C101</f>
        <v>9.0909090909090905E-3</v>
      </c>
      <c r="J101" s="87"/>
    </row>
    <row r="102" spans="1:16" ht="13.5" thickBot="1">
      <c r="A102" s="97"/>
      <c r="B102" s="81">
        <f>B101+7</f>
        <v>43457</v>
      </c>
      <c r="C102" s="20">
        <f>D101+G101-H101</f>
        <v>1394.4649641224253</v>
      </c>
      <c r="D102" s="17">
        <f>C102+(C102*0.04)</f>
        <v>1450.2435626873223</v>
      </c>
      <c r="E102" s="17">
        <f>C102/5500</f>
        <v>0.25353908438589551</v>
      </c>
      <c r="F102" s="28">
        <f>(D102-C102)/E102</f>
        <v>220.00000000000011</v>
      </c>
      <c r="G102" s="80"/>
      <c r="H102" s="80"/>
      <c r="I102" s="19">
        <f>E102*50/C102</f>
        <v>9.0909090909090905E-3</v>
      </c>
      <c r="J102" s="87"/>
      <c r="K102" s="102"/>
      <c r="L102" s="103"/>
      <c r="M102" s="103"/>
      <c r="N102" s="103"/>
      <c r="O102" s="103"/>
      <c r="P102" s="103"/>
    </row>
    <row r="103" spans="1:16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5">
        <v>21</v>
      </c>
      <c r="B104" s="81">
        <f>B102+7</f>
        <v>43464</v>
      </c>
      <c r="C104" s="20">
        <f>D102+G102-H102</f>
        <v>1450.2435626873223</v>
      </c>
      <c r="D104" s="17">
        <f>C104+(C104*0.04)</f>
        <v>1508.2533051948153</v>
      </c>
      <c r="E104" s="17">
        <f>C104/5500</f>
        <v>0.26368064776133132</v>
      </c>
      <c r="F104" s="28">
        <f>(D104-C104)/E104</f>
        <v>220.00000000000043</v>
      </c>
      <c r="G104" s="18"/>
      <c r="H104" s="18"/>
      <c r="I104" s="19">
        <f>E104*50/C104</f>
        <v>9.0909090909090905E-3</v>
      </c>
      <c r="J104" s="87"/>
    </row>
    <row r="105" spans="1:16">
      <c r="A105" s="96"/>
      <c r="B105" s="81">
        <f>B104+7</f>
        <v>43471</v>
      </c>
      <c r="C105" s="20">
        <f>D104+G104-H104</f>
        <v>1508.2533051948153</v>
      </c>
      <c r="D105" s="17">
        <f>C105+(C105*0.04)</f>
        <v>1568.5834374026078</v>
      </c>
      <c r="E105" s="17">
        <f>C105/5500</f>
        <v>0.27422787367178458</v>
      </c>
      <c r="F105" s="28">
        <f>(D105-C105)/E105</f>
        <v>219.99999999999972</v>
      </c>
      <c r="G105" s="18"/>
      <c r="H105" s="18"/>
      <c r="I105" s="19">
        <f>E105*50/C105</f>
        <v>9.0909090909090905E-3</v>
      </c>
      <c r="J105" s="87"/>
    </row>
    <row r="106" spans="1:16">
      <c r="A106" s="96"/>
      <c r="B106" s="81">
        <f>B105+7</f>
        <v>43478</v>
      </c>
      <c r="C106" s="20">
        <f>D105+G105-H105</f>
        <v>1568.5834374026078</v>
      </c>
      <c r="D106" s="17">
        <f>C106+(C106*0.04)</f>
        <v>1631.3267748987121</v>
      </c>
      <c r="E106" s="17">
        <f>C106/5500</f>
        <v>0.28519698861865594</v>
      </c>
      <c r="F106" s="28">
        <f>(D106-C106)/E106</f>
        <v>219.99999999999974</v>
      </c>
      <c r="G106" s="18"/>
      <c r="H106" s="18"/>
      <c r="I106" s="19">
        <f>E106*50/C106</f>
        <v>9.0909090909090905E-3</v>
      </c>
      <c r="J106" s="87"/>
    </row>
    <row r="107" spans="1:16" ht="13.5" thickBot="1">
      <c r="A107" s="97"/>
      <c r="B107" s="81">
        <f>B106+7</f>
        <v>43485</v>
      </c>
      <c r="C107" s="20">
        <f>D106+G106-H106</f>
        <v>1631.3267748987121</v>
      </c>
      <c r="D107" s="17">
        <f>C107+(C107*0.04)</f>
        <v>1696.5798458946606</v>
      </c>
      <c r="E107" s="17">
        <f>C107/5500</f>
        <v>0.2966048681634022</v>
      </c>
      <c r="F107" s="28">
        <f>(D107-C107)/E107</f>
        <v>220.00000000000011</v>
      </c>
      <c r="G107" s="80"/>
      <c r="H107" s="80">
        <f>(D107-C94)*0.35</f>
        <v>222.91537792014867</v>
      </c>
      <c r="I107" s="19">
        <f>E107*50/C107</f>
        <v>9.0909090909090905E-3</v>
      </c>
      <c r="J107" s="87"/>
      <c r="K107" s="98" t="s">
        <v>47</v>
      </c>
      <c r="L107" s="99"/>
      <c r="M107" s="99"/>
      <c r="N107" s="99"/>
      <c r="O107" s="99"/>
      <c r="P107" s="99"/>
    </row>
    <row r="108" spans="1:16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5">
        <v>22</v>
      </c>
      <c r="B109" s="81">
        <f>B107+7</f>
        <v>43492</v>
      </c>
      <c r="C109" s="20">
        <f>D107+G107-H107</f>
        <v>1473.6644679745118</v>
      </c>
      <c r="D109" s="17">
        <f>C109+(C109*0.04)</f>
        <v>1532.6110466934922</v>
      </c>
      <c r="E109" s="17">
        <f>C109/5500</f>
        <v>0.26793899417718398</v>
      </c>
      <c r="F109" s="28">
        <f>(D109-C109)/E109</f>
        <v>219.99999999999969</v>
      </c>
      <c r="G109" s="18"/>
      <c r="H109" s="18"/>
      <c r="I109" s="19">
        <f>E109*50/C109</f>
        <v>9.0909090909090905E-3</v>
      </c>
      <c r="J109" s="87"/>
    </row>
    <row r="110" spans="1:16">
      <c r="A110" s="96"/>
      <c r="B110" s="81">
        <f>B109+7</f>
        <v>43499</v>
      </c>
      <c r="C110" s="20">
        <f>D109+G109-H109</f>
        <v>1532.6110466934922</v>
      </c>
      <c r="D110" s="17">
        <f>C110+(C110*0.04)</f>
        <v>1593.915488561232</v>
      </c>
      <c r="E110" s="17">
        <f>C110/5500</f>
        <v>0.2786565539442713</v>
      </c>
      <c r="F110" s="28">
        <f>(D110-C110)/E110</f>
        <v>220.0000000000004</v>
      </c>
      <c r="G110" s="18"/>
      <c r="H110" s="18"/>
      <c r="I110" s="19">
        <f>E110*50/C110</f>
        <v>9.0909090909090905E-3</v>
      </c>
      <c r="J110" s="87"/>
    </row>
    <row r="111" spans="1:16">
      <c r="A111" s="96"/>
      <c r="B111" s="81">
        <f>B110+7</f>
        <v>43506</v>
      </c>
      <c r="C111" s="20">
        <f>D110+G110-H110</f>
        <v>1593.915488561232</v>
      </c>
      <c r="D111" s="17">
        <f>C111+(C111*0.04)</f>
        <v>1657.6721081036812</v>
      </c>
      <c r="E111" s="17">
        <f>C111/5500</f>
        <v>0.28980281610204217</v>
      </c>
      <c r="F111" s="28">
        <f>(D111-C111)/E111</f>
        <v>219.99999999999989</v>
      </c>
      <c r="G111" s="18"/>
      <c r="H111" s="18"/>
      <c r="I111" s="19">
        <f>E111*50/C111</f>
        <v>9.0909090909090905E-3</v>
      </c>
      <c r="J111" s="87"/>
    </row>
    <row r="112" spans="1:16" ht="13.5" thickBot="1">
      <c r="A112" s="97"/>
      <c r="B112" s="81">
        <f>B111+7</f>
        <v>43513</v>
      </c>
      <c r="C112" s="20">
        <f>D111+G111-H111</f>
        <v>1657.6721081036812</v>
      </c>
      <c r="D112" s="17">
        <f>C112+(C112*0.04)</f>
        <v>1723.9789924278284</v>
      </c>
      <c r="E112" s="17">
        <f>C112/5500</f>
        <v>0.30139492874612384</v>
      </c>
      <c r="F112" s="28">
        <f>(D112-C112)/E112</f>
        <v>219.99999999999977</v>
      </c>
      <c r="G112" s="80"/>
      <c r="H112" s="80"/>
      <c r="I112" s="19">
        <f>E112*50/C112</f>
        <v>9.0909090909090905E-3</v>
      </c>
      <c r="J112" s="87"/>
      <c r="K112" s="102"/>
      <c r="L112" s="103"/>
      <c r="M112" s="103"/>
      <c r="N112" s="103"/>
      <c r="O112" s="103"/>
      <c r="P112" s="103"/>
    </row>
    <row r="113" spans="1:16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5">
        <v>23</v>
      </c>
      <c r="B114" s="81">
        <f>B112+7</f>
        <v>43520</v>
      </c>
      <c r="C114" s="20">
        <f>D112+G112-H112</f>
        <v>1723.9789924278284</v>
      </c>
      <c r="D114" s="17">
        <f>C114+(C114*0.04)</f>
        <v>1792.9381521249416</v>
      </c>
      <c r="E114" s="17">
        <f>C114/5500</f>
        <v>0.31345072589596878</v>
      </c>
      <c r="F114" s="28">
        <f>(D114-C114)/E114</f>
        <v>220</v>
      </c>
      <c r="G114" s="18"/>
      <c r="H114" s="18"/>
      <c r="I114" s="19">
        <f>E114*50/C114</f>
        <v>9.0909090909090905E-3</v>
      </c>
      <c r="J114" s="87"/>
    </row>
    <row r="115" spans="1:16">
      <c r="A115" s="96"/>
      <c r="B115" s="81">
        <f>B114+7</f>
        <v>43527</v>
      </c>
      <c r="C115" s="20">
        <f>D114+G114-H114</f>
        <v>1792.9381521249416</v>
      </c>
      <c r="D115" s="17">
        <f>C115+(C115*0.04)</f>
        <v>1864.6556782099392</v>
      </c>
      <c r="E115" s="17">
        <f>C115/5500</f>
        <v>0.32598875493180757</v>
      </c>
      <c r="F115" s="28">
        <f>(D115-C115)/E115</f>
        <v>219.99999999999994</v>
      </c>
      <c r="G115" s="18"/>
      <c r="H115" s="18"/>
      <c r="I115" s="19">
        <f>E115*50/C115</f>
        <v>9.0909090909090905E-3</v>
      </c>
      <c r="J115" s="87"/>
    </row>
    <row r="116" spans="1:16">
      <c r="A116" s="96"/>
      <c r="B116" s="81">
        <f>B115+7</f>
        <v>43534</v>
      </c>
      <c r="C116" s="20">
        <f>D115+G115-H115</f>
        <v>1864.6556782099392</v>
      </c>
      <c r="D116" s="17">
        <f>C116+(C116*0.04)</f>
        <v>1939.2419053383367</v>
      </c>
      <c r="E116" s="17">
        <f>C116/5500</f>
        <v>0.33902830512907983</v>
      </c>
      <c r="F116" s="28">
        <f>(D116-C116)/E116</f>
        <v>219.99999999999972</v>
      </c>
      <c r="G116" s="18"/>
      <c r="H116" s="18"/>
      <c r="I116" s="19">
        <f>E116*50/C116</f>
        <v>9.0909090909090905E-3</v>
      </c>
      <c r="J116" s="87"/>
    </row>
    <row r="117" spans="1:16" ht="13.5" thickBot="1">
      <c r="A117" s="97"/>
      <c r="B117" s="81">
        <f>B116+7</f>
        <v>43541</v>
      </c>
      <c r="C117" s="20">
        <f>D116+G116-H116</f>
        <v>1939.2419053383367</v>
      </c>
      <c r="D117" s="17">
        <f>C117+(C117*0.04)</f>
        <v>2016.8115815518702</v>
      </c>
      <c r="E117" s="17">
        <f>C117/5500</f>
        <v>0.35258943733424303</v>
      </c>
      <c r="F117" s="28">
        <f>(D117-C117)/E117</f>
        <v>220.00000000000014</v>
      </c>
      <c r="G117" s="80"/>
      <c r="H117" s="80"/>
      <c r="I117" s="19">
        <f>E117*50/C117</f>
        <v>9.0909090909090905E-3</v>
      </c>
      <c r="J117" s="87"/>
      <c r="K117" s="102"/>
      <c r="L117" s="103"/>
      <c r="M117" s="103"/>
      <c r="N117" s="103"/>
      <c r="O117" s="103"/>
      <c r="P117" s="103"/>
    </row>
    <row r="118" spans="1:16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5">
        <v>24</v>
      </c>
      <c r="B119" s="81">
        <f>B117+7</f>
        <v>43548</v>
      </c>
      <c r="C119" s="20">
        <f>D117+G117-H117</f>
        <v>2016.8115815518702</v>
      </c>
      <c r="D119" s="17">
        <f>C119+(C119*0.04)</f>
        <v>2097.4840448139448</v>
      </c>
      <c r="E119" s="17">
        <f>C119/5500</f>
        <v>0.36669301482761274</v>
      </c>
      <c r="F119" s="28">
        <f>(D119-C119)/E119</f>
        <v>219.99999999999957</v>
      </c>
      <c r="G119" s="18"/>
      <c r="H119" s="18"/>
      <c r="I119" s="19">
        <f>E119*50/C119</f>
        <v>9.0909090909090905E-3</v>
      </c>
      <c r="J119" s="87"/>
    </row>
    <row r="120" spans="1:16">
      <c r="A120" s="96"/>
      <c r="B120" s="81">
        <f>B119+7</f>
        <v>43555</v>
      </c>
      <c r="C120" s="20">
        <f>D119+G119-H119</f>
        <v>2097.4840448139448</v>
      </c>
      <c r="D120" s="17">
        <f>C120+(C120*0.04)</f>
        <v>2181.3834066065028</v>
      </c>
      <c r="E120" s="17">
        <f>C120/5500</f>
        <v>0.38136073542071725</v>
      </c>
      <c r="F120" s="28">
        <f>(D120-C120)/E120</f>
        <v>220.00000000000057</v>
      </c>
      <c r="G120" s="18"/>
      <c r="H120" s="18"/>
      <c r="I120" s="19">
        <f>E120*50/C120</f>
        <v>9.0909090909090922E-3</v>
      </c>
      <c r="J120" s="87"/>
    </row>
    <row r="121" spans="1:16">
      <c r="A121" s="96"/>
      <c r="B121" s="81">
        <f>B120+7</f>
        <v>43562</v>
      </c>
      <c r="C121" s="20">
        <f>D120+G120-H120</f>
        <v>2181.3834066065028</v>
      </c>
      <c r="D121" s="17">
        <f>C121+(C121*0.04)</f>
        <v>2268.6387428707631</v>
      </c>
      <c r="E121" s="17">
        <f>C121/5500</f>
        <v>0.39661516483754594</v>
      </c>
      <c r="F121" s="28">
        <f>(D121-C121)/E121</f>
        <v>220.00000000000028</v>
      </c>
      <c r="G121" s="18"/>
      <c r="H121" s="18"/>
      <c r="I121" s="19">
        <f>E121*50/C121</f>
        <v>9.0909090909090905E-3</v>
      </c>
      <c r="J121" s="87"/>
    </row>
    <row r="122" spans="1:16" ht="13.5" thickBot="1">
      <c r="A122" s="97"/>
      <c r="B122" s="81">
        <f>B121+7</f>
        <v>43569</v>
      </c>
      <c r="C122" s="20">
        <f>D121+G121-H121</f>
        <v>2268.6387428707631</v>
      </c>
      <c r="D122" s="17">
        <f>C122+(C122*0.04)</f>
        <v>2359.3842925855934</v>
      </c>
      <c r="E122" s="17">
        <f>C122/5500</f>
        <v>0.4124797714310478</v>
      </c>
      <c r="F122" s="28">
        <f>(D122-C122)/E122</f>
        <v>219.99999999999949</v>
      </c>
      <c r="G122" s="80"/>
      <c r="H122" s="80">
        <f>(D122-C109)*0.35</f>
        <v>310.00193861387851</v>
      </c>
      <c r="I122" s="19">
        <f>E122*50/C122</f>
        <v>9.0909090909090905E-3</v>
      </c>
      <c r="J122" s="87"/>
      <c r="K122" s="98" t="s">
        <v>47</v>
      </c>
      <c r="L122" s="99"/>
      <c r="M122" s="99"/>
      <c r="N122" s="99"/>
      <c r="O122" s="99"/>
      <c r="P122" s="99"/>
    </row>
    <row r="123" spans="1:16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5">
        <v>25</v>
      </c>
      <c r="B124" s="81">
        <f>B122+7</f>
        <v>43576</v>
      </c>
      <c r="C124" s="20">
        <f>D122+G122-H122</f>
        <v>2049.382353971715</v>
      </c>
      <c r="D124" s="17">
        <f>C124+(C124*0.04)</f>
        <v>2131.3576481305836</v>
      </c>
      <c r="E124" s="17">
        <f>C124/5500</f>
        <v>0.37261497344940275</v>
      </c>
      <c r="F124" s="28">
        <f>(D124-C124)/E124</f>
        <v>219.99999999999989</v>
      </c>
      <c r="G124" s="17"/>
      <c r="H124" s="18"/>
      <c r="I124" s="19">
        <f>E124*50/C124</f>
        <v>9.0909090909090905E-3</v>
      </c>
      <c r="J124" s="87"/>
    </row>
    <row r="125" spans="1:16">
      <c r="A125" s="96"/>
      <c r="B125" s="81">
        <f>B124+7</f>
        <v>43583</v>
      </c>
      <c r="C125" s="20">
        <f>D124+G124-H124</f>
        <v>2131.3576481305836</v>
      </c>
      <c r="D125" s="17">
        <f>C125+(C125*0.04)</f>
        <v>2216.611954055807</v>
      </c>
      <c r="E125" s="17">
        <f>C125/5500</f>
        <v>0.38751957238737883</v>
      </c>
      <c r="F125" s="28">
        <f>(D125-C125)/E125</f>
        <v>220.00000000000023</v>
      </c>
      <c r="G125" s="17"/>
      <c r="H125" s="18"/>
      <c r="I125" s="19">
        <f>E125*50/C125</f>
        <v>9.0909090909090905E-3</v>
      </c>
      <c r="J125" s="87"/>
      <c r="K125" s="31"/>
      <c r="L125" s="31"/>
    </row>
    <row r="126" spans="1:16">
      <c r="A126" s="96"/>
      <c r="B126" s="81">
        <f>B125+7</f>
        <v>43590</v>
      </c>
      <c r="C126" s="20">
        <f>D125+G125-H125</f>
        <v>2216.611954055807</v>
      </c>
      <c r="D126" s="17">
        <f>C126+(C126*0.04)</f>
        <v>2305.2764322180392</v>
      </c>
      <c r="E126" s="17">
        <f>C126/5500</f>
        <v>0.403020355282874</v>
      </c>
      <c r="F126" s="28">
        <f>(D126-C126)/E126</f>
        <v>219.99999999999974</v>
      </c>
      <c r="G126" s="17"/>
      <c r="H126" s="18"/>
      <c r="I126" s="19">
        <f>E126*50/C126</f>
        <v>9.0909090909090905E-3</v>
      </c>
      <c r="J126" s="87"/>
      <c r="K126" s="31"/>
      <c r="L126" s="31"/>
    </row>
    <row r="127" spans="1:16" ht="13.5" thickBot="1">
      <c r="A127" s="97"/>
      <c r="B127" s="81">
        <f>B126+7</f>
        <v>43597</v>
      </c>
      <c r="C127" s="20">
        <f>D126+G126-H126</f>
        <v>2305.2764322180392</v>
      </c>
      <c r="D127" s="17">
        <f>C127+(C127*0.04)</f>
        <v>2397.4874895067605</v>
      </c>
      <c r="E127" s="17">
        <f>C127/5500</f>
        <v>0.41914116949418895</v>
      </c>
      <c r="F127" s="28">
        <f>(D127-C127)/E127</f>
        <v>219.99999999999949</v>
      </c>
      <c r="G127" s="80"/>
      <c r="H127" s="80"/>
      <c r="I127" s="19">
        <f>E127*50/C127</f>
        <v>9.0909090909090922E-3</v>
      </c>
      <c r="J127" s="87"/>
      <c r="K127" s="102"/>
      <c r="L127" s="103"/>
      <c r="M127" s="103"/>
      <c r="N127" s="103"/>
      <c r="O127" s="103"/>
      <c r="P127" s="103"/>
    </row>
    <row r="128" spans="1:16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5">
        <v>26</v>
      </c>
      <c r="B129" s="81">
        <f>B127+7</f>
        <v>43604</v>
      </c>
      <c r="C129" s="20">
        <f>D127+G127-H127</f>
        <v>2397.4874895067605</v>
      </c>
      <c r="D129" s="17">
        <f>C129+(C129*0.04)</f>
        <v>2493.386989087031</v>
      </c>
      <c r="E129" s="17">
        <f>C129/5500</f>
        <v>0.43590681627395644</v>
      </c>
      <c r="F129" s="28">
        <f>(D129-C129)/E129</f>
        <v>220.00000000000009</v>
      </c>
      <c r="G129" s="18"/>
      <c r="H129" s="18"/>
      <c r="I129" s="19">
        <f>E129*50/C129</f>
        <v>9.0909090909090905E-3</v>
      </c>
      <c r="J129" s="87"/>
    </row>
    <row r="130" spans="1:16">
      <c r="A130" s="96"/>
      <c r="B130" s="81">
        <f>B129+7</f>
        <v>43611</v>
      </c>
      <c r="C130" s="20">
        <f>D129+G129-H129</f>
        <v>2493.386989087031</v>
      </c>
      <c r="D130" s="17">
        <f>C130+(C130*0.04)</f>
        <v>2593.122468650512</v>
      </c>
      <c r="E130" s="17">
        <f>C130/5500</f>
        <v>0.45334308892491471</v>
      </c>
      <c r="F130" s="28">
        <f>(D130-C130)/E130</f>
        <v>219.99999999999952</v>
      </c>
      <c r="G130" s="18"/>
      <c r="H130" s="18"/>
      <c r="I130" s="19">
        <f>E130*50/C130</f>
        <v>9.0909090909090905E-3</v>
      </c>
      <c r="J130" s="87"/>
    </row>
    <row r="131" spans="1:16">
      <c r="A131" s="96"/>
      <c r="B131" s="81">
        <f>B130+7</f>
        <v>43618</v>
      </c>
      <c r="C131" s="20">
        <f>D130+G130-H130</f>
        <v>2593.122468650512</v>
      </c>
      <c r="D131" s="17">
        <f>C131+(C131*0.04)</f>
        <v>2696.8473673965327</v>
      </c>
      <c r="E131" s="17">
        <f>C131/5500</f>
        <v>0.47147681248191126</v>
      </c>
      <c r="F131" s="28">
        <f>(D131-C131)/E131</f>
        <v>220.00000000000048</v>
      </c>
      <c r="G131" s="18"/>
      <c r="H131" s="18"/>
      <c r="I131" s="19">
        <f>E131*50/C131</f>
        <v>9.0909090909090905E-3</v>
      </c>
      <c r="J131" s="87"/>
    </row>
    <row r="132" spans="1:16" ht="13.5" thickBot="1">
      <c r="A132" s="97"/>
      <c r="B132" s="81">
        <f>B131+7</f>
        <v>43625</v>
      </c>
      <c r="C132" s="20">
        <f>D131+G131-H131</f>
        <v>2696.8473673965327</v>
      </c>
      <c r="D132" s="17">
        <f>C132+(C132*0.04)</f>
        <v>2804.7212620923942</v>
      </c>
      <c r="E132" s="17">
        <f>C132/5500</f>
        <v>0.49033588498118774</v>
      </c>
      <c r="F132" s="28">
        <f>(D132-C132)/E132</f>
        <v>220.00000000000043</v>
      </c>
      <c r="G132" s="80"/>
      <c r="H132" s="80"/>
      <c r="I132" s="19">
        <f>E132*50/C132</f>
        <v>9.0909090909090905E-3</v>
      </c>
      <c r="J132" s="87"/>
      <c r="K132" s="102"/>
      <c r="L132" s="103"/>
      <c r="M132" s="103"/>
      <c r="N132" s="103"/>
      <c r="O132" s="103"/>
      <c r="P132" s="103"/>
    </row>
    <row r="133" spans="1:16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5">
        <v>27</v>
      </c>
      <c r="B134" s="81">
        <f>B132+7</f>
        <v>43632</v>
      </c>
      <c r="C134" s="20">
        <f>D132+G132-H132</f>
        <v>2804.7212620923942</v>
      </c>
      <c r="D134" s="17">
        <f>C134+(C134*0.04)</f>
        <v>2916.9101125760899</v>
      </c>
      <c r="E134" s="17">
        <f>C134/5500</f>
        <v>0.50994932038043528</v>
      </c>
      <c r="F134" s="28">
        <f>(D134-C134)/E134</f>
        <v>219.9999999999998</v>
      </c>
      <c r="G134" s="18"/>
      <c r="H134" s="18"/>
      <c r="I134" s="19">
        <f>E134*50/C134</f>
        <v>9.0909090909090905E-3</v>
      </c>
      <c r="J134" s="87"/>
    </row>
    <row r="135" spans="1:16">
      <c r="A135" s="96"/>
      <c r="B135" s="81">
        <f>B134+7</f>
        <v>43639</v>
      </c>
      <c r="C135" s="20">
        <f>D134+G134-H134</f>
        <v>2916.9101125760899</v>
      </c>
      <c r="D135" s="17">
        <f>C135+(C135*0.04)</f>
        <v>3033.5865170791335</v>
      </c>
      <c r="E135" s="17">
        <f>C135/5500</f>
        <v>0.53034729319565266</v>
      </c>
      <c r="F135" s="28">
        <f>(D135-C135)/E135</f>
        <v>220.00000000000006</v>
      </c>
      <c r="G135" s="18"/>
      <c r="H135" s="18"/>
      <c r="I135" s="19">
        <f>E135*50/C135</f>
        <v>9.0909090909090905E-3</v>
      </c>
      <c r="J135" s="87"/>
    </row>
    <row r="136" spans="1:16">
      <c r="A136" s="96"/>
      <c r="B136" s="81">
        <f>B135+7</f>
        <v>43646</v>
      </c>
      <c r="C136" s="20">
        <f>D135+G135-H135</f>
        <v>3033.5865170791335</v>
      </c>
      <c r="D136" s="17">
        <f>C136+(C136*0.04)</f>
        <v>3154.9299777622987</v>
      </c>
      <c r="E136" s="17">
        <f>C136/5500</f>
        <v>0.55156118492347883</v>
      </c>
      <c r="F136" s="28">
        <f>(D136-C136)/E136</f>
        <v>219.99999999999969</v>
      </c>
      <c r="G136" s="18"/>
      <c r="H136" s="18"/>
      <c r="I136" s="19">
        <f>E136*50/C136</f>
        <v>9.0909090909090922E-3</v>
      </c>
      <c r="J136" s="87"/>
    </row>
    <row r="137" spans="1:16" ht="13.5" thickBot="1">
      <c r="A137" s="97"/>
      <c r="B137" s="81">
        <f>B136+7</f>
        <v>43653</v>
      </c>
      <c r="C137" s="20">
        <f>D136+G136-H136</f>
        <v>3154.9299777622987</v>
      </c>
      <c r="D137" s="17">
        <f>C137+(C137*0.04)</f>
        <v>3281.1271768727906</v>
      </c>
      <c r="E137" s="17">
        <f>C137/5500</f>
        <v>0.57362363232041791</v>
      </c>
      <c r="F137" s="28">
        <f>(D137-C137)/E137</f>
        <v>220.00000000000006</v>
      </c>
      <c r="G137" s="80"/>
      <c r="H137" s="80">
        <f>(D137-C124)*0.35</f>
        <v>431.11068801537647</v>
      </c>
      <c r="I137" s="19">
        <f>E137*50/C137</f>
        <v>9.0909090909090905E-3</v>
      </c>
      <c r="J137" s="87"/>
      <c r="K137" s="98" t="s">
        <v>47</v>
      </c>
      <c r="L137" s="99"/>
      <c r="M137" s="99"/>
      <c r="N137" s="99"/>
      <c r="O137" s="99"/>
      <c r="P137" s="99"/>
    </row>
    <row r="138" spans="1:16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2"/>
    </row>
    <row r="139" spans="1:16">
      <c r="A139" s="95">
        <v>28</v>
      </c>
      <c r="B139" s="81">
        <f>B137+7</f>
        <v>43660</v>
      </c>
      <c r="C139" s="20">
        <f>D137+G137-H137</f>
        <v>2850.0164888574141</v>
      </c>
      <c r="D139" s="17">
        <f>C139+(C139*0.04)</f>
        <v>2964.0171484117104</v>
      </c>
      <c r="E139" s="17">
        <f>C139/5500</f>
        <v>0.51818481615589351</v>
      </c>
      <c r="F139" s="28">
        <f>(D139-C139)/E139</f>
        <v>219.9999999999996</v>
      </c>
      <c r="G139" s="18"/>
      <c r="H139" s="18"/>
      <c r="I139" s="19">
        <f>E139*50/C139</f>
        <v>9.0909090909090905E-3</v>
      </c>
      <c r="J139" s="87"/>
    </row>
    <row r="140" spans="1:16">
      <c r="A140" s="96"/>
      <c r="B140" s="81">
        <f>B139+7</f>
        <v>43667</v>
      </c>
      <c r="C140" s="20">
        <f>D139+G139-H139</f>
        <v>2964.0171484117104</v>
      </c>
      <c r="D140" s="17">
        <f>C140+(C140*0.04)</f>
        <v>3082.5778343481788</v>
      </c>
      <c r="E140" s="17">
        <f>C140/5500</f>
        <v>0.5389122088021292</v>
      </c>
      <c r="F140" s="28">
        <f>(D140-C140)/E140</f>
        <v>220</v>
      </c>
      <c r="G140" s="18"/>
      <c r="H140" s="18"/>
      <c r="I140" s="19">
        <f>E140*50/C140</f>
        <v>9.0909090909090922E-3</v>
      </c>
      <c r="J140" s="87"/>
    </row>
    <row r="141" spans="1:16">
      <c r="A141" s="96"/>
      <c r="B141" s="81">
        <f>B140+7</f>
        <v>43674</v>
      </c>
      <c r="C141" s="20">
        <f>D140+G140-H140</f>
        <v>3082.5778343481788</v>
      </c>
      <c r="D141" s="17">
        <f>C141+(C141*0.04)</f>
        <v>3205.8809477221062</v>
      </c>
      <c r="E141" s="17">
        <f>C141/5500</f>
        <v>0.56046869715421432</v>
      </c>
      <c r="F141" s="28">
        <f>(D141-C141)/E141</f>
        <v>220.00000000000028</v>
      </c>
      <c r="G141" s="18"/>
      <c r="H141" s="18"/>
      <c r="I141" s="19">
        <f>E141*50/C141</f>
        <v>9.0909090909090905E-3</v>
      </c>
      <c r="J141" s="87"/>
    </row>
    <row r="142" spans="1:16" ht="13.5" thickBot="1">
      <c r="A142" s="97"/>
      <c r="B142" s="81">
        <f>B141+7</f>
        <v>43681</v>
      </c>
      <c r="C142" s="20">
        <f>D141+G141-H141</f>
        <v>3205.8809477221062</v>
      </c>
      <c r="D142" s="17">
        <f>C142+(C142*0.04)</f>
        <v>3334.1161856309905</v>
      </c>
      <c r="E142" s="17">
        <f>C142/5500</f>
        <v>0.58288744504038292</v>
      </c>
      <c r="F142" s="28">
        <f>(D142-C142)/E142</f>
        <v>220.00000000000009</v>
      </c>
      <c r="G142" s="80"/>
      <c r="H142" s="80"/>
      <c r="I142" s="19">
        <f>E142*50/C142</f>
        <v>9.0909090909090905E-3</v>
      </c>
      <c r="J142" s="87"/>
      <c r="K142" s="102"/>
      <c r="L142" s="103"/>
      <c r="M142" s="103"/>
      <c r="N142" s="103"/>
      <c r="O142" s="103"/>
      <c r="P142" s="103"/>
    </row>
    <row r="143" spans="1:16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5">
        <v>29</v>
      </c>
      <c r="B144" s="81">
        <f>B142+7</f>
        <v>43688</v>
      </c>
      <c r="C144" s="20">
        <f>D142+G142-H142</f>
        <v>3334.1161856309905</v>
      </c>
      <c r="D144" s="17">
        <f>C144+(C144*0.04)</f>
        <v>3467.48083305623</v>
      </c>
      <c r="E144" s="17">
        <f>C144/5500</f>
        <v>0.60620294284199827</v>
      </c>
      <c r="F144" s="28">
        <f>(D144-C144)/E144</f>
        <v>219.99999999999994</v>
      </c>
      <c r="G144" s="18"/>
      <c r="H144" s="18"/>
      <c r="I144" s="19">
        <f>E144*50/C144</f>
        <v>9.0909090909090922E-3</v>
      </c>
      <c r="J144" s="87"/>
    </row>
    <row r="145" spans="1:16">
      <c r="A145" s="96"/>
      <c r="B145" s="81">
        <f>B144+7</f>
        <v>43695</v>
      </c>
      <c r="C145" s="20">
        <f>D144+G144-H144</f>
        <v>3467.48083305623</v>
      </c>
      <c r="D145" s="17">
        <f>C145+(C145*0.04)</f>
        <v>3606.1800663784793</v>
      </c>
      <c r="E145" s="17">
        <f>C145/5500</f>
        <v>0.63045106055567823</v>
      </c>
      <c r="F145" s="28">
        <f>(D145-C145)/E145</f>
        <v>220.00000000000009</v>
      </c>
      <c r="G145" s="18"/>
      <c r="H145" s="18"/>
      <c r="I145" s="19">
        <f>E145*50/C145</f>
        <v>9.0909090909090905E-3</v>
      </c>
      <c r="J145" s="87"/>
    </row>
    <row r="146" spans="1:16">
      <c r="A146" s="96"/>
      <c r="B146" s="81">
        <f>B145+7</f>
        <v>43702</v>
      </c>
      <c r="C146" s="20">
        <f>D145+G145-H145</f>
        <v>3606.1800663784793</v>
      </c>
      <c r="D146" s="17">
        <f>C146+(C146*0.04)</f>
        <v>3750.4272690336184</v>
      </c>
      <c r="E146" s="17">
        <f>C146/5500</f>
        <v>0.65566910297790537</v>
      </c>
      <c r="F146" s="28">
        <f>(D146-C146)/E146</f>
        <v>219.99999999999983</v>
      </c>
      <c r="G146" s="18"/>
      <c r="H146" s="18"/>
      <c r="I146" s="19">
        <f>E146*50/C146</f>
        <v>9.0909090909090922E-3</v>
      </c>
      <c r="J146" s="87"/>
    </row>
    <row r="147" spans="1:16" ht="13.5" thickBot="1">
      <c r="A147" s="97"/>
      <c r="B147" s="81">
        <f>B146+7</f>
        <v>43709</v>
      </c>
      <c r="C147" s="20">
        <f>D146+G146-H146</f>
        <v>3750.4272690336184</v>
      </c>
      <c r="D147" s="17">
        <f>C147+(C147*0.04)</f>
        <v>3900.444359794963</v>
      </c>
      <c r="E147" s="17">
        <f>C147/5500</f>
        <v>0.68189586709702155</v>
      </c>
      <c r="F147" s="28">
        <f>(D147-C147)/E147</f>
        <v>219.99999999999989</v>
      </c>
      <c r="G147" s="80"/>
      <c r="H147" s="80"/>
      <c r="I147" s="19">
        <f>E147*50/C147</f>
        <v>9.0909090909090905E-3</v>
      </c>
      <c r="J147" s="87"/>
      <c r="K147" s="102"/>
      <c r="L147" s="103"/>
      <c r="M147" s="103"/>
      <c r="N147" s="103"/>
      <c r="O147" s="103"/>
      <c r="P147" s="103"/>
    </row>
    <row r="148" spans="1:16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5">
        <v>30</v>
      </c>
      <c r="B149" s="81">
        <f>B147+7</f>
        <v>43716</v>
      </c>
      <c r="C149" s="20">
        <f>D147+G147-H147</f>
        <v>3900.444359794963</v>
      </c>
      <c r="D149" s="17">
        <f>C149+(C149*0.04)</f>
        <v>4056.4621341867614</v>
      </c>
      <c r="E149" s="17">
        <f>C149/5500</f>
        <v>0.70917170178090239</v>
      </c>
      <c r="F149" s="28">
        <f>(D149-C149)/E149</f>
        <v>219.99999999999983</v>
      </c>
      <c r="G149" s="18"/>
      <c r="H149" s="18"/>
      <c r="I149" s="19">
        <f>E149*50/C149</f>
        <v>9.0909090909090922E-3</v>
      </c>
      <c r="J149" s="87"/>
    </row>
    <row r="150" spans="1:16">
      <c r="A150" s="96"/>
      <c r="B150" s="81">
        <f>B149+7</f>
        <v>43723</v>
      </c>
      <c r="C150" s="20">
        <f>D149+G149-H149</f>
        <v>4056.4621341867614</v>
      </c>
      <c r="D150" s="17">
        <f>C150+(C150*0.04)</f>
        <v>4218.7206195542321</v>
      </c>
      <c r="E150" s="17">
        <f>C150/5500</f>
        <v>0.73753856985213839</v>
      </c>
      <c r="F150" s="28">
        <f>(D150-C150)/E150</f>
        <v>220.00000000000037</v>
      </c>
      <c r="G150" s="18"/>
      <c r="H150" s="18"/>
      <c r="I150" s="19">
        <f>E150*50/C150</f>
        <v>9.0909090909090905E-3</v>
      </c>
      <c r="J150" s="87"/>
    </row>
    <row r="151" spans="1:16">
      <c r="A151" s="96"/>
      <c r="B151" s="81">
        <f>B150+7</f>
        <v>43730</v>
      </c>
      <c r="C151" s="20">
        <f>D150+G150-H150</f>
        <v>4218.7206195542321</v>
      </c>
      <c r="D151" s="17">
        <f>C151+(C151*0.04)</f>
        <v>4387.4694443364015</v>
      </c>
      <c r="E151" s="17">
        <f>C151/5500</f>
        <v>0.76704011264622407</v>
      </c>
      <c r="F151" s="28">
        <f>(D151-C151)/E151</f>
        <v>220.00000000000003</v>
      </c>
      <c r="G151" s="18"/>
      <c r="H151" s="18"/>
      <c r="I151" s="19">
        <f>E151*50/C151</f>
        <v>9.0909090909090922E-3</v>
      </c>
      <c r="J151" s="87"/>
    </row>
    <row r="152" spans="1:16" ht="13.5" thickBot="1">
      <c r="A152" s="97"/>
      <c r="B152" s="81">
        <f>B151+7</f>
        <v>43737</v>
      </c>
      <c r="C152" s="20">
        <f>D151+G151-H151</f>
        <v>4387.4694443364015</v>
      </c>
      <c r="D152" s="17">
        <f>C152+(C152*0.04)</f>
        <v>4562.9682221098574</v>
      </c>
      <c r="E152" s="17">
        <f>C152/5500</f>
        <v>0.79772171715207296</v>
      </c>
      <c r="F152" s="28">
        <f>(D152-C152)/E152</f>
        <v>219.99999999999983</v>
      </c>
      <c r="G152" s="80"/>
      <c r="H152" s="80">
        <f>(D152-C139)*0.35</f>
        <v>599.53310663835509</v>
      </c>
      <c r="I152" s="19">
        <f>E152*50/C152</f>
        <v>9.0909090909090905E-3</v>
      </c>
      <c r="J152" s="87"/>
      <c r="K152" s="98" t="s">
        <v>47</v>
      </c>
      <c r="L152" s="99"/>
      <c r="M152" s="99"/>
      <c r="N152" s="99"/>
      <c r="O152" s="99"/>
      <c r="P152" s="99"/>
    </row>
    <row r="153" spans="1:16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5">
        <v>31</v>
      </c>
      <c r="B154" s="81">
        <f>B152+7</f>
        <v>43744</v>
      </c>
      <c r="C154" s="20">
        <f>D152+G152-H152</f>
        <v>3963.4351154715023</v>
      </c>
      <c r="D154" s="17">
        <f>C154+(C154*0.04)</f>
        <v>4121.9725200903622</v>
      </c>
      <c r="E154" s="17">
        <f>C154/5500</f>
        <v>0.72062456644936401</v>
      </c>
      <c r="F154" s="28">
        <f>(D154-C154)/E154</f>
        <v>219.99999999999977</v>
      </c>
      <c r="G154" s="17"/>
      <c r="H154" s="79"/>
      <c r="I154" s="19">
        <f>E154*50/C154</f>
        <v>9.0909090909090905E-3</v>
      </c>
      <c r="J154" s="87"/>
    </row>
    <row r="155" spans="1:16">
      <c r="A155" s="96"/>
      <c r="B155" s="81">
        <f>B154+7</f>
        <v>43751</v>
      </c>
      <c r="C155" s="20">
        <f>D154+G154-H154</f>
        <v>4121.9725200903622</v>
      </c>
      <c r="D155" s="17">
        <f>C155+(C155*0.04)</f>
        <v>4286.8514208939769</v>
      </c>
      <c r="E155" s="17">
        <f>C155/5500</f>
        <v>0.74944954910733863</v>
      </c>
      <c r="F155" s="28">
        <f>(D155-C155)/E155</f>
        <v>220.00000000000023</v>
      </c>
      <c r="G155" s="17"/>
      <c r="H155" s="79"/>
      <c r="I155" s="19">
        <f>E155*50/C155</f>
        <v>9.0909090909090922E-3</v>
      </c>
      <c r="J155" s="87"/>
    </row>
    <row r="156" spans="1:16">
      <c r="A156" s="96"/>
      <c r="B156" s="81">
        <f>B155+7</f>
        <v>43758</v>
      </c>
      <c r="C156" s="20">
        <f>D155+G155-H155</f>
        <v>4286.8514208939769</v>
      </c>
      <c r="D156" s="17">
        <f>C156+(C156*0.04)</f>
        <v>4458.3254777297361</v>
      </c>
      <c r="E156" s="17">
        <f>C156/5500</f>
        <v>0.77942753107163221</v>
      </c>
      <c r="F156" s="28">
        <f>(D156-C156)/E156</f>
        <v>220.00000000000023</v>
      </c>
      <c r="G156" s="17"/>
      <c r="H156" s="79"/>
      <c r="I156" s="19">
        <f>E156*50/C156</f>
        <v>9.0909090909090922E-3</v>
      </c>
      <c r="J156" s="87"/>
    </row>
    <row r="157" spans="1:16" ht="13.5" thickBot="1">
      <c r="A157" s="97"/>
      <c r="B157" s="81">
        <f>B156+7</f>
        <v>43765</v>
      </c>
      <c r="C157" s="20">
        <f>D156+G156-H156</f>
        <v>4458.3254777297361</v>
      </c>
      <c r="D157" s="17">
        <f>C157+(C157*0.04)</f>
        <v>4636.6584968389252</v>
      </c>
      <c r="E157" s="17">
        <f>C157/5500</f>
        <v>0.81060463231449753</v>
      </c>
      <c r="F157" s="28">
        <f>(D157-C157)/E157</f>
        <v>219.99999999999955</v>
      </c>
      <c r="G157" s="80"/>
      <c r="H157" s="80"/>
      <c r="I157" s="19">
        <f>E157*50/C157</f>
        <v>9.0909090909090922E-3</v>
      </c>
      <c r="J157" s="87"/>
      <c r="K157" s="102"/>
      <c r="L157" s="103"/>
      <c r="M157" s="103"/>
      <c r="N157" s="103"/>
      <c r="O157" s="103"/>
      <c r="P157" s="103"/>
    </row>
    <row r="158" spans="1:16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5">
        <v>32</v>
      </c>
      <c r="B159" s="81">
        <f>B157+7</f>
        <v>43772</v>
      </c>
      <c r="C159" s="20">
        <f>D157+G157-H157</f>
        <v>4636.6584968389252</v>
      </c>
      <c r="D159" s="17">
        <f>C159+(C159*0.04)</f>
        <v>4822.1248367124826</v>
      </c>
      <c r="E159" s="17">
        <f>C159/5500</f>
        <v>0.84302881760707726</v>
      </c>
      <c r="F159" s="28">
        <f>(D159-C159)/E159</f>
        <v>220.00000000000054</v>
      </c>
      <c r="G159" s="18"/>
      <c r="H159" s="18"/>
      <c r="I159" s="19">
        <f>E159*50/C159</f>
        <v>9.0909090909090905E-3</v>
      </c>
      <c r="J159" s="87"/>
    </row>
    <row r="160" spans="1:16">
      <c r="A160" s="96"/>
      <c r="B160" s="81">
        <f>B159+7</f>
        <v>43779</v>
      </c>
      <c r="C160" s="20">
        <f>D159+G159-H159</f>
        <v>4822.1248367124826</v>
      </c>
      <c r="D160" s="17">
        <f>C160+(C160*0.04)</f>
        <v>5015.0098301809821</v>
      </c>
      <c r="E160" s="17">
        <f>C160/5500</f>
        <v>0.87674997031136048</v>
      </c>
      <c r="F160" s="28">
        <f>(D160-C160)/E160</f>
        <v>220.0000000000002</v>
      </c>
      <c r="G160" s="18"/>
      <c r="H160" s="18"/>
      <c r="I160" s="19">
        <f>E160*50/C160</f>
        <v>9.0909090909090905E-3</v>
      </c>
      <c r="J160" s="87"/>
    </row>
    <row r="161" spans="1:16">
      <c r="A161" s="96"/>
      <c r="B161" s="81">
        <f>B160+7</f>
        <v>43786</v>
      </c>
      <c r="C161" s="20">
        <f>D160+G160-H160</f>
        <v>5015.0098301809821</v>
      </c>
      <c r="D161" s="17">
        <f>C161+(C161*0.04)</f>
        <v>5215.6102233882211</v>
      </c>
      <c r="E161" s="17">
        <f>C161/5500</f>
        <v>0.91181996912381491</v>
      </c>
      <c r="F161" s="28">
        <f>(D161-C161)/E161</f>
        <v>219.99999999999969</v>
      </c>
      <c r="G161" s="18"/>
      <c r="H161" s="18"/>
      <c r="I161" s="19">
        <f>E161*50/C161</f>
        <v>9.0909090909090905E-3</v>
      </c>
      <c r="J161" s="87"/>
    </row>
    <row r="162" spans="1:16" ht="13.5" thickBot="1">
      <c r="A162" s="97"/>
      <c r="B162" s="81">
        <f>B161+7</f>
        <v>43793</v>
      </c>
      <c r="C162" s="20">
        <f>D161+G161-H161</f>
        <v>5215.6102233882211</v>
      </c>
      <c r="D162" s="17">
        <f>C162+(C162*0.04)</f>
        <v>5424.2346323237498</v>
      </c>
      <c r="E162" s="17">
        <f>C162/5500</f>
        <v>0.94829276788876748</v>
      </c>
      <c r="F162" s="28">
        <f>(D162-C162)/E162</f>
        <v>219.9999999999998</v>
      </c>
      <c r="G162" s="80"/>
      <c r="H162" s="80"/>
      <c r="I162" s="19">
        <f>E162*50/C162</f>
        <v>9.0909090909090922E-3</v>
      </c>
      <c r="J162" s="87"/>
      <c r="K162" s="102"/>
      <c r="L162" s="103"/>
      <c r="M162" s="103"/>
      <c r="N162" s="103"/>
      <c r="O162" s="103"/>
      <c r="P162" s="103"/>
    </row>
    <row r="163" spans="1:16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5">
        <v>33</v>
      </c>
      <c r="B164" s="81">
        <f>B162+7</f>
        <v>43800</v>
      </c>
      <c r="C164" s="20">
        <f>D162+G162-H162</f>
        <v>5424.2346323237498</v>
      </c>
      <c r="D164" s="17">
        <f>C164+(C164*0.04)</f>
        <v>5641.2040176167002</v>
      </c>
      <c r="E164" s="17">
        <f>C164/5500</f>
        <v>0.98622447860431817</v>
      </c>
      <c r="F164" s="28">
        <f>(D164-C164)/E164</f>
        <v>220.0000000000004</v>
      </c>
      <c r="G164" s="18"/>
      <c r="H164" s="18"/>
      <c r="I164" s="19">
        <f>E164*50/C164</f>
        <v>9.0909090909090922E-3</v>
      </c>
      <c r="J164" s="87"/>
    </row>
    <row r="165" spans="1:16">
      <c r="A165" s="96"/>
      <c r="B165" s="81">
        <f>B164+7</f>
        <v>43807</v>
      </c>
      <c r="C165" s="20">
        <f>D164+G164-H164</f>
        <v>5641.2040176167002</v>
      </c>
      <c r="D165" s="17">
        <f>C165+(C165*0.04)</f>
        <v>5866.8521783213682</v>
      </c>
      <c r="E165" s="17">
        <f>C165/5500</f>
        <v>1.0256734577484909</v>
      </c>
      <c r="F165" s="28">
        <f>(D165-C165)/E165</f>
        <v>220.00000000000003</v>
      </c>
      <c r="G165" s="18"/>
      <c r="H165" s="18"/>
      <c r="I165" s="19">
        <f>E165*50/C165</f>
        <v>9.0909090909090905E-3</v>
      </c>
      <c r="J165" s="87"/>
      <c r="K165" s="31"/>
      <c r="L165" s="31"/>
    </row>
    <row r="166" spans="1:16">
      <c r="A166" s="96"/>
      <c r="B166" s="81">
        <f>B165+7</f>
        <v>43814</v>
      </c>
      <c r="C166" s="20">
        <f>D165+G165-H165</f>
        <v>5866.8521783213682</v>
      </c>
      <c r="D166" s="17">
        <f>C166+(C166*0.04)</f>
        <v>6101.526265454223</v>
      </c>
      <c r="E166" s="17">
        <f>C166/5500</f>
        <v>1.0667003960584305</v>
      </c>
      <c r="F166" s="28">
        <f>(D166-C166)/E166</f>
        <v>220.00000000000006</v>
      </c>
      <c r="G166" s="18"/>
      <c r="H166" s="18"/>
      <c r="I166" s="19">
        <f>E166*50/C166</f>
        <v>9.0909090909090905E-3</v>
      </c>
      <c r="J166" s="87"/>
      <c r="K166" s="31"/>
      <c r="L166" s="31"/>
    </row>
    <row r="167" spans="1:16" ht="13.5" thickBot="1">
      <c r="A167" s="97"/>
      <c r="B167" s="81">
        <f>B166+7</f>
        <v>43821</v>
      </c>
      <c r="C167" s="20">
        <f>D166+G166-H166</f>
        <v>6101.526265454223</v>
      </c>
      <c r="D167" s="17">
        <f>C167+(C167*0.04)</f>
        <v>6345.5873160723922</v>
      </c>
      <c r="E167" s="17">
        <f>C167/5500</f>
        <v>1.1093684119007678</v>
      </c>
      <c r="F167" s="28">
        <f>(D167-C167)/E167</f>
        <v>220.00000000000028</v>
      </c>
      <c r="G167" s="80"/>
      <c r="H167" s="80">
        <f>(D167-C154)*0.35</f>
        <v>833.75327021031148</v>
      </c>
      <c r="I167" s="19">
        <f>E167*50/C167</f>
        <v>9.0909090909090922E-3</v>
      </c>
      <c r="J167" s="87"/>
      <c r="K167" s="98" t="s">
        <v>47</v>
      </c>
      <c r="L167" s="99"/>
      <c r="M167" s="99"/>
      <c r="N167" s="99"/>
      <c r="O167" s="99"/>
      <c r="P167" s="99"/>
    </row>
    <row r="168" spans="1:16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5">
        <v>34</v>
      </c>
      <c r="B169" s="81">
        <f>B167+7</f>
        <v>43828</v>
      </c>
      <c r="C169" s="20">
        <f>D167+G167-H167</f>
        <v>5511.8340458620805</v>
      </c>
      <c r="D169" s="17">
        <f>C169+(C169*0.04)</f>
        <v>5732.307407696564</v>
      </c>
      <c r="E169" s="17">
        <f>C169/5500</f>
        <v>1.0021516447021965</v>
      </c>
      <c r="F169" s="28">
        <f>(D169-C169)/E169</f>
        <v>220.00000000000028</v>
      </c>
      <c r="G169" s="18"/>
      <c r="H169" s="18"/>
      <c r="I169" s="19">
        <f>E169*50/C169</f>
        <v>9.0909090909090905E-3</v>
      </c>
      <c r="J169" s="87"/>
    </row>
    <row r="170" spans="1:16">
      <c r="A170" s="96"/>
      <c r="B170" s="81">
        <f>B169+7</f>
        <v>43835</v>
      </c>
      <c r="C170" s="20">
        <f>D169+G169-H169</f>
        <v>5732.307407696564</v>
      </c>
      <c r="D170" s="17">
        <f>C170+(C170*0.04)</f>
        <v>5961.5997040044267</v>
      </c>
      <c r="E170" s="17">
        <f>C170/5500</f>
        <v>1.0422377104902845</v>
      </c>
      <c r="F170" s="28">
        <f>(D170-C170)/E170</f>
        <v>220.00000000000009</v>
      </c>
      <c r="G170" s="18"/>
      <c r="H170" s="18"/>
      <c r="I170" s="19">
        <f>E170*50/C170</f>
        <v>9.0909090909090922E-3</v>
      </c>
      <c r="J170" s="87"/>
    </row>
    <row r="171" spans="1:16">
      <c r="A171" s="96"/>
      <c r="B171" s="81">
        <f>B170+7</f>
        <v>43842</v>
      </c>
      <c r="C171" s="20">
        <f>D170+G170-H170</f>
        <v>5961.5997040044267</v>
      </c>
      <c r="D171" s="17">
        <f>C171+(C171*0.04)</f>
        <v>6200.0636921646037</v>
      </c>
      <c r="E171" s="17">
        <f>C171/5500</f>
        <v>1.0839272189098959</v>
      </c>
      <c r="F171" s="28">
        <f>(D171-C171)/E171</f>
        <v>219.99999999999991</v>
      </c>
      <c r="G171" s="18"/>
      <c r="H171" s="18"/>
      <c r="I171" s="19">
        <f>E171*50/C171</f>
        <v>9.0909090909090922E-3</v>
      </c>
      <c r="J171" s="87"/>
    </row>
    <row r="172" spans="1:16" ht="13.5" thickBot="1">
      <c r="A172" s="97"/>
      <c r="B172" s="81">
        <f>B171+7</f>
        <v>43849</v>
      </c>
      <c r="C172" s="20">
        <f>D171+G171-H171</f>
        <v>6200.0636921646037</v>
      </c>
      <c r="D172" s="17">
        <f>C172+(C172*0.04)</f>
        <v>6448.0662398511877</v>
      </c>
      <c r="E172" s="17">
        <f>C172/5500</f>
        <v>1.1272843076662915</v>
      </c>
      <c r="F172" s="28">
        <f>(D172-C172)/E172</f>
        <v>219.99999999999986</v>
      </c>
      <c r="G172" s="80"/>
      <c r="H172" s="80"/>
      <c r="I172" s="19">
        <f>E172*50/C172</f>
        <v>9.0909090909090905E-3</v>
      </c>
      <c r="J172" s="87"/>
      <c r="K172" s="102"/>
      <c r="L172" s="103"/>
      <c r="M172" s="103"/>
      <c r="N172" s="103"/>
      <c r="O172" s="103"/>
      <c r="P172" s="103"/>
    </row>
    <row r="173" spans="1:16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5">
        <v>35</v>
      </c>
      <c r="B174" s="81">
        <f>B172+7</f>
        <v>43856</v>
      </c>
      <c r="C174" s="20">
        <f>D172+G172-H172</f>
        <v>6448.0662398511877</v>
      </c>
      <c r="D174" s="17">
        <f>C174+(C174*0.04)</f>
        <v>6705.9888894452351</v>
      </c>
      <c r="E174" s="17">
        <f>C174/5500</f>
        <v>1.1723756799729432</v>
      </c>
      <c r="F174" s="28">
        <f>(D174-C174)/E174</f>
        <v>219.99999999999997</v>
      </c>
      <c r="G174" s="18"/>
      <c r="H174" s="18"/>
      <c r="I174" s="19">
        <f>E174*50/C174</f>
        <v>9.0909090909090905E-3</v>
      </c>
      <c r="J174" s="87"/>
    </row>
    <row r="175" spans="1:16">
      <c r="A175" s="96"/>
      <c r="B175" s="81">
        <f>B174+7</f>
        <v>43863</v>
      </c>
      <c r="C175" s="20">
        <f>D174+G174-H174</f>
        <v>6705.9888894452351</v>
      </c>
      <c r="D175" s="17">
        <f>C175+(C175*0.04)</f>
        <v>6974.2284450230445</v>
      </c>
      <c r="E175" s="17">
        <f>C175/5500</f>
        <v>1.2192707071718609</v>
      </c>
      <c r="F175" s="28">
        <f>(D175-C175)/E175</f>
        <v>219.99999999999997</v>
      </c>
      <c r="G175" s="18"/>
      <c r="H175" s="18"/>
      <c r="I175" s="19">
        <f>E175*50/C175</f>
        <v>9.0909090909090905E-3</v>
      </c>
      <c r="J175" s="87"/>
    </row>
    <row r="176" spans="1:16">
      <c r="A176" s="96"/>
      <c r="B176" s="81">
        <f>B175+7</f>
        <v>43870</v>
      </c>
      <c r="C176" s="20">
        <f>D175+G175-H175</f>
        <v>6974.2284450230445</v>
      </c>
      <c r="D176" s="17">
        <f>C176+(C176*0.04)</f>
        <v>7253.1975828239665</v>
      </c>
      <c r="E176" s="17">
        <f>C176/5500</f>
        <v>1.2680415354587353</v>
      </c>
      <c r="F176" s="28">
        <f>(D176-C176)/E176</f>
        <v>220.00000000000017</v>
      </c>
      <c r="G176" s="18"/>
      <c r="H176" s="18"/>
      <c r="I176" s="19">
        <f>E176*50/C176</f>
        <v>9.0909090909090905E-3</v>
      </c>
      <c r="J176" s="87"/>
    </row>
    <row r="177" spans="1:16" ht="13.5" thickBot="1">
      <c r="A177" s="97"/>
      <c r="B177" s="81">
        <f>B176+7</f>
        <v>43877</v>
      </c>
      <c r="C177" s="20">
        <f>D176+G176-H176</f>
        <v>7253.1975828239665</v>
      </c>
      <c r="D177" s="17">
        <f>C177+(C177*0.04)</f>
        <v>7543.3254861369251</v>
      </c>
      <c r="E177" s="17">
        <f>C177/5500</f>
        <v>1.3187631968770848</v>
      </c>
      <c r="F177" s="28">
        <f>(D177-C177)/E177</f>
        <v>219.99999999999991</v>
      </c>
      <c r="G177" s="80"/>
      <c r="H177" s="80">
        <f>(D177-C169)*0.35</f>
        <v>711.02200409619559</v>
      </c>
      <c r="I177" s="19">
        <f>E177*50/C177</f>
        <v>9.0909090909090905E-3</v>
      </c>
      <c r="J177" s="87"/>
      <c r="K177" s="98" t="s">
        <v>47</v>
      </c>
      <c r="L177" s="99"/>
      <c r="M177" s="99"/>
      <c r="N177" s="99"/>
      <c r="O177" s="99"/>
      <c r="P177" s="99"/>
    </row>
    <row r="178" spans="1:16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178"/>
  <sheetViews>
    <sheetView topLeftCell="A12" workbookViewId="0">
      <selection activeCell="J20" sqref="J20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6384" width="9.140625" style="75"/>
  </cols>
  <sheetData>
    <row r="1" spans="1:16" ht="13.5" thickBot="1">
      <c r="B1" s="100"/>
      <c r="C1" s="101"/>
      <c r="D1" s="101"/>
      <c r="E1" s="101"/>
      <c r="F1" s="101"/>
      <c r="G1" s="101"/>
      <c r="H1" s="101"/>
      <c r="I1" s="101"/>
      <c r="J1" s="90"/>
    </row>
    <row r="2" spans="1:16" ht="13.5" thickBot="1">
      <c r="A2" s="76" t="s">
        <v>36</v>
      </c>
      <c r="B2" s="3" t="s">
        <v>3</v>
      </c>
      <c r="C2" s="4" t="s">
        <v>38</v>
      </c>
      <c r="D2" s="5" t="s">
        <v>39</v>
      </c>
      <c r="E2" s="5" t="s">
        <v>40</v>
      </c>
      <c r="F2" s="5" t="s">
        <v>41</v>
      </c>
      <c r="G2" s="5" t="s">
        <v>6</v>
      </c>
      <c r="H2" s="5" t="s">
        <v>6</v>
      </c>
      <c r="I2" s="14" t="s">
        <v>37</v>
      </c>
      <c r="J2" s="14" t="s">
        <v>2</v>
      </c>
    </row>
    <row r="3" spans="1:16" ht="13.5" thickBot="1">
      <c r="A3" s="77"/>
      <c r="B3" s="3" t="s">
        <v>8</v>
      </c>
      <c r="C3" s="7" t="s">
        <v>45</v>
      </c>
      <c r="D3" s="7" t="s">
        <v>45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43</v>
      </c>
    </row>
    <row r="4" spans="1:16">
      <c r="A4" s="95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7">
        <f>(D4-C4)/C4</f>
        <v>3.5000000000000003E-2</v>
      </c>
    </row>
    <row r="5" spans="1:16">
      <c r="A5" s="96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7">
        <f>(D5-C4)/C4</f>
        <v>0.17079199999999992</v>
      </c>
    </row>
    <row r="6" spans="1:16">
      <c r="A6" s="96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7">
        <f>(D6-$C4)/$C4</f>
        <v>0.187183088</v>
      </c>
    </row>
    <row r="7" spans="1:16" ht="13.5" thickBot="1">
      <c r="A7" s="97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7">
        <f>(D7-$C4)/$C4</f>
        <v>0.187183088</v>
      </c>
      <c r="K7" s="102"/>
      <c r="L7" s="103"/>
      <c r="M7" s="103"/>
      <c r="N7" s="103"/>
      <c r="O7" s="103"/>
      <c r="P7" s="103"/>
    </row>
    <row r="8" spans="1:16" ht="13.5" thickBot="1">
      <c r="A8" s="78"/>
      <c r="B8" s="13"/>
      <c r="C8" s="22"/>
      <c r="D8" s="23"/>
      <c r="E8" s="23"/>
      <c r="F8" s="27"/>
      <c r="G8" s="23"/>
      <c r="H8" s="10"/>
      <c r="I8" s="24"/>
      <c r="J8" s="88"/>
    </row>
    <row r="9" spans="1:16">
      <c r="A9" s="95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7">
        <f>(D9-$C4)/$C4</f>
        <v>0.20499083431999998</v>
      </c>
    </row>
    <row r="10" spans="1:16">
      <c r="A10" s="96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7">
        <f>(D10-$C4)/$C4</f>
        <v>0.27006033937327995</v>
      </c>
    </row>
    <row r="11" spans="1:16">
      <c r="A11" s="96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7">
        <f>(D11-$C4)/$C4</f>
        <v>0.33140425376500937</v>
      </c>
    </row>
    <row r="12" spans="1:16" ht="13.5" thickBot="1">
      <c r="A12" s="97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7">
        <f>(D12-$C4)/$C4</f>
        <v>0.23288033898639857</v>
      </c>
      <c r="K12" s="102"/>
      <c r="L12" s="103"/>
      <c r="M12" s="103"/>
      <c r="N12" s="103"/>
      <c r="O12" s="103"/>
      <c r="P12" s="103"/>
    </row>
    <row r="13" spans="1:16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95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7">
        <f>(D14-$C4)/$C4</f>
        <v>0.28552432946111778</v>
      </c>
    </row>
    <row r="15" spans="1:16">
      <c r="A15" s="96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7">
        <f>(D15-$C4)/$C4</f>
        <v>0.27973946997854271</v>
      </c>
    </row>
    <row r="16" spans="1:16">
      <c r="A16" s="96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7">
        <f>(D16-$C4)/$C4</f>
        <v>0.23801996325724212</v>
      </c>
    </row>
    <row r="17" spans="1:16" ht="13.5" thickBot="1">
      <c r="A17" s="97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7">
        <f>(D17-$C4)/$C4</f>
        <v>0.21325956399209736</v>
      </c>
      <c r="K17" s="98" t="s">
        <v>46</v>
      </c>
      <c r="L17" s="99"/>
      <c r="M17" s="99"/>
      <c r="N17" s="99"/>
      <c r="O17" s="99"/>
      <c r="P17" s="99"/>
    </row>
    <row r="18" spans="1:16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95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7">
        <f>(D19-$C4)/$C4</f>
        <v>0.21777888380421859</v>
      </c>
    </row>
    <row r="20" spans="1:16">
      <c r="A20" s="96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91">
        <f>(D20-$C4)/$C4</f>
        <v>0.11012723047592567</v>
      </c>
    </row>
    <row r="21" spans="1:16" ht="15">
      <c r="A21" s="96"/>
      <c r="B21" s="81">
        <f>B20+7</f>
        <v>42981</v>
      </c>
      <c r="C21" s="32">
        <f>D20+G20-H20</f>
        <v>2220.2544609518513</v>
      </c>
      <c r="D21" s="17">
        <f>C21+(C21*0.04)</f>
        <v>2309.0646393899256</v>
      </c>
      <c r="E21" s="17">
        <f>C21/5500</f>
        <v>0.40368262926397297</v>
      </c>
      <c r="F21" s="28">
        <f>(D21-C21)/E21</f>
        <v>220.0000000000004</v>
      </c>
      <c r="G21" s="18"/>
      <c r="H21" s="18"/>
      <c r="I21" s="19">
        <f>E21*50/C21</f>
        <v>9.0909090909090922E-3</v>
      </c>
      <c r="J21" s="87"/>
    </row>
    <row r="22" spans="1:16" ht="13.5" thickBot="1">
      <c r="A22" s="97"/>
      <c r="B22" s="81">
        <f>B21+7</f>
        <v>42988</v>
      </c>
      <c r="C22" s="20">
        <f>D21+G21-H21</f>
        <v>2309.0646393899256</v>
      </c>
      <c r="D22" s="17">
        <f>C22+(C22*0.04)</f>
        <v>2401.4272249655228</v>
      </c>
      <c r="E22" s="17">
        <f>C22/5500</f>
        <v>0.41982993443453193</v>
      </c>
      <c r="F22" s="28">
        <f>(D22-C22)/E22</f>
        <v>220.00000000000048</v>
      </c>
      <c r="G22" s="18"/>
      <c r="H22" s="18"/>
      <c r="I22" s="19">
        <f>E22*50/C22</f>
        <v>9.0909090909090905E-3</v>
      </c>
      <c r="J22" s="87"/>
      <c r="K22" s="102"/>
      <c r="L22" s="103"/>
      <c r="M22" s="103"/>
      <c r="N22" s="103"/>
      <c r="O22" s="103"/>
      <c r="P22" s="103"/>
    </row>
    <row r="23" spans="1:16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5">
        <v>5</v>
      </c>
      <c r="B24" s="81">
        <f>B22+7</f>
        <v>42995</v>
      </c>
      <c r="C24" s="20">
        <f>D22+G22-H22</f>
        <v>2401.4272249655228</v>
      </c>
      <c r="D24" s="17">
        <f>C24+(C24*0.04)</f>
        <v>2497.4843139641439</v>
      </c>
      <c r="E24" s="17">
        <f>C24/5500</f>
        <v>0.43662313181191326</v>
      </c>
      <c r="F24" s="28">
        <f>(D24-C24)/E24</f>
        <v>220.00000000000045</v>
      </c>
      <c r="G24" s="18"/>
      <c r="H24" s="18"/>
      <c r="I24" s="19">
        <f>E24*50/C24</f>
        <v>9.0909090909090905E-3</v>
      </c>
      <c r="J24" s="87"/>
    </row>
    <row r="25" spans="1:16">
      <c r="A25" s="96"/>
      <c r="B25" s="81">
        <f>B24+7</f>
        <v>43002</v>
      </c>
      <c r="C25" s="20">
        <f>D24+G24-H24</f>
        <v>2497.4843139641439</v>
      </c>
      <c r="D25" s="17">
        <f>C25+(C25*0.04)</f>
        <v>2597.3836865227095</v>
      </c>
      <c r="E25" s="17">
        <f>C25/5500</f>
        <v>0.45408805708438982</v>
      </c>
      <c r="F25" s="28">
        <f>(D25-C25)/E25</f>
        <v>219.9999999999996</v>
      </c>
      <c r="G25" s="18"/>
      <c r="H25" s="18"/>
      <c r="I25" s="19">
        <f>E25*50/C25</f>
        <v>9.0909090909090922E-3</v>
      </c>
      <c r="J25" s="87"/>
    </row>
    <row r="26" spans="1:16">
      <c r="A26" s="96"/>
      <c r="B26" s="81">
        <f>B25+7</f>
        <v>43009</v>
      </c>
      <c r="C26" s="20">
        <f>D25+G25-H25</f>
        <v>2597.3836865227095</v>
      </c>
      <c r="D26" s="17">
        <f>C26+(C26*0.04)</f>
        <v>2701.2790339836179</v>
      </c>
      <c r="E26" s="17">
        <f>C26/5500</f>
        <v>0.47225157936776535</v>
      </c>
      <c r="F26" s="28">
        <f>(D26-C26)/E26</f>
        <v>220.00000000000003</v>
      </c>
      <c r="G26" s="18"/>
      <c r="H26" s="18"/>
      <c r="I26" s="19">
        <f>E26*50/C26</f>
        <v>9.0909090909090905E-3</v>
      </c>
      <c r="J26" s="87"/>
    </row>
    <row r="27" spans="1:16" ht="13.5" thickBot="1">
      <c r="A27" s="97"/>
      <c r="B27" s="81">
        <f>B26+7</f>
        <v>43016</v>
      </c>
      <c r="C27" s="20">
        <f>D26+G26-H26</f>
        <v>2701.2790339836179</v>
      </c>
      <c r="D27" s="17">
        <f>C27+(C27*0.04)</f>
        <v>2809.3301953429627</v>
      </c>
      <c r="E27" s="17">
        <f>C27/5500</f>
        <v>0.491141642542476</v>
      </c>
      <c r="F27" s="28">
        <f>(D27-C27)/E27</f>
        <v>220.00000000000028</v>
      </c>
      <c r="G27" s="18"/>
      <c r="H27" s="18"/>
      <c r="I27" s="19">
        <f>E27*50/C27</f>
        <v>9.0909090909090905E-3</v>
      </c>
      <c r="J27" s="87"/>
      <c r="K27" s="102"/>
      <c r="L27" s="103"/>
      <c r="M27" s="103"/>
      <c r="N27" s="103"/>
      <c r="O27" s="103"/>
      <c r="P27" s="103"/>
    </row>
    <row r="28" spans="1:16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5">
        <v>6</v>
      </c>
      <c r="B29" s="81">
        <f>B27+7</f>
        <v>43023</v>
      </c>
      <c r="C29" s="20">
        <f>D27+G27-H27</f>
        <v>2809.3301953429627</v>
      </c>
      <c r="D29" s="17">
        <f>C29+(C29*0.04)</f>
        <v>2921.7034031566814</v>
      </c>
      <c r="E29" s="17">
        <f>C29/5500</f>
        <v>0.51078730824417506</v>
      </c>
      <c r="F29" s="28">
        <f>(D29-C29)/E29</f>
        <v>220.00000000000023</v>
      </c>
      <c r="G29" s="18"/>
      <c r="H29" s="18"/>
      <c r="I29" s="19">
        <f>E29*50/C29</f>
        <v>9.0909090909090905E-3</v>
      </c>
      <c r="J29" s="87"/>
    </row>
    <row r="30" spans="1:16">
      <c r="A30" s="96"/>
      <c r="B30" s="81">
        <f>B29+7</f>
        <v>43030</v>
      </c>
      <c r="C30" s="20">
        <f>D29+G29-H29</f>
        <v>2921.7034031566814</v>
      </c>
      <c r="D30" s="17">
        <f>C30+(C30*0.04)</f>
        <v>3038.5715392829488</v>
      </c>
      <c r="E30" s="17">
        <f>C30/5500</f>
        <v>0.53121880057394211</v>
      </c>
      <c r="F30" s="28">
        <f>(D30-C30)/E30</f>
        <v>220.0000000000004</v>
      </c>
      <c r="G30" s="18"/>
      <c r="H30" s="18"/>
      <c r="I30" s="19">
        <f>E30*50/C30</f>
        <v>9.0909090909090905E-3</v>
      </c>
      <c r="J30" s="87"/>
    </row>
    <row r="31" spans="1:16">
      <c r="A31" s="96"/>
      <c r="B31" s="81">
        <f>B30+7</f>
        <v>43037</v>
      </c>
      <c r="C31" s="20">
        <f>D30+G30-H30</f>
        <v>3038.5715392829488</v>
      </c>
      <c r="D31" s="17">
        <f>C31+(C31*0.04)</f>
        <v>3160.1144008542669</v>
      </c>
      <c r="E31" s="17">
        <f>C31/5500</f>
        <v>0.55246755259689984</v>
      </c>
      <c r="F31" s="28">
        <f>(D31-C31)/E31</f>
        <v>220.00000000000026</v>
      </c>
      <c r="G31" s="18"/>
      <c r="H31" s="18"/>
      <c r="I31" s="19">
        <f>E31*50/C31</f>
        <v>9.0909090909090922E-3</v>
      </c>
      <c r="J31" s="87"/>
    </row>
    <row r="32" spans="1:16" ht="13.5" thickBot="1">
      <c r="A32" s="97"/>
      <c r="B32" s="81">
        <f>B31+7</f>
        <v>43044</v>
      </c>
      <c r="C32" s="20">
        <f>D31+G31-H31</f>
        <v>3160.1144008542669</v>
      </c>
      <c r="D32" s="17">
        <f>C32+(C32*0.04)</f>
        <v>3286.5189768884375</v>
      </c>
      <c r="E32" s="17">
        <f>C32/5500</f>
        <v>0.57456625470077582</v>
      </c>
      <c r="F32" s="28">
        <f>(D32-C32)/E32</f>
        <v>219.99999999999974</v>
      </c>
      <c r="G32" s="18"/>
      <c r="H32" s="80">
        <f>(D32-C19)*0.35</f>
        <v>345.78445555482534</v>
      </c>
      <c r="I32" s="19">
        <f>E32*50/C32</f>
        <v>9.0909090909090905E-3</v>
      </c>
      <c r="J32" s="87"/>
      <c r="K32" s="98" t="s">
        <v>47</v>
      </c>
      <c r="L32" s="99"/>
      <c r="M32" s="99"/>
      <c r="N32" s="99"/>
      <c r="O32" s="99"/>
      <c r="P32" s="99"/>
    </row>
    <row r="33" spans="1:16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5">
        <v>7</v>
      </c>
      <c r="B34" s="81">
        <f>B32+7</f>
        <v>43051</v>
      </c>
      <c r="C34" s="20">
        <f>D32+G32-H32</f>
        <v>2940.7345213336121</v>
      </c>
      <c r="D34" s="17">
        <f>C34+(C34*0.04)</f>
        <v>3058.3639021869567</v>
      </c>
      <c r="E34" s="17">
        <f>C34/5500</f>
        <v>0.5346790038788386</v>
      </c>
      <c r="F34" s="28">
        <f>(D34-C34)/E34</f>
        <v>220.00000000000026</v>
      </c>
      <c r="G34" s="18"/>
      <c r="H34" s="18"/>
      <c r="I34" s="19">
        <f>E34*50/C34</f>
        <v>9.0909090909090922E-3</v>
      </c>
      <c r="J34" s="87"/>
    </row>
    <row r="35" spans="1:16">
      <c r="A35" s="96"/>
      <c r="B35" s="81">
        <f>B34+7</f>
        <v>43058</v>
      </c>
      <c r="C35" s="20">
        <f>D34+G34-H34</f>
        <v>3058.3639021869567</v>
      </c>
      <c r="D35" s="17">
        <f>C35+(C35*0.04)</f>
        <v>3180.6984582744349</v>
      </c>
      <c r="E35" s="17">
        <f>C35/5500</f>
        <v>0.55606616403399212</v>
      </c>
      <c r="F35" s="28">
        <f>(D35-C35)/E35</f>
        <v>219.99999999999983</v>
      </c>
      <c r="G35" s="18"/>
      <c r="H35" s="18"/>
      <c r="I35" s="19">
        <f>E35*50/C35</f>
        <v>9.0909090909090905E-3</v>
      </c>
      <c r="J35" s="87"/>
    </row>
    <row r="36" spans="1:16">
      <c r="A36" s="96"/>
      <c r="B36" s="81">
        <f>B35+7</f>
        <v>43065</v>
      </c>
      <c r="C36" s="20">
        <f>D35+G35-H35</f>
        <v>3180.6984582744349</v>
      </c>
      <c r="D36" s="17">
        <f>C36+(C36*0.04)</f>
        <v>3307.9263966054123</v>
      </c>
      <c r="E36" s="17">
        <f>C36/5500</f>
        <v>0.57830881059535177</v>
      </c>
      <c r="F36" s="28">
        <f>(D36-C36)/E36</f>
        <v>220</v>
      </c>
      <c r="G36" s="18"/>
      <c r="H36" s="18"/>
      <c r="I36" s="19">
        <f>E36*50/C36</f>
        <v>9.0909090909090905E-3</v>
      </c>
      <c r="J36" s="87"/>
    </row>
    <row r="37" spans="1:16" ht="13.5" thickBot="1">
      <c r="A37" s="97"/>
      <c r="B37" s="81">
        <f>B36+7</f>
        <v>43072</v>
      </c>
      <c r="C37" s="20">
        <f>D36+G36-H36</f>
        <v>3307.9263966054123</v>
      </c>
      <c r="D37" s="17">
        <f>C37+(C37*0.04)</f>
        <v>3440.2434524696287</v>
      </c>
      <c r="E37" s="17">
        <f>C37/5500</f>
        <v>0.60144116301916584</v>
      </c>
      <c r="F37" s="28">
        <f>(D37-C37)/E37</f>
        <v>219.99999999999986</v>
      </c>
      <c r="G37" s="80"/>
      <c r="H37" s="80"/>
      <c r="I37" s="19">
        <f>E37*50/C37</f>
        <v>9.0909090909090905E-3</v>
      </c>
      <c r="J37" s="87"/>
      <c r="K37" s="102"/>
      <c r="L37" s="103"/>
      <c r="M37" s="103"/>
      <c r="N37" s="103"/>
      <c r="O37" s="103"/>
      <c r="P37" s="103"/>
    </row>
    <row r="38" spans="1:16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5">
        <v>8</v>
      </c>
      <c r="B39" s="81">
        <f>B37+7</f>
        <v>43079</v>
      </c>
      <c r="C39" s="20">
        <f>D37+G37-H37</f>
        <v>3440.2434524696287</v>
      </c>
      <c r="D39" s="17">
        <f>C39+(C39*0.04)</f>
        <v>3577.853190568414</v>
      </c>
      <c r="E39" s="17">
        <f>C39/5500</f>
        <v>0.62549880953993253</v>
      </c>
      <c r="F39" s="28">
        <f>(D39-C39)/E39</f>
        <v>220.00000000000028</v>
      </c>
      <c r="G39" s="18"/>
      <c r="H39" s="18"/>
      <c r="I39" s="19">
        <f>E39*50/C39</f>
        <v>9.0909090909090922E-3</v>
      </c>
      <c r="J39" s="87"/>
    </row>
    <row r="40" spans="1:16">
      <c r="A40" s="96"/>
      <c r="B40" s="81">
        <f>B39+7</f>
        <v>43086</v>
      </c>
      <c r="C40" s="20">
        <f>D39+G39-H39</f>
        <v>3577.853190568414</v>
      </c>
      <c r="D40" s="17">
        <f>C40+(C40*0.04)</f>
        <v>3720.9673181911508</v>
      </c>
      <c r="E40" s="17">
        <f>C40/5500</f>
        <v>0.6505187619215298</v>
      </c>
      <c r="F40" s="28">
        <f>(D40-C40)/E40</f>
        <v>220.00000000000031</v>
      </c>
      <c r="G40" s="18"/>
      <c r="H40" s="18"/>
      <c r="I40" s="19">
        <f>E40*50/C40</f>
        <v>9.0909090909090905E-3</v>
      </c>
      <c r="J40" s="87"/>
    </row>
    <row r="41" spans="1:16">
      <c r="A41" s="96"/>
      <c r="B41" s="81">
        <f>B40+7</f>
        <v>43093</v>
      </c>
      <c r="C41" s="20">
        <f>D40+G40-H40</f>
        <v>3720.9673181911508</v>
      </c>
      <c r="D41" s="17">
        <f>C41+(C41*0.04)</f>
        <v>3869.8060109187968</v>
      </c>
      <c r="E41" s="17">
        <f>C41/5500</f>
        <v>0.67653951239839105</v>
      </c>
      <c r="F41" s="28">
        <f>(D41-C41)/E41</f>
        <v>220.00000000000003</v>
      </c>
      <c r="G41" s="18"/>
      <c r="H41" s="18"/>
      <c r="I41" s="19">
        <f>E41*50/C41</f>
        <v>9.0909090909090905E-3</v>
      </c>
      <c r="J41" s="87"/>
    </row>
    <row r="42" spans="1:16" ht="13.5" thickBot="1">
      <c r="A42" s="97"/>
      <c r="B42" s="81">
        <f>B41+7</f>
        <v>43100</v>
      </c>
      <c r="C42" s="20">
        <f>D41+G41-H41</f>
        <v>3869.8060109187968</v>
      </c>
      <c r="D42" s="17">
        <f>C42+(C42*0.04)</f>
        <v>4024.5982513555487</v>
      </c>
      <c r="E42" s="17">
        <f>C42/5500</f>
        <v>0.70360109289432671</v>
      </c>
      <c r="F42" s="28">
        <f>(D42-C42)/E42</f>
        <v>219.99999999999997</v>
      </c>
      <c r="G42" s="80"/>
      <c r="H42" s="80"/>
      <c r="I42" s="19">
        <f>E42*50/C42</f>
        <v>9.0909090909090905E-3</v>
      </c>
      <c r="J42" s="87"/>
      <c r="K42" s="102"/>
      <c r="L42" s="103"/>
      <c r="M42" s="103"/>
      <c r="N42" s="103"/>
      <c r="O42" s="103"/>
      <c r="P42" s="103"/>
    </row>
    <row r="43" spans="1:16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5">
        <v>9</v>
      </c>
      <c r="B44" s="81">
        <f>B42+7</f>
        <v>43107</v>
      </c>
      <c r="C44" s="20">
        <f>D42+G42-H42</f>
        <v>4024.5982513555487</v>
      </c>
      <c r="D44" s="17">
        <f>C44+(C44*0.04)</f>
        <v>4185.5821814097708</v>
      </c>
      <c r="E44" s="17">
        <f>C44/5500</f>
        <v>0.73174513661009977</v>
      </c>
      <c r="F44" s="28">
        <f>(D44-C44)/E44</f>
        <v>220.00000000000026</v>
      </c>
      <c r="G44" s="18"/>
      <c r="H44" s="18"/>
      <c r="I44" s="19">
        <f>E44*50/C44</f>
        <v>9.0909090909090922E-3</v>
      </c>
      <c r="J44" s="87"/>
    </row>
    <row r="45" spans="1:16">
      <c r="A45" s="96"/>
      <c r="B45" s="81">
        <f>B44+7</f>
        <v>43114</v>
      </c>
      <c r="C45" s="20">
        <f>D44+G44-H44</f>
        <v>4185.5821814097708</v>
      </c>
      <c r="D45" s="17">
        <f>C45+(C45*0.04)</f>
        <v>4353.0054686661615</v>
      </c>
      <c r="E45" s="17">
        <f>C45/5500</f>
        <v>0.76101494207450382</v>
      </c>
      <c r="F45" s="28">
        <f>(D45-C45)/E45</f>
        <v>219.99999999999986</v>
      </c>
      <c r="G45" s="18"/>
      <c r="H45" s="18"/>
      <c r="I45" s="19">
        <f>E45*50/C45</f>
        <v>9.0909090909090922E-3</v>
      </c>
      <c r="J45" s="87"/>
    </row>
    <row r="46" spans="1:16">
      <c r="A46" s="96"/>
      <c r="B46" s="81">
        <f>B45+7</f>
        <v>43121</v>
      </c>
      <c r="C46" s="20">
        <f>D45+G45-H45</f>
        <v>4353.0054686661615</v>
      </c>
      <c r="D46" s="17">
        <f>C46+(C46*0.04)</f>
        <v>4527.1256874128076</v>
      </c>
      <c r="E46" s="17">
        <f>C46/5500</f>
        <v>0.79145553975748395</v>
      </c>
      <c r="F46" s="28">
        <f>(D46-C46)/E46</f>
        <v>219.99999999999949</v>
      </c>
      <c r="G46" s="18"/>
      <c r="H46" s="18"/>
      <c r="I46" s="19">
        <f>E46*50/C46</f>
        <v>9.0909090909090922E-3</v>
      </c>
      <c r="J46" s="87"/>
    </row>
    <row r="47" spans="1:16" ht="13.5" thickBot="1">
      <c r="A47" s="97"/>
      <c r="B47" s="81">
        <f>B46+7</f>
        <v>43128</v>
      </c>
      <c r="C47" s="20">
        <f>D46+G46-H46</f>
        <v>4527.1256874128076</v>
      </c>
      <c r="D47" s="17">
        <f>C47+(C47*0.04)</f>
        <v>4708.2107149093199</v>
      </c>
      <c r="E47" s="17">
        <f>C47/5500</f>
        <v>0.82311376134778325</v>
      </c>
      <c r="F47" s="28">
        <f>(D47-C47)/E47</f>
        <v>220.00000000000003</v>
      </c>
      <c r="G47" s="80"/>
      <c r="H47" s="80">
        <f>(D47-C34)*0.35</f>
        <v>618.61666775149774</v>
      </c>
      <c r="I47" s="19">
        <f>E47*50/C47</f>
        <v>9.0909090909090922E-3</v>
      </c>
      <c r="J47" s="87"/>
      <c r="K47" s="98" t="s">
        <v>47</v>
      </c>
      <c r="L47" s="99"/>
      <c r="M47" s="99"/>
      <c r="N47" s="99"/>
      <c r="O47" s="99"/>
      <c r="P47" s="99"/>
    </row>
    <row r="48" spans="1:16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5">
        <v>10</v>
      </c>
      <c r="B49" s="81">
        <f>B47+7</f>
        <v>43135</v>
      </c>
      <c r="C49" s="20">
        <f>D47+G47-H47</f>
        <v>4089.5940471578224</v>
      </c>
      <c r="D49" s="17">
        <f>C49+(C49*0.04)</f>
        <v>4253.1778090441348</v>
      </c>
      <c r="E49" s="17">
        <f>C49/5500</f>
        <v>0.74356255402869498</v>
      </c>
      <c r="F49" s="28">
        <f>(D49-C49)/E49</f>
        <v>219.9999999999994</v>
      </c>
      <c r="G49" s="18"/>
      <c r="H49" s="18"/>
      <c r="I49" s="19">
        <f>E49*50/C49</f>
        <v>9.0909090909090905E-3</v>
      </c>
      <c r="J49" s="87"/>
    </row>
    <row r="50" spans="1:16">
      <c r="A50" s="96"/>
      <c r="B50" s="81">
        <f>B49+7</f>
        <v>43142</v>
      </c>
      <c r="C50" s="20">
        <f>D49+G49-H49</f>
        <v>4253.1778090441348</v>
      </c>
      <c r="D50" s="17">
        <f>C50+(C50*0.04)</f>
        <v>4423.3049214059001</v>
      </c>
      <c r="E50" s="17">
        <f>C50/5500</f>
        <v>0.77330505618984269</v>
      </c>
      <c r="F50" s="28">
        <f>(D50-C50)/E50</f>
        <v>219.99999999999986</v>
      </c>
      <c r="G50" s="18"/>
      <c r="H50" s="18"/>
      <c r="I50" s="19">
        <f>E50*50/C50</f>
        <v>9.0909090909090905E-3</v>
      </c>
      <c r="J50" s="87"/>
    </row>
    <row r="51" spans="1:16">
      <c r="A51" s="96"/>
      <c r="B51" s="81">
        <f>B50+7</f>
        <v>43149</v>
      </c>
      <c r="C51" s="20">
        <f>D50+G50-H50</f>
        <v>4423.3049214059001</v>
      </c>
      <c r="D51" s="17">
        <f>C51+(C51*0.04)</f>
        <v>4600.2371182621364</v>
      </c>
      <c r="E51" s="17">
        <f>C51/5500</f>
        <v>0.80423725843743643</v>
      </c>
      <c r="F51" s="28">
        <f>(D51-C51)/E51</f>
        <v>220.00000000000031</v>
      </c>
      <c r="G51" s="18"/>
      <c r="H51" s="18"/>
      <c r="I51" s="19">
        <f>E51*50/C51</f>
        <v>9.0909090909090905E-3</v>
      </c>
      <c r="J51" s="87"/>
    </row>
    <row r="52" spans="1:16" ht="13.5" thickBot="1">
      <c r="A52" s="97"/>
      <c r="B52" s="81">
        <f>B51+7</f>
        <v>43156</v>
      </c>
      <c r="C52" s="20">
        <f>D51+G51-H51</f>
        <v>4600.2371182621364</v>
      </c>
      <c r="D52" s="17">
        <f>C52+(C52*0.04)</f>
        <v>4784.2466029926218</v>
      </c>
      <c r="E52" s="17">
        <f>C52/5500</f>
        <v>0.83640674877493393</v>
      </c>
      <c r="F52" s="28">
        <f>(D52-C52)/E52</f>
        <v>219.99999999999991</v>
      </c>
      <c r="G52" s="80"/>
      <c r="H52" s="80"/>
      <c r="I52" s="19">
        <f>E52*50/C52</f>
        <v>9.0909090909090922E-3</v>
      </c>
      <c r="J52" s="87"/>
      <c r="K52" s="102"/>
      <c r="L52" s="103"/>
      <c r="M52" s="103"/>
      <c r="N52" s="103"/>
      <c r="O52" s="103"/>
      <c r="P52" s="103"/>
    </row>
    <row r="53" spans="1:16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5">
        <v>11</v>
      </c>
      <c r="B54" s="81">
        <f>B52+7</f>
        <v>43163</v>
      </c>
      <c r="C54" s="20">
        <f>D52+G52-H52</f>
        <v>4784.2466029926218</v>
      </c>
      <c r="D54" s="17">
        <f>C54+(C54*0.04)</f>
        <v>4975.616467112327</v>
      </c>
      <c r="E54" s="17">
        <f>C54/5500</f>
        <v>0.86986301872593119</v>
      </c>
      <c r="F54" s="28">
        <f>(D54-C54)/E54</f>
        <v>220.0000000000004</v>
      </c>
      <c r="G54" s="18"/>
      <c r="H54" s="18"/>
      <c r="I54" s="19">
        <f>E54*50/C54</f>
        <v>9.0909090909090905E-3</v>
      </c>
      <c r="J54" s="87"/>
    </row>
    <row r="55" spans="1:16">
      <c r="A55" s="96"/>
      <c r="B55" s="81">
        <f>B54+7</f>
        <v>43170</v>
      </c>
      <c r="C55" s="20">
        <f>D54+G54-H54</f>
        <v>4975.616467112327</v>
      </c>
      <c r="D55" s="17">
        <f>C55+(C55*0.04)</f>
        <v>5174.6411257968202</v>
      </c>
      <c r="E55" s="17">
        <f>C55/5500</f>
        <v>0.90465753947496852</v>
      </c>
      <c r="F55" s="28">
        <f>(D55-C55)/E55</f>
        <v>220.0000000000002</v>
      </c>
      <c r="G55" s="18"/>
      <c r="H55" s="18"/>
      <c r="I55" s="19">
        <f>E55*50/C55</f>
        <v>9.0909090909090905E-3</v>
      </c>
      <c r="J55" s="87"/>
    </row>
    <row r="56" spans="1:16">
      <c r="A56" s="96"/>
      <c r="B56" s="81">
        <f>B55+7</f>
        <v>43177</v>
      </c>
      <c r="C56" s="20">
        <f>D55+G55-H55</f>
        <v>5174.6411257968202</v>
      </c>
      <c r="D56" s="17">
        <f>C56+(C56*0.04)</f>
        <v>5381.6267708286932</v>
      </c>
      <c r="E56" s="17">
        <f>C56/5500</f>
        <v>0.94084384105396734</v>
      </c>
      <c r="F56" s="28">
        <f>(D56-C56)/E56</f>
        <v>220.0000000000002</v>
      </c>
      <c r="G56" s="18"/>
      <c r="H56" s="18"/>
      <c r="I56" s="19">
        <f>E56*50/C56</f>
        <v>9.0909090909090922E-3</v>
      </c>
      <c r="J56" s="87"/>
    </row>
    <row r="57" spans="1:16" ht="13.5" thickBot="1">
      <c r="A57" s="97"/>
      <c r="B57" s="81">
        <f>B56+7</f>
        <v>43184</v>
      </c>
      <c r="C57" s="20">
        <f>D56+G56-H56</f>
        <v>5381.6267708286932</v>
      </c>
      <c r="D57" s="17">
        <f>C57+(C57*0.04)</f>
        <v>5596.8918416618408</v>
      </c>
      <c r="E57" s="17">
        <f>C57/5500</f>
        <v>0.97847759469612605</v>
      </c>
      <c r="F57" s="28">
        <f>(D57-C57)/E57</f>
        <v>219.9999999999998</v>
      </c>
      <c r="G57" s="80"/>
      <c r="H57" s="80"/>
      <c r="I57" s="19">
        <f>E57*50/C57</f>
        <v>9.0909090909090922E-3</v>
      </c>
      <c r="J57" s="87"/>
      <c r="K57" s="102"/>
      <c r="L57" s="103"/>
      <c r="M57" s="103"/>
      <c r="N57" s="103"/>
      <c r="O57" s="103"/>
      <c r="P57" s="103"/>
    </row>
    <row r="58" spans="1:16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5">
        <v>12</v>
      </c>
      <c r="B59" s="81">
        <f>B57+7</f>
        <v>43191</v>
      </c>
      <c r="C59" s="20">
        <f>D57+G57-H57</f>
        <v>5596.8918416618408</v>
      </c>
      <c r="D59" s="17">
        <f>C59+(C59*0.04)</f>
        <v>5820.7675153283144</v>
      </c>
      <c r="E59" s="17">
        <f>C59/5500</f>
        <v>1.017616698483971</v>
      </c>
      <c r="F59" s="28">
        <f>(D59-C59)/E59</f>
        <v>220.00000000000003</v>
      </c>
      <c r="G59" s="18"/>
      <c r="H59" s="18"/>
      <c r="I59" s="19">
        <f>E59*50/C59</f>
        <v>9.0909090909090905E-3</v>
      </c>
      <c r="J59" s="87"/>
    </row>
    <row r="60" spans="1:16">
      <c r="A60" s="96"/>
      <c r="B60" s="81">
        <f>B59+7</f>
        <v>43198</v>
      </c>
      <c r="C60" s="20">
        <f>D59+G59-H59</f>
        <v>5820.7675153283144</v>
      </c>
      <c r="D60" s="17">
        <f>C60+(C60*0.04)</f>
        <v>6053.5982159414471</v>
      </c>
      <c r="E60" s="17">
        <f>C60/5500</f>
        <v>1.05832136642333</v>
      </c>
      <c r="F60" s="28">
        <f>(D60-C60)/E60</f>
        <v>220.00000000000006</v>
      </c>
      <c r="G60" s="18"/>
      <c r="H60" s="18"/>
      <c r="I60" s="19">
        <f>E60*50/C60</f>
        <v>9.0909090909090922E-3</v>
      </c>
      <c r="J60" s="87"/>
    </row>
    <row r="61" spans="1:16">
      <c r="A61" s="96"/>
      <c r="B61" s="81">
        <f>B60+7</f>
        <v>43205</v>
      </c>
      <c r="C61" s="20">
        <f>D60+G60-H60</f>
        <v>6053.5982159414471</v>
      </c>
      <c r="D61" s="17">
        <f>C61+(C61*0.04)</f>
        <v>6295.7421445791051</v>
      </c>
      <c r="E61" s="17">
        <f>C61/5500</f>
        <v>1.100654221080263</v>
      </c>
      <c r="F61" s="28">
        <f>(D61-C61)/E61</f>
        <v>220.00000000000017</v>
      </c>
      <c r="G61" s="18"/>
      <c r="H61" s="18"/>
      <c r="I61" s="19">
        <f>E61*50/C61</f>
        <v>9.0909090909090905E-3</v>
      </c>
      <c r="J61" s="87"/>
    </row>
    <row r="62" spans="1:16" ht="13.5" thickBot="1">
      <c r="A62" s="97"/>
      <c r="B62" s="81">
        <f>B61+7</f>
        <v>43212</v>
      </c>
      <c r="C62" s="20">
        <f>D61+G61-H61</f>
        <v>6295.7421445791051</v>
      </c>
      <c r="D62" s="17">
        <f>C62+(C62*0.04)</f>
        <v>6547.5718303622689</v>
      </c>
      <c r="E62" s="17">
        <f>C62/5500</f>
        <v>1.1446803899234737</v>
      </c>
      <c r="F62" s="28">
        <f>(D62-C62)/E62</f>
        <v>219.99999999999963</v>
      </c>
      <c r="G62" s="80"/>
      <c r="H62" s="80">
        <f>(D62-C49)*0.35</f>
        <v>860.29222412155627</v>
      </c>
      <c r="I62" s="19">
        <f>E62*50/C62</f>
        <v>9.0909090909090905E-3</v>
      </c>
      <c r="J62" s="87"/>
      <c r="K62" s="98" t="s">
        <v>47</v>
      </c>
      <c r="L62" s="99"/>
      <c r="M62" s="99"/>
      <c r="N62" s="99"/>
      <c r="O62" s="99"/>
      <c r="P62" s="99"/>
    </row>
    <row r="63" spans="1:16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5">
        <v>13</v>
      </c>
      <c r="B64" s="81">
        <f>B62+7</f>
        <v>43219</v>
      </c>
      <c r="C64" s="20">
        <f>D62+G62-H62</f>
        <v>5687.2796062407124</v>
      </c>
      <c r="D64" s="17">
        <f>C64+(C64*0.04)</f>
        <v>5914.7707904903409</v>
      </c>
      <c r="E64" s="17">
        <f>C64/5500</f>
        <v>1.0340508374983113</v>
      </c>
      <c r="F64" s="28">
        <f>(D64-C64)/E64</f>
        <v>220.00000000000006</v>
      </c>
      <c r="G64" s="17"/>
      <c r="H64" s="79"/>
      <c r="I64" s="19">
        <f>E64*50/C64</f>
        <v>9.0909090909090905E-3</v>
      </c>
      <c r="J64" s="87"/>
    </row>
    <row r="65" spans="1:16">
      <c r="A65" s="96"/>
      <c r="B65" s="81">
        <f>B64+7</f>
        <v>43226</v>
      </c>
      <c r="C65" s="20">
        <f>D64+G64-H64</f>
        <v>5914.7707904903409</v>
      </c>
      <c r="D65" s="17">
        <f>C65+(C65*0.04)</f>
        <v>6151.3616221099546</v>
      </c>
      <c r="E65" s="17">
        <f>C65/5500</f>
        <v>1.0754128709982438</v>
      </c>
      <c r="F65" s="28">
        <f>(D65-C65)/E65</f>
        <v>220.00000000000006</v>
      </c>
      <c r="G65" s="17"/>
      <c r="H65" s="79"/>
      <c r="I65" s="19">
        <f>E65*50/C65</f>
        <v>9.0909090909090905E-3</v>
      </c>
      <c r="J65" s="87"/>
    </row>
    <row r="66" spans="1:16">
      <c r="A66" s="96"/>
      <c r="B66" s="81">
        <f>B65+7</f>
        <v>43233</v>
      </c>
      <c r="C66" s="20">
        <f>D65+G65-H65</f>
        <v>6151.3616221099546</v>
      </c>
      <c r="D66" s="17">
        <f>C66+(C66*0.04)</f>
        <v>6397.4160869943526</v>
      </c>
      <c r="E66" s="17">
        <f>C66/5500</f>
        <v>1.1184293858381735</v>
      </c>
      <c r="F66" s="28">
        <f>(D66-C66)/E66</f>
        <v>219.99999999999977</v>
      </c>
      <c r="G66" s="17"/>
      <c r="H66" s="79"/>
      <c r="I66" s="19">
        <f>E66*50/C66</f>
        <v>9.0909090909090905E-3</v>
      </c>
      <c r="J66" s="87"/>
    </row>
    <row r="67" spans="1:16" ht="13.5" thickBot="1">
      <c r="A67" s="97"/>
      <c r="B67" s="81">
        <f>B66+7</f>
        <v>43240</v>
      </c>
      <c r="C67" s="20">
        <f>D66+G66-H66</f>
        <v>6397.4160869943526</v>
      </c>
      <c r="D67" s="17">
        <f>C67+(C67*0.04)</f>
        <v>6653.3127304741265</v>
      </c>
      <c r="E67" s="17">
        <f>C67/5500</f>
        <v>1.1631665612717004</v>
      </c>
      <c r="F67" s="28">
        <f>(D67-C67)/E67</f>
        <v>219.99999999999989</v>
      </c>
      <c r="G67" s="80"/>
      <c r="H67" s="80"/>
      <c r="I67" s="19">
        <f>E67*50/C67</f>
        <v>9.0909090909090905E-3</v>
      </c>
      <c r="J67" s="87"/>
      <c r="K67" s="102"/>
      <c r="L67" s="103"/>
      <c r="M67" s="103"/>
      <c r="N67" s="103"/>
      <c r="O67" s="103"/>
      <c r="P67" s="103"/>
    </row>
    <row r="68" spans="1:16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5">
        <v>14</v>
      </c>
      <c r="B69" s="81">
        <f>B67+7</f>
        <v>43247</v>
      </c>
      <c r="C69" s="20">
        <f>D67+G67-H67</f>
        <v>6653.3127304741265</v>
      </c>
      <c r="D69" s="17">
        <f>C69+(C69*0.04)</f>
        <v>6919.4452396930919</v>
      </c>
      <c r="E69" s="17">
        <f>C69/5500</f>
        <v>1.2096932237225684</v>
      </c>
      <c r="F69" s="28">
        <f>(D69-C69)/E69</f>
        <v>220.00000000000031</v>
      </c>
      <c r="G69" s="18"/>
      <c r="H69" s="18"/>
      <c r="I69" s="19">
        <f>E69*50/C69</f>
        <v>9.0909090909090905E-3</v>
      </c>
      <c r="J69" s="87"/>
    </row>
    <row r="70" spans="1:16">
      <c r="A70" s="96"/>
      <c r="B70" s="81">
        <f>B69+7</f>
        <v>43254</v>
      </c>
      <c r="C70" s="20">
        <f>D69+G69-H69</f>
        <v>6919.4452396930919</v>
      </c>
      <c r="D70" s="17">
        <f>C70+(C70*0.04)</f>
        <v>7196.2230492808158</v>
      </c>
      <c r="E70" s="17">
        <f>C70/5500</f>
        <v>1.2580809526714714</v>
      </c>
      <c r="F70" s="28">
        <f>(D70-C70)/E70</f>
        <v>220.00000000000011</v>
      </c>
      <c r="G70" s="18"/>
      <c r="H70" s="18"/>
      <c r="I70" s="19">
        <f>E70*50/C70</f>
        <v>9.0909090909090922E-3</v>
      </c>
      <c r="J70" s="87"/>
    </row>
    <row r="71" spans="1:16">
      <c r="A71" s="96"/>
      <c r="B71" s="81">
        <f>B70+7</f>
        <v>43261</v>
      </c>
      <c r="C71" s="20">
        <f>D70+G70-H70</f>
        <v>7196.2230492808158</v>
      </c>
      <c r="D71" s="17">
        <f>C71+(C71*0.04)</f>
        <v>7484.0719712520486</v>
      </c>
      <c r="E71" s="17">
        <f>C71/5500</f>
        <v>1.3084041907783301</v>
      </c>
      <c r="F71" s="28">
        <f>(D71-C71)/E71</f>
        <v>220.00000000000014</v>
      </c>
      <c r="G71" s="18"/>
      <c r="H71" s="18"/>
      <c r="I71" s="19">
        <f>E71*50/C71</f>
        <v>9.0909090909090905E-3</v>
      </c>
      <c r="J71" s="87"/>
    </row>
    <row r="72" spans="1:16" ht="13.5" thickBot="1">
      <c r="A72" s="97"/>
      <c r="B72" s="81">
        <f>B71+7</f>
        <v>43268</v>
      </c>
      <c r="C72" s="20">
        <f>D71+G71-H71</f>
        <v>7484.0719712520486</v>
      </c>
      <c r="D72" s="17">
        <f>C72+(C72*0.04)</f>
        <v>7783.4348501021304</v>
      </c>
      <c r="E72" s="17">
        <f>C72/5500</f>
        <v>1.3607403584094633</v>
      </c>
      <c r="F72" s="28">
        <f>(D72-C72)/E72</f>
        <v>219.99999999999997</v>
      </c>
      <c r="G72" s="80"/>
      <c r="H72" s="80"/>
      <c r="I72" s="19">
        <f>E72*50/C72</f>
        <v>9.0909090909090905E-3</v>
      </c>
      <c r="J72" s="87"/>
      <c r="K72" s="102"/>
      <c r="L72" s="103"/>
      <c r="M72" s="103"/>
      <c r="N72" s="103"/>
      <c r="O72" s="103"/>
      <c r="P72" s="103"/>
    </row>
    <row r="73" spans="1:16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5">
        <v>15</v>
      </c>
      <c r="B74" s="81">
        <f>B72+7</f>
        <v>43275</v>
      </c>
      <c r="C74" s="20">
        <f>D72+G72-H72</f>
        <v>7783.4348501021304</v>
      </c>
      <c r="D74" s="17">
        <f>C74+(C74*0.04)</f>
        <v>8094.772244106216</v>
      </c>
      <c r="E74" s="17">
        <f>C74/5500</f>
        <v>1.415169972745842</v>
      </c>
      <c r="F74" s="28">
        <f>(D74-C74)/E74</f>
        <v>220.00000000000026</v>
      </c>
      <c r="G74" s="18"/>
      <c r="H74" s="18"/>
      <c r="I74" s="19">
        <f>E74*50/C74</f>
        <v>9.0909090909090922E-3</v>
      </c>
      <c r="J74" s="87"/>
    </row>
    <row r="75" spans="1:16">
      <c r="A75" s="96"/>
      <c r="B75" s="81">
        <f>B74+7</f>
        <v>43282</v>
      </c>
      <c r="C75" s="20">
        <f>D74+G74-H74</f>
        <v>8094.772244106216</v>
      </c>
      <c r="D75" s="17">
        <f>C75+(C75*0.04)</f>
        <v>8418.5631338704643</v>
      </c>
      <c r="E75" s="17">
        <f>C75/5500</f>
        <v>1.4717767716556756</v>
      </c>
      <c r="F75" s="28">
        <f>(D75-C75)/E75</f>
        <v>219.99999999999977</v>
      </c>
      <c r="G75" s="18"/>
      <c r="H75" s="18"/>
      <c r="I75" s="19">
        <f>E75*50/C75</f>
        <v>9.0909090909090905E-3</v>
      </c>
      <c r="J75" s="87"/>
    </row>
    <row r="76" spans="1:16">
      <c r="A76" s="96"/>
      <c r="B76" s="81">
        <f>B75+7</f>
        <v>43289</v>
      </c>
      <c r="C76" s="20">
        <f>D75+G75-H75</f>
        <v>8418.5631338704643</v>
      </c>
      <c r="D76" s="17">
        <f>C76+(C76*0.04)</f>
        <v>8755.3056592252833</v>
      </c>
      <c r="E76" s="17">
        <f>C76/5500</f>
        <v>1.5306478425219026</v>
      </c>
      <c r="F76" s="28">
        <f>(D76-C76)/E76</f>
        <v>220.00000000000028</v>
      </c>
      <c r="G76" s="18"/>
      <c r="H76" s="18"/>
      <c r="I76" s="19">
        <f>E76*50/C76</f>
        <v>9.0909090909090905E-3</v>
      </c>
      <c r="J76" s="87"/>
    </row>
    <row r="77" spans="1:16" ht="13.5" thickBot="1">
      <c r="A77" s="97"/>
      <c r="B77" s="81">
        <f>B76+7</f>
        <v>43296</v>
      </c>
      <c r="C77" s="20">
        <f>D76+G76-H76</f>
        <v>8755.3056592252833</v>
      </c>
      <c r="D77" s="17">
        <f>C77+(C77*0.04)</f>
        <v>9105.5178855942941</v>
      </c>
      <c r="E77" s="17">
        <f>C77/5500</f>
        <v>1.5918737562227787</v>
      </c>
      <c r="F77" s="28">
        <f>(D77-C77)/E77</f>
        <v>219.99999999999963</v>
      </c>
      <c r="G77" s="80"/>
      <c r="H77" s="80">
        <f>(D77-C64)*0.35</f>
        <v>1196.3833977737536</v>
      </c>
      <c r="I77" s="19">
        <f>E77*50/C77</f>
        <v>9.0909090909090905E-3</v>
      </c>
      <c r="J77" s="87"/>
      <c r="K77" s="98" t="s">
        <v>47</v>
      </c>
      <c r="L77" s="99"/>
      <c r="M77" s="99"/>
      <c r="N77" s="99"/>
      <c r="O77" s="99"/>
      <c r="P77" s="99"/>
    </row>
    <row r="78" spans="1:16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5">
        <v>16</v>
      </c>
      <c r="B79" s="81">
        <f>B77+7</f>
        <v>43303</v>
      </c>
      <c r="C79" s="20">
        <f>D77+G77-H77</f>
        <v>7909.13448782054</v>
      </c>
      <c r="D79" s="17">
        <f>C79+(C79*0.04)</f>
        <v>8225.4998673333612</v>
      </c>
      <c r="E79" s="17">
        <f>C79/5500</f>
        <v>1.4380244523310073</v>
      </c>
      <c r="F79" s="28">
        <f>(D79-C79)/E79</f>
        <v>219.99999999999969</v>
      </c>
      <c r="G79" s="18"/>
      <c r="H79" s="18"/>
      <c r="I79" s="19">
        <f>E79*50/C79</f>
        <v>9.0909090909090922E-3</v>
      </c>
      <c r="J79" s="87"/>
    </row>
    <row r="80" spans="1:16">
      <c r="A80" s="96"/>
      <c r="B80" s="81">
        <f>B79+7</f>
        <v>43310</v>
      </c>
      <c r="C80" s="20">
        <f>D79+G79-H79</f>
        <v>8225.4998673333612</v>
      </c>
      <c r="D80" s="17">
        <f>C80+(C80*0.04)</f>
        <v>8554.5198620266965</v>
      </c>
      <c r="E80" s="17">
        <f>C80/5500</f>
        <v>1.4955454304242475</v>
      </c>
      <c r="F80" s="28">
        <f>(D80-C80)/E80</f>
        <v>220.0000000000006</v>
      </c>
      <c r="G80" s="18"/>
      <c r="H80" s="18"/>
      <c r="I80" s="19">
        <f>E80*50/C80</f>
        <v>9.0909090909090905E-3</v>
      </c>
      <c r="J80" s="87"/>
    </row>
    <row r="81" spans="1:16">
      <c r="A81" s="96"/>
      <c r="B81" s="81">
        <f>B80+7</f>
        <v>43317</v>
      </c>
      <c r="C81" s="20">
        <f>D80+G80-H80</f>
        <v>8554.5198620266965</v>
      </c>
      <c r="D81" s="17">
        <f>C81+(C81*0.04)</f>
        <v>8896.7006565077645</v>
      </c>
      <c r="E81" s="17">
        <f>C81/5500</f>
        <v>1.5553672476412175</v>
      </c>
      <c r="F81" s="28">
        <f>(D81-C81)/E81</f>
        <v>220.00000000000011</v>
      </c>
      <c r="G81" s="18"/>
      <c r="H81" s="18"/>
      <c r="I81" s="19">
        <f>E81*50/C81</f>
        <v>9.0909090909090905E-3</v>
      </c>
      <c r="J81" s="87"/>
    </row>
    <row r="82" spans="1:16" ht="13.5" thickBot="1">
      <c r="A82" s="97"/>
      <c r="B82" s="81">
        <f>B81+7</f>
        <v>43324</v>
      </c>
      <c r="C82" s="20">
        <f>D81+G81-H81</f>
        <v>8896.7006565077645</v>
      </c>
      <c r="D82" s="17">
        <f>C82+(C82*0.04)</f>
        <v>9252.5686827680747</v>
      </c>
      <c r="E82" s="17">
        <f>C82/5500</f>
        <v>1.6175819375468663</v>
      </c>
      <c r="F82" s="28">
        <f>(D82-C82)/E82</f>
        <v>219.99999999999977</v>
      </c>
      <c r="G82" s="80"/>
      <c r="H82" s="80"/>
      <c r="I82" s="19">
        <f>E82*50/C82</f>
        <v>9.0909090909090905E-3</v>
      </c>
      <c r="J82" s="87"/>
      <c r="K82" s="102"/>
      <c r="L82" s="103"/>
      <c r="M82" s="103"/>
      <c r="N82" s="103"/>
      <c r="O82" s="103"/>
      <c r="P82" s="103"/>
    </row>
    <row r="83" spans="1:16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5">
        <v>17</v>
      </c>
      <c r="B84" s="81">
        <f>B82+7</f>
        <v>43331</v>
      </c>
      <c r="C84" s="20">
        <f>D82+G82-H82</f>
        <v>9252.5686827680747</v>
      </c>
      <c r="D84" s="17">
        <f>C84+(C84*0.04)</f>
        <v>9622.6714300787971</v>
      </c>
      <c r="E84" s="17">
        <f>C84/5500</f>
        <v>1.6822852150487408</v>
      </c>
      <c r="F84" s="28">
        <f>(D84-C84)/E84</f>
        <v>219.99999999999966</v>
      </c>
      <c r="G84" s="18"/>
      <c r="H84" s="18"/>
      <c r="I84" s="19">
        <f>E84*50/C84</f>
        <v>9.0909090909090922E-3</v>
      </c>
      <c r="J84" s="87"/>
    </row>
    <row r="85" spans="1:16">
      <c r="A85" s="96"/>
      <c r="B85" s="81">
        <f>B84+7</f>
        <v>43338</v>
      </c>
      <c r="C85" s="20">
        <f>D84+G84-H84</f>
        <v>9622.6714300787971</v>
      </c>
      <c r="D85" s="17">
        <f>C85+(C85*0.04)</f>
        <v>10007.578287281949</v>
      </c>
      <c r="E85" s="17">
        <f>C85/5500</f>
        <v>1.7495766236506904</v>
      </c>
      <c r="F85" s="28">
        <f>(D85-C85)/E85</f>
        <v>220.00000000000003</v>
      </c>
      <c r="G85" s="18"/>
      <c r="H85" s="18"/>
      <c r="I85" s="19">
        <f>E85*50/C85</f>
        <v>9.0909090909090905E-3</v>
      </c>
      <c r="J85" s="87"/>
      <c r="K85" s="31"/>
      <c r="L85" s="31"/>
    </row>
    <row r="86" spans="1:16">
      <c r="A86" s="96"/>
      <c r="B86" s="81">
        <f>B85+7</f>
        <v>43345</v>
      </c>
      <c r="C86" s="20">
        <f>D85+G85-H85</f>
        <v>10007.578287281949</v>
      </c>
      <c r="D86" s="17">
        <f>C86+(C86*0.04)</f>
        <v>10407.881418773228</v>
      </c>
      <c r="E86" s="17">
        <f>C86/5500</f>
        <v>1.819559688596718</v>
      </c>
      <c r="F86" s="28">
        <f>(D86-C86)/E86</f>
        <v>220.0000000000004</v>
      </c>
      <c r="G86" s="18"/>
      <c r="H86" s="18"/>
      <c r="I86" s="19">
        <f>E86*50/C86</f>
        <v>9.0909090909090905E-3</v>
      </c>
      <c r="J86" s="87"/>
      <c r="K86" s="31"/>
      <c r="L86" s="31"/>
    </row>
    <row r="87" spans="1:16" ht="13.5" thickBot="1">
      <c r="A87" s="97"/>
      <c r="B87" s="81">
        <f>B86+7</f>
        <v>43352</v>
      </c>
      <c r="C87" s="20">
        <f>D86+G86-H86</f>
        <v>10407.881418773228</v>
      </c>
      <c r="D87" s="17">
        <f>C87+(C87*0.04)</f>
        <v>10824.196675524157</v>
      </c>
      <c r="E87" s="17">
        <f>C87/5500</f>
        <v>1.8923420761405869</v>
      </c>
      <c r="F87" s="28">
        <f>(D87-C87)/E87</f>
        <v>220.00000000000026</v>
      </c>
      <c r="G87" s="80"/>
      <c r="H87" s="80"/>
      <c r="I87" s="19">
        <f>E87*50/C87</f>
        <v>9.0909090909090922E-3</v>
      </c>
      <c r="J87" s="87"/>
      <c r="K87" s="102"/>
      <c r="L87" s="103"/>
      <c r="M87" s="103"/>
      <c r="N87" s="103"/>
      <c r="O87" s="103"/>
      <c r="P87" s="103"/>
    </row>
    <row r="88" spans="1:16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5">
        <v>18</v>
      </c>
      <c r="B89" s="81">
        <f>B87+7</f>
        <v>43359</v>
      </c>
      <c r="C89" s="20">
        <f>D87+G87-H87</f>
        <v>10824.196675524157</v>
      </c>
      <c r="D89" s="17">
        <f>C89+(C89*0.04)</f>
        <v>11257.164542545124</v>
      </c>
      <c r="E89" s="17">
        <f>C89/5500</f>
        <v>1.9680357591862105</v>
      </c>
      <c r="F89" s="28">
        <f>(D89-C89)/E89</f>
        <v>220.00000000000028</v>
      </c>
      <c r="G89" s="18"/>
      <c r="H89" s="18"/>
      <c r="I89" s="19">
        <f>E89*50/C89</f>
        <v>9.0909090909090905E-3</v>
      </c>
      <c r="J89" s="87"/>
    </row>
    <row r="90" spans="1:16">
      <c r="A90" s="96"/>
      <c r="B90" s="81">
        <f>B89+7</f>
        <v>43366</v>
      </c>
      <c r="C90" s="20">
        <f>D89+G89-H89</f>
        <v>11257.164542545124</v>
      </c>
      <c r="D90" s="17">
        <f>C90+(C90*0.04)</f>
        <v>11707.451124246929</v>
      </c>
      <c r="E90" s="17">
        <f>C90/5500</f>
        <v>2.0467571895536589</v>
      </c>
      <c r="F90" s="28">
        <f>(D90-C90)/E90</f>
        <v>219.99999999999983</v>
      </c>
      <c r="G90" s="18"/>
      <c r="H90" s="18"/>
      <c r="I90" s="19">
        <f>E90*50/C90</f>
        <v>9.0909090909090905E-3</v>
      </c>
      <c r="J90" s="87"/>
    </row>
    <row r="91" spans="1:16">
      <c r="A91" s="96"/>
      <c r="B91" s="81">
        <f>B90+7</f>
        <v>43373</v>
      </c>
      <c r="C91" s="20">
        <f>D90+G90-H90</f>
        <v>11707.451124246929</v>
      </c>
      <c r="D91" s="17">
        <f>C91+(C91*0.04)</f>
        <v>12175.749169216806</v>
      </c>
      <c r="E91" s="17">
        <f>C91/5500</f>
        <v>2.1286274771358054</v>
      </c>
      <c r="F91" s="28">
        <f>(D91-C91)/E91</f>
        <v>219.99999999999994</v>
      </c>
      <c r="G91" s="18"/>
      <c r="H91" s="18"/>
      <c r="I91" s="19">
        <f>E91*50/C91</f>
        <v>9.0909090909090922E-3</v>
      </c>
      <c r="J91" s="87"/>
    </row>
    <row r="92" spans="1:16" ht="13.5" thickBot="1">
      <c r="A92" s="97"/>
      <c r="B92" s="81">
        <f>B91+7</f>
        <v>43380</v>
      </c>
      <c r="C92" s="20">
        <f>D91+G91-H91</f>
        <v>12175.749169216806</v>
      </c>
      <c r="D92" s="17">
        <f>C92+(C92*0.04)</f>
        <v>12662.779135985478</v>
      </c>
      <c r="E92" s="17">
        <f>C92/5500</f>
        <v>2.2137725762212375</v>
      </c>
      <c r="F92" s="28">
        <f>(D92-C92)/E92</f>
        <v>220</v>
      </c>
      <c r="G92" s="80"/>
      <c r="H92" s="80">
        <f>(D92-C79)*0.35</f>
        <v>1663.7756268577282</v>
      </c>
      <c r="I92" s="19">
        <f>E92*50/C92</f>
        <v>9.0909090909090905E-3</v>
      </c>
      <c r="J92" s="87"/>
      <c r="K92" s="98" t="s">
        <v>47</v>
      </c>
      <c r="L92" s="99"/>
      <c r="M92" s="99"/>
      <c r="N92" s="99"/>
      <c r="O92" s="99"/>
      <c r="P92" s="99"/>
    </row>
    <row r="93" spans="1:16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5">
        <v>19</v>
      </c>
      <c r="B94" s="81">
        <f>B92+7</f>
        <v>43387</v>
      </c>
      <c r="C94" s="20">
        <f>D92+G92-H92</f>
        <v>10999.00350912775</v>
      </c>
      <c r="D94" s="17">
        <f>C94+(C94*0.04)</f>
        <v>11438.96364949286</v>
      </c>
      <c r="E94" s="17">
        <f>C94/5500</f>
        <v>1.9998188198414091</v>
      </c>
      <c r="F94" s="28">
        <f>(D94-C94)/E94</f>
        <v>220.0000000000002</v>
      </c>
      <c r="G94" s="17"/>
      <c r="H94" s="18"/>
      <c r="I94" s="19">
        <f>E94*50/C94</f>
        <v>9.0909090909090905E-3</v>
      </c>
      <c r="J94" s="87"/>
    </row>
    <row r="95" spans="1:16">
      <c r="A95" s="96"/>
      <c r="B95" s="81">
        <f>B94+7</f>
        <v>43394</v>
      </c>
      <c r="C95" s="20">
        <f>D94+G94-H94</f>
        <v>11438.96364949286</v>
      </c>
      <c r="D95" s="17">
        <f>C95+(C95*0.04)</f>
        <v>11896.522195472575</v>
      </c>
      <c r="E95" s="17">
        <f>C95/5500</f>
        <v>2.0798115726350654</v>
      </c>
      <c r="F95" s="28">
        <f>(D95-C95)/E95</f>
        <v>220.0000000000002</v>
      </c>
      <c r="G95" s="17"/>
      <c r="H95" s="18"/>
      <c r="I95" s="19">
        <f>E95*50/C95</f>
        <v>9.0909090909090905E-3</v>
      </c>
      <c r="J95" s="87"/>
    </row>
    <row r="96" spans="1:16">
      <c r="A96" s="96"/>
      <c r="B96" s="81">
        <f>B95+7</f>
        <v>43401</v>
      </c>
      <c r="C96" s="20">
        <f>D95+G95-H95</f>
        <v>11896.522195472575</v>
      </c>
      <c r="D96" s="17">
        <f>C96+(C96*0.04)</f>
        <v>12372.383083291477</v>
      </c>
      <c r="E96" s="17">
        <f>C96/5500</f>
        <v>2.1630040355404683</v>
      </c>
      <c r="F96" s="28">
        <f>(D96-C96)/E96</f>
        <v>219.99999999999974</v>
      </c>
      <c r="G96" s="17"/>
      <c r="H96" s="18"/>
      <c r="I96" s="19">
        <f>E96*50/C96</f>
        <v>9.0909090909090905E-3</v>
      </c>
      <c r="J96" s="87"/>
    </row>
    <row r="97" spans="1:16" ht="13.5" thickBot="1">
      <c r="A97" s="97"/>
      <c r="B97" s="81">
        <f>B96+7</f>
        <v>43408</v>
      </c>
      <c r="C97" s="20">
        <f>D96+G96-H96</f>
        <v>12372.383083291477</v>
      </c>
      <c r="D97" s="17">
        <f>C97+(C97*0.04)</f>
        <v>12867.278406623136</v>
      </c>
      <c r="E97" s="17">
        <f>C97/5500</f>
        <v>2.2495241969620867</v>
      </c>
      <c r="F97" s="28">
        <f>(D97-C97)/E97</f>
        <v>219.99999999999989</v>
      </c>
      <c r="G97" s="80"/>
      <c r="H97" s="80"/>
      <c r="I97" s="19">
        <f>E97*50/C97</f>
        <v>9.0909090909090905E-3</v>
      </c>
      <c r="J97" s="87"/>
      <c r="K97" s="102"/>
      <c r="L97" s="103"/>
      <c r="M97" s="103"/>
      <c r="N97" s="103"/>
      <c r="O97" s="103"/>
      <c r="P97" s="103"/>
    </row>
    <row r="98" spans="1:16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5">
        <v>20</v>
      </c>
      <c r="B99" s="81">
        <f>B97+7</f>
        <v>43415</v>
      </c>
      <c r="C99" s="20">
        <f>D97+G97-H97</f>
        <v>12867.278406623136</v>
      </c>
      <c r="D99" s="17">
        <f>C99+(C99*0.04)</f>
        <v>13381.969542888062</v>
      </c>
      <c r="E99" s="17">
        <f>C99/5500</f>
        <v>2.33950516484057</v>
      </c>
      <c r="F99" s="28">
        <f>(D99-C99)/E99</f>
        <v>220.00000000000034</v>
      </c>
      <c r="G99" s="18"/>
      <c r="H99" s="18"/>
      <c r="I99" s="19">
        <f>E99*50/C99</f>
        <v>9.0909090909090905E-3</v>
      </c>
      <c r="J99" s="87"/>
    </row>
    <row r="100" spans="1:16">
      <c r="A100" s="96"/>
      <c r="B100" s="81">
        <f>B99+7</f>
        <v>43422</v>
      </c>
      <c r="C100" s="20">
        <f>D99+G99-H99</f>
        <v>13381.969542888062</v>
      </c>
      <c r="D100" s="17">
        <f>C100+(C100*0.04)</f>
        <v>13917.248324603584</v>
      </c>
      <c r="E100" s="17">
        <f>C100/5500</f>
        <v>2.4330853714341933</v>
      </c>
      <c r="F100" s="28">
        <f>(D100-C100)/E100</f>
        <v>219.99999999999986</v>
      </c>
      <c r="G100" s="18"/>
      <c r="H100" s="18"/>
      <c r="I100" s="19">
        <f>E100*50/C100</f>
        <v>9.0909090909090922E-3</v>
      </c>
      <c r="J100" s="87"/>
    </row>
    <row r="101" spans="1:16">
      <c r="A101" s="96"/>
      <c r="B101" s="81">
        <f>B100+7</f>
        <v>43429</v>
      </c>
      <c r="C101" s="20">
        <f>D100+G100-H100</f>
        <v>13917.248324603584</v>
      </c>
      <c r="D101" s="17">
        <f>C101+(C101*0.04)</f>
        <v>14473.938257587728</v>
      </c>
      <c r="E101" s="17">
        <f>C101/5500</f>
        <v>2.5304087862915607</v>
      </c>
      <c r="F101" s="28">
        <f>(D101-C101)/E101</f>
        <v>220.00000000000006</v>
      </c>
      <c r="G101" s="18"/>
      <c r="H101" s="18"/>
      <c r="I101" s="19">
        <f>E101*50/C101</f>
        <v>9.0909090909090905E-3</v>
      </c>
      <c r="J101" s="87"/>
    </row>
    <row r="102" spans="1:16" ht="13.5" thickBot="1">
      <c r="A102" s="97"/>
      <c r="B102" s="81">
        <f>B101+7</f>
        <v>43436</v>
      </c>
      <c r="C102" s="20">
        <f>D101+G101-H101</f>
        <v>14473.938257587728</v>
      </c>
      <c r="D102" s="17">
        <f>C102+(C102*0.04)</f>
        <v>15052.895787891237</v>
      </c>
      <c r="E102" s="17">
        <f>C102/5500</f>
        <v>2.6316251377432232</v>
      </c>
      <c r="F102" s="28">
        <f>(D102-C102)/E102</f>
        <v>219.99999999999994</v>
      </c>
      <c r="G102" s="80"/>
      <c r="H102" s="80"/>
      <c r="I102" s="19">
        <f>E102*50/C102</f>
        <v>9.0909090909090905E-3</v>
      </c>
      <c r="J102" s="87"/>
      <c r="K102" s="102"/>
      <c r="L102" s="103"/>
      <c r="M102" s="103"/>
      <c r="N102" s="103"/>
      <c r="O102" s="103"/>
      <c r="P102" s="103"/>
    </row>
    <row r="103" spans="1:16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5">
        <v>21</v>
      </c>
      <c r="B104" s="81">
        <f>B102+7</f>
        <v>43443</v>
      </c>
      <c r="C104" s="20">
        <f>D102+G102-H102</f>
        <v>15052.895787891237</v>
      </c>
      <c r="D104" s="17">
        <f>C104+(C104*0.04)</f>
        <v>15655.011619406887</v>
      </c>
      <c r="E104" s="17">
        <f>C104/5500</f>
        <v>2.736890143252952</v>
      </c>
      <c r="F104" s="28">
        <f>(D104-C104)/E104</f>
        <v>220.00000000000017</v>
      </c>
      <c r="G104" s="18"/>
      <c r="H104" s="18"/>
      <c r="I104" s="19">
        <f>E104*50/C104</f>
        <v>9.0909090909090905E-3</v>
      </c>
      <c r="J104" s="87"/>
    </row>
    <row r="105" spans="1:16">
      <c r="A105" s="96"/>
      <c r="B105" s="81">
        <f>B104+7</f>
        <v>43450</v>
      </c>
      <c r="C105" s="20">
        <f>D104+G104-H104</f>
        <v>15655.011619406887</v>
      </c>
      <c r="D105" s="17">
        <f>C105+(C105*0.04)</f>
        <v>16281.212084183162</v>
      </c>
      <c r="E105" s="17">
        <f>C105/5500</f>
        <v>2.8463657489830703</v>
      </c>
      <c r="F105" s="28">
        <f>(D105-C105)/E105</f>
        <v>219.99999999999989</v>
      </c>
      <c r="G105" s="18"/>
      <c r="H105" s="18"/>
      <c r="I105" s="19">
        <f>E105*50/C105</f>
        <v>9.0909090909090905E-3</v>
      </c>
      <c r="J105" s="87"/>
    </row>
    <row r="106" spans="1:16">
      <c r="A106" s="96"/>
      <c r="B106" s="81">
        <f>B105+7</f>
        <v>43457</v>
      </c>
      <c r="C106" s="20">
        <f>D105+G105-H105</f>
        <v>16281.212084183162</v>
      </c>
      <c r="D106" s="17">
        <f>C106+(C106*0.04)</f>
        <v>16932.46056755049</v>
      </c>
      <c r="E106" s="17">
        <f>C106/5500</f>
        <v>2.9602203789423931</v>
      </c>
      <c r="F106" s="28">
        <f>(D106-C106)/E106</f>
        <v>220.00000000000048</v>
      </c>
      <c r="G106" s="18"/>
      <c r="H106" s="18"/>
      <c r="I106" s="19">
        <f>E106*50/C106</f>
        <v>9.0909090909090905E-3</v>
      </c>
      <c r="J106" s="87"/>
    </row>
    <row r="107" spans="1:16" ht="13.5" thickBot="1">
      <c r="A107" s="97"/>
      <c r="B107" s="81">
        <f>B106+7</f>
        <v>43464</v>
      </c>
      <c r="C107" s="20">
        <f>D106+G106-H106</f>
        <v>16932.46056755049</v>
      </c>
      <c r="D107" s="17">
        <f>C107+(C107*0.04)</f>
        <v>17609.758990252511</v>
      </c>
      <c r="E107" s="17">
        <f>C107/5500</f>
        <v>3.0786291941000892</v>
      </c>
      <c r="F107" s="28">
        <f>(D107-C107)/E107</f>
        <v>220.00000000000031</v>
      </c>
      <c r="G107" s="80"/>
      <c r="H107" s="80">
        <f>(D107-C94)*0.35</f>
        <v>2313.7644183936663</v>
      </c>
      <c r="I107" s="19">
        <f>E107*50/C107</f>
        <v>9.0909090909090922E-3</v>
      </c>
      <c r="J107" s="87"/>
      <c r="K107" s="98" t="s">
        <v>47</v>
      </c>
      <c r="L107" s="99"/>
      <c r="M107" s="99"/>
      <c r="N107" s="99"/>
      <c r="O107" s="99"/>
      <c r="P107" s="99"/>
    </row>
    <row r="108" spans="1:16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5">
        <v>22</v>
      </c>
      <c r="B109" s="81">
        <f>B107+7</f>
        <v>43471</v>
      </c>
      <c r="C109" s="20">
        <f>D107+G107-H107</f>
        <v>15295.994571858844</v>
      </c>
      <c r="D109" s="17">
        <f>C109+(C109*0.04)</f>
        <v>15907.834354733199</v>
      </c>
      <c r="E109" s="17">
        <f>C109/5500</f>
        <v>2.7810899221561534</v>
      </c>
      <c r="F109" s="28">
        <f>(D109-C109)/E109</f>
        <v>220.00000000000028</v>
      </c>
      <c r="G109" s="18"/>
      <c r="H109" s="18"/>
      <c r="I109" s="19">
        <f>E109*50/C109</f>
        <v>9.0909090909090905E-3</v>
      </c>
      <c r="J109" s="87"/>
    </row>
    <row r="110" spans="1:16">
      <c r="A110" s="96"/>
      <c r="B110" s="81">
        <f>B109+7</f>
        <v>43478</v>
      </c>
      <c r="C110" s="20">
        <f>D109+G109-H109</f>
        <v>15907.834354733199</v>
      </c>
      <c r="D110" s="17">
        <f>C110+(C110*0.04)</f>
        <v>16544.147728922526</v>
      </c>
      <c r="E110" s="17">
        <f>C110/5500</f>
        <v>2.8923335190424</v>
      </c>
      <c r="F110" s="28">
        <f>(D110-C110)/E110</f>
        <v>219.99999999999969</v>
      </c>
      <c r="G110" s="18"/>
      <c r="H110" s="18"/>
      <c r="I110" s="19">
        <f>E110*50/C110</f>
        <v>9.0909090909090922E-3</v>
      </c>
      <c r="J110" s="87"/>
    </row>
    <row r="111" spans="1:16">
      <c r="A111" s="96"/>
      <c r="B111" s="81">
        <f>B110+7</f>
        <v>43485</v>
      </c>
      <c r="C111" s="20">
        <f>D110+G110-H110</f>
        <v>16544.147728922526</v>
      </c>
      <c r="D111" s="17">
        <f>C111+(C111*0.04)</f>
        <v>17205.913638079426</v>
      </c>
      <c r="E111" s="17">
        <f>C111/5500</f>
        <v>3.0080268598040956</v>
      </c>
      <c r="F111" s="28">
        <f>(D111-C111)/E111</f>
        <v>219.99999999999977</v>
      </c>
      <c r="G111" s="18"/>
      <c r="H111" s="18"/>
      <c r="I111" s="19">
        <f>E111*50/C111</f>
        <v>9.0909090909090905E-3</v>
      </c>
      <c r="J111" s="87"/>
    </row>
    <row r="112" spans="1:16" ht="13.5" thickBot="1">
      <c r="A112" s="97"/>
      <c r="B112" s="81">
        <f>B111+7</f>
        <v>43492</v>
      </c>
      <c r="C112" s="20">
        <f>D111+G111-H111</f>
        <v>17205.913638079426</v>
      </c>
      <c r="D112" s="17">
        <f>C112+(C112*0.04)</f>
        <v>17894.150183602604</v>
      </c>
      <c r="E112" s="17">
        <f>C112/5500</f>
        <v>3.1283479341962592</v>
      </c>
      <c r="F112" s="28">
        <f>(D112-C112)/E112</f>
        <v>220.00000000000014</v>
      </c>
      <c r="G112" s="80"/>
      <c r="H112" s="80"/>
      <c r="I112" s="19">
        <f>E112*50/C112</f>
        <v>9.0909090909090905E-3</v>
      </c>
      <c r="J112" s="87"/>
      <c r="K112" s="102"/>
      <c r="L112" s="103"/>
      <c r="M112" s="103"/>
      <c r="N112" s="103"/>
      <c r="O112" s="103"/>
      <c r="P112" s="103"/>
    </row>
    <row r="113" spans="1:16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5">
        <v>23</v>
      </c>
      <c r="B114" s="81">
        <f>B112+7</f>
        <v>43499</v>
      </c>
      <c r="C114" s="20">
        <f>D112+G112-H112</f>
        <v>17894.150183602604</v>
      </c>
      <c r="D114" s="17">
        <f>C114+(C114*0.04)</f>
        <v>18609.916190946708</v>
      </c>
      <c r="E114" s="17">
        <f>C114/5500</f>
        <v>3.2534818515641097</v>
      </c>
      <c r="F114" s="28">
        <f>(D114-C114)/E114</f>
        <v>219.99999999999991</v>
      </c>
      <c r="G114" s="18"/>
      <c r="H114" s="18"/>
      <c r="I114" s="19">
        <f>E114*50/C114</f>
        <v>9.0909090909090905E-3</v>
      </c>
      <c r="J114" s="87"/>
    </row>
    <row r="115" spans="1:16">
      <c r="A115" s="96"/>
      <c r="B115" s="81">
        <f>B114+7</f>
        <v>43506</v>
      </c>
      <c r="C115" s="20">
        <f>D114+G114-H114</f>
        <v>18609.916190946708</v>
      </c>
      <c r="D115" s="17">
        <f>C115+(C115*0.04)</f>
        <v>19354.312838584578</v>
      </c>
      <c r="E115" s="17">
        <f>C115/5500</f>
        <v>3.3836211256266742</v>
      </c>
      <c r="F115" s="28">
        <f>(D115-C115)/E115</f>
        <v>220.00000000000051</v>
      </c>
      <c r="G115" s="18"/>
      <c r="H115" s="18"/>
      <c r="I115" s="19">
        <f>E115*50/C115</f>
        <v>9.0909090909090905E-3</v>
      </c>
      <c r="J115" s="87"/>
    </row>
    <row r="116" spans="1:16">
      <c r="A116" s="96"/>
      <c r="B116" s="81">
        <f>B115+7</f>
        <v>43513</v>
      </c>
      <c r="C116" s="20">
        <f>D115+G115-H115</f>
        <v>19354.312838584578</v>
      </c>
      <c r="D116" s="17">
        <f>C116+(C116*0.04)</f>
        <v>20128.485352127962</v>
      </c>
      <c r="E116" s="17">
        <f>C116/5500</f>
        <v>3.5189659706517413</v>
      </c>
      <c r="F116" s="28">
        <f>(D116-C116)/E116</f>
        <v>220.00000000000037</v>
      </c>
      <c r="G116" s="18"/>
      <c r="H116" s="18"/>
      <c r="I116" s="19">
        <f>E116*50/C116</f>
        <v>9.0909090909090905E-3</v>
      </c>
      <c r="J116" s="87"/>
    </row>
    <row r="117" spans="1:16" ht="13.5" thickBot="1">
      <c r="A117" s="97"/>
      <c r="B117" s="81">
        <f>B116+7</f>
        <v>43520</v>
      </c>
      <c r="C117" s="20">
        <f>D116+G116-H116</f>
        <v>20128.485352127962</v>
      </c>
      <c r="D117" s="17">
        <f>C117+(C117*0.04)</f>
        <v>20933.624766213081</v>
      </c>
      <c r="E117" s="17">
        <f>C117/5500</f>
        <v>3.6597246094778111</v>
      </c>
      <c r="F117" s="28">
        <f>(D117-C117)/E117</f>
        <v>220.00000000000014</v>
      </c>
      <c r="G117" s="80"/>
      <c r="H117" s="80"/>
      <c r="I117" s="19">
        <f>E117*50/C117</f>
        <v>9.0909090909090905E-3</v>
      </c>
      <c r="J117" s="87"/>
      <c r="K117" s="102"/>
      <c r="L117" s="103"/>
      <c r="M117" s="103"/>
      <c r="N117" s="103"/>
      <c r="O117" s="103"/>
      <c r="P117" s="103"/>
    </row>
    <row r="118" spans="1:16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5">
        <v>24</v>
      </c>
      <c r="B119" s="81">
        <f>B117+7</f>
        <v>43527</v>
      </c>
      <c r="C119" s="20">
        <f>D117+G117-H117</f>
        <v>20933.624766213081</v>
      </c>
      <c r="D119" s="17">
        <f>C119+(C119*0.04)</f>
        <v>21770.969756861603</v>
      </c>
      <c r="E119" s="17">
        <f>C119/5500</f>
        <v>3.8061135938569239</v>
      </c>
      <c r="F119" s="28">
        <f>(D119-C119)/E119</f>
        <v>219.99999999999969</v>
      </c>
      <c r="G119" s="18"/>
      <c r="H119" s="18"/>
      <c r="I119" s="19">
        <f>E119*50/C119</f>
        <v>9.0909090909090905E-3</v>
      </c>
      <c r="J119" s="87"/>
    </row>
    <row r="120" spans="1:16">
      <c r="A120" s="96"/>
      <c r="B120" s="81">
        <f>B119+7</f>
        <v>43534</v>
      </c>
      <c r="C120" s="20">
        <f>D119+G119-H119</f>
        <v>21770.969756861603</v>
      </c>
      <c r="D120" s="17">
        <f>C120+(C120*0.04)</f>
        <v>22641.808547136068</v>
      </c>
      <c r="E120" s="17">
        <f>C120/5500</f>
        <v>3.9583581376112007</v>
      </c>
      <c r="F120" s="28">
        <f>(D120-C120)/E120</f>
        <v>220.00000000000028</v>
      </c>
      <c r="G120" s="18"/>
      <c r="H120" s="18"/>
      <c r="I120" s="19">
        <f>E120*50/C120</f>
        <v>9.0909090909090905E-3</v>
      </c>
      <c r="J120" s="87"/>
    </row>
    <row r="121" spans="1:16">
      <c r="A121" s="96"/>
      <c r="B121" s="81">
        <f>B120+7</f>
        <v>43541</v>
      </c>
      <c r="C121" s="20">
        <f>D120+G120-H120</f>
        <v>22641.808547136068</v>
      </c>
      <c r="D121" s="17">
        <f>C121+(C121*0.04)</f>
        <v>23547.48088902151</v>
      </c>
      <c r="E121" s="17">
        <f>C121/5500</f>
        <v>4.1166924631156485</v>
      </c>
      <c r="F121" s="28">
        <f>(D121-C121)/E121</f>
        <v>219.99999999999977</v>
      </c>
      <c r="G121" s="18"/>
      <c r="H121" s="18"/>
      <c r="I121" s="19">
        <f>E121*50/C121</f>
        <v>9.0909090909090905E-3</v>
      </c>
      <c r="J121" s="87"/>
    </row>
    <row r="122" spans="1:16" ht="13.5" thickBot="1">
      <c r="A122" s="97"/>
      <c r="B122" s="81">
        <f>B121+7</f>
        <v>43548</v>
      </c>
      <c r="C122" s="20">
        <f>D121+G121-H121</f>
        <v>23547.48088902151</v>
      </c>
      <c r="D122" s="17">
        <f>C122+(C122*0.04)</f>
        <v>24489.380124582371</v>
      </c>
      <c r="E122" s="17">
        <f>C122/5500</f>
        <v>4.2813601616402748</v>
      </c>
      <c r="F122" s="28">
        <f>(D122-C122)/E122</f>
        <v>220.00000000000006</v>
      </c>
      <c r="G122" s="80"/>
      <c r="H122" s="80">
        <f>(D122-C109)*0.35</f>
        <v>3217.6849434532342</v>
      </c>
      <c r="I122" s="19">
        <f>E122*50/C122</f>
        <v>9.0909090909090905E-3</v>
      </c>
      <c r="J122" s="87"/>
      <c r="K122" s="98" t="s">
        <v>47</v>
      </c>
      <c r="L122" s="99"/>
      <c r="M122" s="99"/>
      <c r="N122" s="99"/>
      <c r="O122" s="99"/>
      <c r="P122" s="99"/>
    </row>
    <row r="123" spans="1:16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5">
        <v>25</v>
      </c>
      <c r="B124" s="81">
        <f>B122+7</f>
        <v>43555</v>
      </c>
      <c r="C124" s="20">
        <f>D122+G122-H122</f>
        <v>21271.695181129136</v>
      </c>
      <c r="D124" s="17">
        <f>C124+(C124*0.04)</f>
        <v>22122.562988374302</v>
      </c>
      <c r="E124" s="17">
        <f>C124/5500</f>
        <v>3.8675809420234795</v>
      </c>
      <c r="F124" s="28">
        <f>(D124-C124)/E124</f>
        <v>220.00000000000006</v>
      </c>
      <c r="G124" s="17"/>
      <c r="H124" s="18"/>
      <c r="I124" s="19">
        <f>E124*50/C124</f>
        <v>9.0909090909090905E-3</v>
      </c>
      <c r="J124" s="87"/>
    </row>
    <row r="125" spans="1:16">
      <c r="A125" s="96"/>
      <c r="B125" s="81">
        <f>B124+7</f>
        <v>43562</v>
      </c>
      <c r="C125" s="20">
        <f>D124+G124-H124</f>
        <v>22122.562988374302</v>
      </c>
      <c r="D125" s="17">
        <f>C125+(C125*0.04)</f>
        <v>23007.465507909274</v>
      </c>
      <c r="E125" s="17">
        <f>C125/5500</f>
        <v>4.0222841797044184</v>
      </c>
      <c r="F125" s="28">
        <f>(D125-C125)/E125</f>
        <v>219.99999999999983</v>
      </c>
      <c r="G125" s="17"/>
      <c r="H125" s="18"/>
      <c r="I125" s="19">
        <f>E125*50/C125</f>
        <v>9.0909090909090905E-3</v>
      </c>
      <c r="J125" s="87"/>
      <c r="K125" s="31"/>
      <c r="L125" s="31"/>
    </row>
    <row r="126" spans="1:16">
      <c r="A126" s="96"/>
      <c r="B126" s="81">
        <f>B125+7</f>
        <v>43569</v>
      </c>
      <c r="C126" s="20">
        <f>D125+G125-H125</f>
        <v>23007.465507909274</v>
      </c>
      <c r="D126" s="17">
        <f>C126+(C126*0.04)</f>
        <v>23927.764128225645</v>
      </c>
      <c r="E126" s="17">
        <f>C126/5500</f>
        <v>4.1831755468925955</v>
      </c>
      <c r="F126" s="28">
        <f>(D126-C126)/E126</f>
        <v>219.99999999999997</v>
      </c>
      <c r="G126" s="17"/>
      <c r="H126" s="18"/>
      <c r="I126" s="19">
        <f>E126*50/C126</f>
        <v>9.0909090909090922E-3</v>
      </c>
      <c r="J126" s="87"/>
      <c r="K126" s="31"/>
      <c r="L126" s="31"/>
    </row>
    <row r="127" spans="1:16" ht="13.5" thickBot="1">
      <c r="A127" s="97"/>
      <c r="B127" s="81">
        <f>B126+7</f>
        <v>43576</v>
      </c>
      <c r="C127" s="20">
        <f>D126+G126-H126</f>
        <v>23927.764128225645</v>
      </c>
      <c r="D127" s="17">
        <f>C127+(C127*0.04)</f>
        <v>24884.874693354672</v>
      </c>
      <c r="E127" s="17">
        <f>C127/5500</f>
        <v>4.3505025687682988</v>
      </c>
      <c r="F127" s="28">
        <f>(D127-C127)/E127</f>
        <v>220.00000000000034</v>
      </c>
      <c r="G127" s="80"/>
      <c r="H127" s="80"/>
      <c r="I127" s="19">
        <f>E127*50/C127</f>
        <v>9.0909090909090905E-3</v>
      </c>
      <c r="J127" s="87"/>
      <c r="K127" s="102"/>
      <c r="L127" s="103"/>
      <c r="M127" s="103"/>
      <c r="N127" s="103"/>
      <c r="O127" s="103"/>
      <c r="P127" s="103"/>
    </row>
    <row r="128" spans="1:16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5">
        <v>26</v>
      </c>
      <c r="B129" s="81">
        <f>B127+7</f>
        <v>43583</v>
      </c>
      <c r="C129" s="20">
        <f>D127+G127-H127</f>
        <v>24884.874693354672</v>
      </c>
      <c r="D129" s="17">
        <f>C129+(C129*0.04)</f>
        <v>25880.269681088859</v>
      </c>
      <c r="E129" s="17">
        <f>C129/5500</f>
        <v>4.5245226715190316</v>
      </c>
      <c r="F129" s="28">
        <f>(D129-C129)/E129</f>
        <v>220.00000000000011</v>
      </c>
      <c r="G129" s="18"/>
      <c r="H129" s="18"/>
      <c r="I129" s="19">
        <f>E129*50/C129</f>
        <v>9.0909090909090922E-3</v>
      </c>
      <c r="J129" s="87"/>
    </row>
    <row r="130" spans="1:16">
      <c r="A130" s="96"/>
      <c r="B130" s="81">
        <f>B129+7</f>
        <v>43590</v>
      </c>
      <c r="C130" s="20">
        <f>D129+G129-H129</f>
        <v>25880.269681088859</v>
      </c>
      <c r="D130" s="17">
        <f>C130+(C130*0.04)</f>
        <v>26915.480468332415</v>
      </c>
      <c r="E130" s="17">
        <f>C130/5500</f>
        <v>4.7055035783797923</v>
      </c>
      <c r="F130" s="28">
        <f>(D130-C130)/E130</f>
        <v>220.00000000000023</v>
      </c>
      <c r="G130" s="18"/>
      <c r="H130" s="18"/>
      <c r="I130" s="19">
        <f>E130*50/C130</f>
        <v>9.0909090909090905E-3</v>
      </c>
      <c r="J130" s="87"/>
    </row>
    <row r="131" spans="1:16">
      <c r="A131" s="96"/>
      <c r="B131" s="81">
        <f>B130+7</f>
        <v>43597</v>
      </c>
      <c r="C131" s="20">
        <f>D130+G130-H130</f>
        <v>26915.480468332415</v>
      </c>
      <c r="D131" s="17">
        <f>C131+(C131*0.04)</f>
        <v>27992.099687065711</v>
      </c>
      <c r="E131" s="17">
        <f>C131/5500</f>
        <v>4.8937237215149842</v>
      </c>
      <c r="F131" s="28">
        <f>(D131-C131)/E131</f>
        <v>219.99999999999994</v>
      </c>
      <c r="G131" s="18"/>
      <c r="H131" s="18"/>
      <c r="I131" s="19">
        <f>E131*50/C131</f>
        <v>9.0909090909090905E-3</v>
      </c>
      <c r="J131" s="87"/>
    </row>
    <row r="132" spans="1:16" ht="13.5" thickBot="1">
      <c r="A132" s="97"/>
      <c r="B132" s="81">
        <f>B131+7</f>
        <v>43604</v>
      </c>
      <c r="C132" s="20">
        <f>D131+G131-H131</f>
        <v>27992.099687065711</v>
      </c>
      <c r="D132" s="17">
        <f>C132+(C132*0.04)</f>
        <v>29111.78367454834</v>
      </c>
      <c r="E132" s="17">
        <f>C132/5500</f>
        <v>5.0894726703755842</v>
      </c>
      <c r="F132" s="28">
        <f>(D132-C132)/E132</f>
        <v>220.00000000000011</v>
      </c>
      <c r="G132" s="80"/>
      <c r="H132" s="80"/>
      <c r="I132" s="19">
        <f>E132*50/C132</f>
        <v>9.0909090909090905E-3</v>
      </c>
      <c r="J132" s="87"/>
      <c r="K132" s="102"/>
      <c r="L132" s="103"/>
      <c r="M132" s="103"/>
      <c r="N132" s="103"/>
      <c r="O132" s="103"/>
      <c r="P132" s="103"/>
    </row>
    <row r="133" spans="1:16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5">
        <v>27</v>
      </c>
      <c r="B134" s="81">
        <f>B132+7</f>
        <v>43611</v>
      </c>
      <c r="C134" s="20">
        <f>D132+G132-H132</f>
        <v>29111.78367454834</v>
      </c>
      <c r="D134" s="17">
        <f>C134+(C134*0.04)</f>
        <v>30276.255021530273</v>
      </c>
      <c r="E134" s="17">
        <f>C134/5500</f>
        <v>5.2930515771906075</v>
      </c>
      <c r="F134" s="28">
        <f>(D134-C134)/E134</f>
        <v>219.9999999999998</v>
      </c>
      <c r="G134" s="18"/>
      <c r="H134" s="18"/>
      <c r="I134" s="19">
        <f>E134*50/C134</f>
        <v>9.0909090909090905E-3</v>
      </c>
      <c r="J134" s="87"/>
    </row>
    <row r="135" spans="1:16">
      <c r="A135" s="96"/>
      <c r="B135" s="81">
        <f>B134+7</f>
        <v>43618</v>
      </c>
      <c r="C135" s="20">
        <f>D134+G134-H134</f>
        <v>30276.255021530273</v>
      </c>
      <c r="D135" s="17">
        <f>C135+(C135*0.04)</f>
        <v>31487.305222391482</v>
      </c>
      <c r="E135" s="17">
        <f>C135/5500</f>
        <v>5.5047736402782315</v>
      </c>
      <c r="F135" s="28">
        <f>(D135-C135)/E135</f>
        <v>219.99999999999972</v>
      </c>
      <c r="G135" s="18"/>
      <c r="H135" s="18"/>
      <c r="I135" s="19">
        <f>E135*50/C135</f>
        <v>9.0909090909090905E-3</v>
      </c>
      <c r="J135" s="87"/>
    </row>
    <row r="136" spans="1:16">
      <c r="A136" s="96"/>
      <c r="B136" s="81">
        <f>B135+7</f>
        <v>43625</v>
      </c>
      <c r="C136" s="20">
        <f>D135+G135-H135</f>
        <v>31487.305222391482</v>
      </c>
      <c r="D136" s="17">
        <f>C136+(C136*0.04)</f>
        <v>32746.797431287141</v>
      </c>
      <c r="E136" s="17">
        <f>C136/5500</f>
        <v>5.7249645858893601</v>
      </c>
      <c r="F136" s="28">
        <f>(D136-C136)/E136</f>
        <v>219.99999999999997</v>
      </c>
      <c r="G136" s="18"/>
      <c r="H136" s="18"/>
      <c r="I136" s="19">
        <f>E136*50/C136</f>
        <v>9.0909090909090905E-3</v>
      </c>
      <c r="J136" s="87"/>
    </row>
    <row r="137" spans="1:16" ht="13.5" thickBot="1">
      <c r="A137" s="97"/>
      <c r="B137" s="81">
        <f>B136+7</f>
        <v>43632</v>
      </c>
      <c r="C137" s="20">
        <f>D136+G136-H136</f>
        <v>32746.797431287141</v>
      </c>
      <c r="D137" s="17">
        <f>C137+(C137*0.04)</f>
        <v>34056.669328538628</v>
      </c>
      <c r="E137" s="17">
        <f>C137/5500</f>
        <v>5.9539631693249344</v>
      </c>
      <c r="F137" s="28">
        <f>(D137-C137)/E137</f>
        <v>220.00000000000026</v>
      </c>
      <c r="G137" s="80"/>
      <c r="H137" s="80">
        <f>(D137-C124)*0.35</f>
        <v>4474.7409515933214</v>
      </c>
      <c r="I137" s="19">
        <f>E137*50/C137</f>
        <v>9.0909090909090905E-3</v>
      </c>
      <c r="J137" s="87"/>
      <c r="K137" s="98" t="s">
        <v>47</v>
      </c>
      <c r="L137" s="99"/>
      <c r="M137" s="99"/>
      <c r="N137" s="99"/>
      <c r="O137" s="99"/>
      <c r="P137" s="99"/>
    </row>
    <row r="138" spans="1:16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2"/>
    </row>
    <row r="139" spans="1:16">
      <c r="A139" s="95">
        <v>28</v>
      </c>
      <c r="B139" s="81">
        <f>B137+7</f>
        <v>43639</v>
      </c>
      <c r="C139" s="20">
        <f>D137+G137-H137</f>
        <v>29581.928376945307</v>
      </c>
      <c r="D139" s="17">
        <f>C139+(C139*0.04)</f>
        <v>30765.20551202312</v>
      </c>
      <c r="E139" s="17">
        <f>C139/5500</f>
        <v>5.3785324321718742</v>
      </c>
      <c r="F139" s="28">
        <f>(D139-C139)/E139</f>
        <v>220.00000000000011</v>
      </c>
      <c r="G139" s="18"/>
      <c r="H139" s="18"/>
      <c r="I139" s="19">
        <f>E139*50/C139</f>
        <v>9.0909090909090922E-3</v>
      </c>
      <c r="J139" s="87"/>
    </row>
    <row r="140" spans="1:16">
      <c r="A140" s="96"/>
      <c r="B140" s="81">
        <f>B139+7</f>
        <v>43646</v>
      </c>
      <c r="C140" s="20">
        <f>D139+G139-H139</f>
        <v>30765.20551202312</v>
      </c>
      <c r="D140" s="17">
        <f>C140+(C140*0.04)</f>
        <v>31995.813732504044</v>
      </c>
      <c r="E140" s="17">
        <f>C140/5500</f>
        <v>5.5936737294587493</v>
      </c>
      <c r="F140" s="28">
        <f>(D140-C140)/E140</f>
        <v>219.99999999999994</v>
      </c>
      <c r="G140" s="18"/>
      <c r="H140" s="18"/>
      <c r="I140" s="19">
        <f>E140*50/C140</f>
        <v>9.0909090909090905E-3</v>
      </c>
      <c r="J140" s="87"/>
    </row>
    <row r="141" spans="1:16">
      <c r="A141" s="96"/>
      <c r="B141" s="81">
        <f>B140+7</f>
        <v>43653</v>
      </c>
      <c r="C141" s="20">
        <f>D140+G140-H140</f>
        <v>31995.813732504044</v>
      </c>
      <c r="D141" s="17">
        <f>C141+(C141*0.04)</f>
        <v>33275.646281804206</v>
      </c>
      <c r="E141" s="17">
        <f>C141/5500</f>
        <v>5.8174206786370988</v>
      </c>
      <c r="F141" s="28">
        <f>(D141-C141)/E141</f>
        <v>219.99999999999991</v>
      </c>
      <c r="G141" s="18"/>
      <c r="H141" s="18"/>
      <c r="I141" s="19">
        <f>E141*50/C141</f>
        <v>9.0909090909090905E-3</v>
      </c>
      <c r="J141" s="87"/>
    </row>
    <row r="142" spans="1:16" ht="13.5" thickBot="1">
      <c r="A142" s="97"/>
      <c r="B142" s="81">
        <f>B141+7</f>
        <v>43660</v>
      </c>
      <c r="C142" s="20">
        <f>D141+G141-H141</f>
        <v>33275.646281804206</v>
      </c>
      <c r="D142" s="17">
        <f>C142+(C142*0.04)</f>
        <v>34606.672133076376</v>
      </c>
      <c r="E142" s="17">
        <f>C142/5500</f>
        <v>6.0501175057825831</v>
      </c>
      <c r="F142" s="28">
        <f>(D142-C142)/E142</f>
        <v>220.00000000000031</v>
      </c>
      <c r="G142" s="80"/>
      <c r="H142" s="80"/>
      <c r="I142" s="19">
        <f>E142*50/C142</f>
        <v>9.0909090909090922E-3</v>
      </c>
      <c r="J142" s="87"/>
      <c r="K142" s="102"/>
      <c r="L142" s="103"/>
      <c r="M142" s="103"/>
      <c r="N142" s="103"/>
      <c r="O142" s="103"/>
      <c r="P142" s="103"/>
    </row>
    <row r="143" spans="1:16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5">
        <v>29</v>
      </c>
      <c r="B144" s="81">
        <f>B142+7</f>
        <v>43667</v>
      </c>
      <c r="C144" s="20">
        <f>D142+G142-H142</f>
        <v>34606.672133076376</v>
      </c>
      <c r="D144" s="17">
        <f>C144+(C144*0.04)</f>
        <v>35990.939018399433</v>
      </c>
      <c r="E144" s="17">
        <f>C144/5500</f>
        <v>6.2921222060138868</v>
      </c>
      <c r="F144" s="28">
        <f>(D144-C144)/E144</f>
        <v>220.00000000000031</v>
      </c>
      <c r="G144" s="18"/>
      <c r="H144" s="18"/>
      <c r="I144" s="19">
        <f>E144*50/C144</f>
        <v>9.0909090909090922E-3</v>
      </c>
      <c r="J144" s="87"/>
    </row>
    <row r="145" spans="1:16">
      <c r="A145" s="96"/>
      <c r="B145" s="81">
        <f>B144+7</f>
        <v>43674</v>
      </c>
      <c r="C145" s="20">
        <f>D144+G144-H144</f>
        <v>35990.939018399433</v>
      </c>
      <c r="D145" s="17">
        <f>C145+(C145*0.04)</f>
        <v>37430.576579135413</v>
      </c>
      <c r="E145" s="17">
        <f>C145/5500</f>
        <v>6.5438070942544426</v>
      </c>
      <c r="F145" s="28">
        <f>(D145-C145)/E145</f>
        <v>220.00000000000048</v>
      </c>
      <c r="G145" s="18"/>
      <c r="H145" s="18"/>
      <c r="I145" s="19">
        <f>E145*50/C145</f>
        <v>9.0909090909090905E-3</v>
      </c>
      <c r="J145" s="87"/>
    </row>
    <row r="146" spans="1:16">
      <c r="A146" s="96"/>
      <c r="B146" s="81">
        <f>B145+7</f>
        <v>43681</v>
      </c>
      <c r="C146" s="20">
        <f>D145+G145-H145</f>
        <v>37430.576579135413</v>
      </c>
      <c r="D146" s="17">
        <f>C146+(C146*0.04)</f>
        <v>38927.79964230083</v>
      </c>
      <c r="E146" s="17">
        <f>C146/5500</f>
        <v>6.8055593780246202</v>
      </c>
      <c r="F146" s="28">
        <f>(D146-C146)/E146</f>
        <v>220</v>
      </c>
      <c r="G146" s="18"/>
      <c r="H146" s="18"/>
      <c r="I146" s="19">
        <f>E146*50/C146</f>
        <v>9.0909090909090905E-3</v>
      </c>
      <c r="J146" s="87"/>
    </row>
    <row r="147" spans="1:16" ht="13.5" thickBot="1">
      <c r="A147" s="97"/>
      <c r="B147" s="81">
        <f>B146+7</f>
        <v>43688</v>
      </c>
      <c r="C147" s="20">
        <f>D146+G146-H146</f>
        <v>38927.79964230083</v>
      </c>
      <c r="D147" s="17">
        <f>C147+(C147*0.04)</f>
        <v>40484.911627992864</v>
      </c>
      <c r="E147" s="17">
        <f>C147/5500</f>
        <v>7.0777817531456053</v>
      </c>
      <c r="F147" s="28">
        <f>(D147-C147)/E147</f>
        <v>220.00000000000011</v>
      </c>
      <c r="G147" s="80"/>
      <c r="H147" s="80"/>
      <c r="I147" s="19">
        <f>E147*50/C147</f>
        <v>9.0909090909090905E-3</v>
      </c>
      <c r="J147" s="87"/>
      <c r="K147" s="102"/>
      <c r="L147" s="103"/>
      <c r="M147" s="103"/>
      <c r="N147" s="103"/>
      <c r="O147" s="103"/>
      <c r="P147" s="103"/>
    </row>
    <row r="148" spans="1:16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5">
        <v>30</v>
      </c>
      <c r="B149" s="81">
        <f>B147+7</f>
        <v>43695</v>
      </c>
      <c r="C149" s="20">
        <f>D147+G147-H147</f>
        <v>40484.911627992864</v>
      </c>
      <c r="D149" s="17">
        <f>C149+(C149*0.04)</f>
        <v>42104.308093112581</v>
      </c>
      <c r="E149" s="17">
        <f>C149/5500</f>
        <v>7.36089302327143</v>
      </c>
      <c r="F149" s="28">
        <f>(D149-C149)/E149</f>
        <v>220.00000000000028</v>
      </c>
      <c r="G149" s="18"/>
      <c r="H149" s="18"/>
      <c r="I149" s="19">
        <f>E149*50/C149</f>
        <v>9.0909090909090922E-3</v>
      </c>
      <c r="J149" s="87"/>
    </row>
    <row r="150" spans="1:16">
      <c r="A150" s="96"/>
      <c r="B150" s="81">
        <f>B149+7</f>
        <v>43702</v>
      </c>
      <c r="C150" s="20">
        <f>D149+G149-H149</f>
        <v>42104.308093112581</v>
      </c>
      <c r="D150" s="17">
        <f>C150+(C150*0.04)</f>
        <v>43788.480416837083</v>
      </c>
      <c r="E150" s="17">
        <f>C150/5500</f>
        <v>7.6553287442022873</v>
      </c>
      <c r="F150" s="28">
        <f>(D150-C150)/E150</f>
        <v>219.99999999999989</v>
      </c>
      <c r="G150" s="18"/>
      <c r="H150" s="18"/>
      <c r="I150" s="19">
        <f>E150*50/C150</f>
        <v>9.0909090909090905E-3</v>
      </c>
      <c r="J150" s="87"/>
    </row>
    <row r="151" spans="1:16">
      <c r="A151" s="96"/>
      <c r="B151" s="81">
        <f>B150+7</f>
        <v>43709</v>
      </c>
      <c r="C151" s="20">
        <f>D150+G150-H150</f>
        <v>43788.480416837083</v>
      </c>
      <c r="D151" s="17">
        <f>C151+(C151*0.04)</f>
        <v>45540.019633510565</v>
      </c>
      <c r="E151" s="17">
        <f>C151/5500</f>
        <v>7.961541893970379</v>
      </c>
      <c r="F151" s="28">
        <f>(D151-C151)/E151</f>
        <v>219.9999999999998</v>
      </c>
      <c r="G151" s="18"/>
      <c r="H151" s="18"/>
      <c r="I151" s="19">
        <f>E151*50/C151</f>
        <v>9.0909090909090922E-3</v>
      </c>
      <c r="J151" s="87"/>
    </row>
    <row r="152" spans="1:16" ht="13.5" thickBot="1">
      <c r="A152" s="97"/>
      <c r="B152" s="81">
        <f>B151+7</f>
        <v>43716</v>
      </c>
      <c r="C152" s="20">
        <f>D151+G151-H151</f>
        <v>45540.019633510565</v>
      </c>
      <c r="D152" s="17">
        <f>C152+(C152*0.04)</f>
        <v>47361.620418850987</v>
      </c>
      <c r="E152" s="17">
        <f>C152/5500</f>
        <v>8.2800035697291943</v>
      </c>
      <c r="F152" s="28">
        <f>(D152-C152)/E152</f>
        <v>219.99999999999997</v>
      </c>
      <c r="G152" s="80"/>
      <c r="H152" s="80">
        <f>(D152-C139)*0.35</f>
        <v>6222.8922146669875</v>
      </c>
      <c r="I152" s="19">
        <f>E152*50/C152</f>
        <v>9.0909090909090922E-3</v>
      </c>
      <c r="J152" s="87"/>
      <c r="K152" s="98" t="s">
        <v>47</v>
      </c>
      <c r="L152" s="99"/>
      <c r="M152" s="99"/>
      <c r="N152" s="99"/>
      <c r="O152" s="99"/>
      <c r="P152" s="99"/>
    </row>
    <row r="153" spans="1:16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5">
        <v>31</v>
      </c>
      <c r="B154" s="81">
        <f>B152+7</f>
        <v>43723</v>
      </c>
      <c r="C154" s="20">
        <f>D152+G152-H152</f>
        <v>41138.728204184001</v>
      </c>
      <c r="D154" s="17">
        <f>C154+(C154*0.04)</f>
        <v>42784.277332351361</v>
      </c>
      <c r="E154" s="17">
        <f>C154/5500</f>
        <v>7.4797687643970914</v>
      </c>
      <c r="F154" s="28">
        <f>(D154-C154)/E154</f>
        <v>220.00000000000003</v>
      </c>
      <c r="G154" s="17"/>
      <c r="H154" s="79"/>
      <c r="I154" s="19">
        <f>E154*50/C154</f>
        <v>9.0909090909090922E-3</v>
      </c>
      <c r="J154" s="87"/>
    </row>
    <row r="155" spans="1:16">
      <c r="A155" s="96"/>
      <c r="B155" s="81">
        <f>B154+7</f>
        <v>43730</v>
      </c>
      <c r="C155" s="20">
        <f>D154+G154-H154</f>
        <v>42784.277332351361</v>
      </c>
      <c r="D155" s="17">
        <f>C155+(C155*0.04)</f>
        <v>44495.648425645413</v>
      </c>
      <c r="E155" s="17">
        <f>C155/5500</f>
        <v>7.7789595149729749</v>
      </c>
      <c r="F155" s="28">
        <f>(D155-C155)/E155</f>
        <v>219.99999999999969</v>
      </c>
      <c r="G155" s="17"/>
      <c r="H155" s="79"/>
      <c r="I155" s="19">
        <f>E155*50/C155</f>
        <v>9.0909090909090905E-3</v>
      </c>
      <c r="J155" s="87"/>
    </row>
    <row r="156" spans="1:16">
      <c r="A156" s="96"/>
      <c r="B156" s="81">
        <f>B155+7</f>
        <v>43737</v>
      </c>
      <c r="C156" s="20">
        <f>D155+G155-H155</f>
        <v>44495.648425645413</v>
      </c>
      <c r="D156" s="17">
        <f>C156+(C156*0.04)</f>
        <v>46275.47436267123</v>
      </c>
      <c r="E156" s="17">
        <f>C156/5500</f>
        <v>8.0901178955718933</v>
      </c>
      <c r="F156" s="28">
        <f>(D156-C156)/E156</f>
        <v>220</v>
      </c>
      <c r="G156" s="17"/>
      <c r="H156" s="79"/>
      <c r="I156" s="19">
        <f>E156*50/C156</f>
        <v>9.0909090909090905E-3</v>
      </c>
      <c r="J156" s="87"/>
    </row>
    <row r="157" spans="1:16" ht="13.5" thickBot="1">
      <c r="A157" s="97"/>
      <c r="B157" s="81">
        <f>B156+7</f>
        <v>43744</v>
      </c>
      <c r="C157" s="20">
        <f>D156+G156-H156</f>
        <v>46275.47436267123</v>
      </c>
      <c r="D157" s="17">
        <f>C157+(C157*0.04)</f>
        <v>48126.493337178079</v>
      </c>
      <c r="E157" s="17">
        <f>C157/5500</f>
        <v>8.4137226113947694</v>
      </c>
      <c r="F157" s="28">
        <f>(D157-C157)/E157</f>
        <v>220</v>
      </c>
      <c r="G157" s="80"/>
      <c r="H157" s="80"/>
      <c r="I157" s="19">
        <f>E157*50/C157</f>
        <v>9.0909090909090905E-3</v>
      </c>
      <c r="J157" s="87"/>
      <c r="K157" s="102"/>
      <c r="L157" s="103"/>
      <c r="M157" s="103"/>
      <c r="N157" s="103"/>
      <c r="O157" s="103"/>
      <c r="P157" s="103"/>
    </row>
    <row r="158" spans="1:16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5">
        <v>32</v>
      </c>
      <c r="B159" s="81">
        <f>B157+7</f>
        <v>43751</v>
      </c>
      <c r="C159" s="20">
        <f>D157+G157-H157</f>
        <v>48126.493337178079</v>
      </c>
      <c r="D159" s="17">
        <f>C159+(C159*0.04)</f>
        <v>50051.553070665199</v>
      </c>
      <c r="E159" s="17">
        <f>C159/5500</f>
        <v>8.7502715158505602</v>
      </c>
      <c r="F159" s="28">
        <f>(D159-C159)/E159</f>
        <v>219.99999999999963</v>
      </c>
      <c r="G159" s="18"/>
      <c r="H159" s="18"/>
      <c r="I159" s="19">
        <f>E159*50/C159</f>
        <v>9.0909090909090905E-3</v>
      </c>
      <c r="J159" s="87"/>
    </row>
    <row r="160" spans="1:16">
      <c r="A160" s="96"/>
      <c r="B160" s="81">
        <f>B159+7</f>
        <v>43758</v>
      </c>
      <c r="C160" s="20">
        <f>D159+G159-H159</f>
        <v>50051.553070665199</v>
      </c>
      <c r="D160" s="17">
        <f>C160+(C160*0.04)</f>
        <v>52053.615193491809</v>
      </c>
      <c r="E160" s="17">
        <f>C160/5500</f>
        <v>9.1002823764845822</v>
      </c>
      <c r="F160" s="28">
        <f>(D160-C160)/E160</f>
        <v>220.0000000000002</v>
      </c>
      <c r="G160" s="18"/>
      <c r="H160" s="18"/>
      <c r="I160" s="19">
        <f>E160*50/C160</f>
        <v>9.0909090909090922E-3</v>
      </c>
      <c r="J160" s="87"/>
    </row>
    <row r="161" spans="1:16">
      <c r="A161" s="96"/>
      <c r="B161" s="81">
        <f>B160+7</f>
        <v>43765</v>
      </c>
      <c r="C161" s="20">
        <f>D160+G160-H160</f>
        <v>52053.615193491809</v>
      </c>
      <c r="D161" s="17">
        <f>C161+(C161*0.04)</f>
        <v>54135.759801231485</v>
      </c>
      <c r="E161" s="17">
        <f>C161/5500</f>
        <v>9.4642936715439649</v>
      </c>
      <c r="F161" s="28">
        <f>(D161-C161)/E161</f>
        <v>220.00000000000037</v>
      </c>
      <c r="G161" s="18"/>
      <c r="H161" s="18"/>
      <c r="I161" s="19">
        <f>E161*50/C161</f>
        <v>9.0909090909090905E-3</v>
      </c>
      <c r="J161" s="87"/>
    </row>
    <row r="162" spans="1:16" ht="13.5" thickBot="1">
      <c r="A162" s="97"/>
      <c r="B162" s="81">
        <f>B161+7</f>
        <v>43772</v>
      </c>
      <c r="C162" s="20">
        <f>D161+G161-H161</f>
        <v>54135.759801231485</v>
      </c>
      <c r="D162" s="17">
        <f>C162+(C162*0.04)</f>
        <v>56301.190193280745</v>
      </c>
      <c r="E162" s="17">
        <f>C162/5500</f>
        <v>9.842865418405724</v>
      </c>
      <c r="F162" s="28">
        <f>(D162-C162)/E162</f>
        <v>220.00000000000009</v>
      </c>
      <c r="G162" s="80"/>
      <c r="H162" s="80"/>
      <c r="I162" s="19">
        <f>E162*50/C162</f>
        <v>9.0909090909090905E-3</v>
      </c>
      <c r="J162" s="87"/>
      <c r="K162" s="102"/>
      <c r="L162" s="103"/>
      <c r="M162" s="103"/>
      <c r="N162" s="103"/>
      <c r="O162" s="103"/>
      <c r="P162" s="103"/>
    </row>
    <row r="163" spans="1:16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5">
        <v>33</v>
      </c>
      <c r="B164" s="81">
        <f>B162+7</f>
        <v>43779</v>
      </c>
      <c r="C164" s="20">
        <f>D162+G162-H162</f>
        <v>56301.190193280745</v>
      </c>
      <c r="D164" s="17">
        <f>C164+(C164*0.04)</f>
        <v>58553.237801011972</v>
      </c>
      <c r="E164" s="17">
        <f>C164/5500</f>
        <v>10.236580035141953</v>
      </c>
      <c r="F164" s="28">
        <f>(D164-C164)/E164</f>
        <v>219.99999999999972</v>
      </c>
      <c r="G164" s="18"/>
      <c r="H164" s="18"/>
      <c r="I164" s="19">
        <f>E164*50/C164</f>
        <v>9.0909090909090905E-3</v>
      </c>
      <c r="J164" s="87"/>
    </row>
    <row r="165" spans="1:16">
      <c r="A165" s="96"/>
      <c r="B165" s="81">
        <f>B164+7</f>
        <v>43786</v>
      </c>
      <c r="C165" s="20">
        <f>D164+G164-H164</f>
        <v>58553.237801011972</v>
      </c>
      <c r="D165" s="17">
        <f>C165+(C165*0.04)</f>
        <v>60895.367313052448</v>
      </c>
      <c r="E165" s="17">
        <f>C165/5500</f>
        <v>10.646043236547632</v>
      </c>
      <c r="F165" s="28">
        <f>(D165-C165)/E165</f>
        <v>219.99999999999969</v>
      </c>
      <c r="G165" s="18"/>
      <c r="H165" s="18"/>
      <c r="I165" s="19">
        <f>E165*50/C165</f>
        <v>9.0909090909090922E-3</v>
      </c>
      <c r="J165" s="87"/>
      <c r="K165" s="31"/>
      <c r="L165" s="31"/>
    </row>
    <row r="166" spans="1:16">
      <c r="A166" s="96"/>
      <c r="B166" s="81">
        <f>B165+7</f>
        <v>43793</v>
      </c>
      <c r="C166" s="20">
        <f>D165+G165-H165</f>
        <v>60895.367313052448</v>
      </c>
      <c r="D166" s="17">
        <f>C166+(C166*0.04)</f>
        <v>63331.182005574548</v>
      </c>
      <c r="E166" s="17">
        <f>C166/5500</f>
        <v>11.071884966009536</v>
      </c>
      <c r="F166" s="28">
        <f>(D166-C166)/E166</f>
        <v>220.00000000000026</v>
      </c>
      <c r="G166" s="18"/>
      <c r="H166" s="18"/>
      <c r="I166" s="19">
        <f>E166*50/C166</f>
        <v>9.0909090909090905E-3</v>
      </c>
      <c r="J166" s="87"/>
      <c r="K166" s="31"/>
      <c r="L166" s="31"/>
    </row>
    <row r="167" spans="1:16" ht="13.5" thickBot="1">
      <c r="A167" s="97"/>
      <c r="B167" s="81">
        <f>B166+7</f>
        <v>43800</v>
      </c>
      <c r="C167" s="20">
        <f>D166+G166-H166</f>
        <v>63331.182005574548</v>
      </c>
      <c r="D167" s="17">
        <f>C167+(C167*0.04)</f>
        <v>65864.429285797523</v>
      </c>
      <c r="E167" s="17">
        <f>C167/5500</f>
        <v>11.514760364649918</v>
      </c>
      <c r="F167" s="28">
        <f>(D167-C167)/E167</f>
        <v>219.99999999999937</v>
      </c>
      <c r="G167" s="80"/>
      <c r="H167" s="80">
        <f>(D167-C154)*0.35</f>
        <v>8653.9953785647322</v>
      </c>
      <c r="I167" s="19">
        <f>E167*50/C167</f>
        <v>9.0909090909090922E-3</v>
      </c>
      <c r="J167" s="87"/>
      <c r="K167" s="98" t="s">
        <v>47</v>
      </c>
      <c r="L167" s="99"/>
      <c r="M167" s="99"/>
      <c r="N167" s="99"/>
      <c r="O167" s="99"/>
      <c r="P167" s="99"/>
    </row>
    <row r="168" spans="1:16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5">
        <v>34</v>
      </c>
      <c r="B169" s="81">
        <f>B167+7</f>
        <v>43807</v>
      </c>
      <c r="C169" s="20">
        <f>D167+G167-H167</f>
        <v>57210.433907232793</v>
      </c>
      <c r="D169" s="17">
        <f>C169+(C169*0.04)</f>
        <v>59498.851263522105</v>
      </c>
      <c r="E169" s="17">
        <f>C169/5500</f>
        <v>10.401897074042326</v>
      </c>
      <c r="F169" s="28">
        <f>(D169-C169)/E169</f>
        <v>220.00000000000003</v>
      </c>
      <c r="G169" s="18"/>
      <c r="H169" s="18"/>
      <c r="I169" s="19">
        <f>E169*50/C169</f>
        <v>9.0909090909090922E-3</v>
      </c>
      <c r="J169" s="87"/>
    </row>
    <row r="170" spans="1:16">
      <c r="A170" s="96"/>
      <c r="B170" s="81">
        <f>B169+7</f>
        <v>43814</v>
      </c>
      <c r="C170" s="20">
        <f>D169+G169-H169</f>
        <v>59498.851263522105</v>
      </c>
      <c r="D170" s="17">
        <f>C170+(C170*0.04)</f>
        <v>61878.805314062993</v>
      </c>
      <c r="E170" s="17">
        <f>C170/5500</f>
        <v>10.817972957004018</v>
      </c>
      <c r="F170" s="28">
        <f>(D170-C170)/E170</f>
        <v>220.00000000000034</v>
      </c>
      <c r="G170" s="18"/>
      <c r="H170" s="18"/>
      <c r="I170" s="19">
        <f>E170*50/C170</f>
        <v>9.0909090909090905E-3</v>
      </c>
      <c r="J170" s="87"/>
    </row>
    <row r="171" spans="1:16">
      <c r="A171" s="96"/>
      <c r="B171" s="81">
        <f>B170+7</f>
        <v>43821</v>
      </c>
      <c r="C171" s="20">
        <f>D170+G170-H170</f>
        <v>61878.805314062993</v>
      </c>
      <c r="D171" s="17">
        <f>C171+(C171*0.04)</f>
        <v>64353.957526625512</v>
      </c>
      <c r="E171" s="17">
        <f>C171/5500</f>
        <v>11.250691875284181</v>
      </c>
      <c r="F171" s="28">
        <f>(D171-C171)/E171</f>
        <v>220</v>
      </c>
      <c r="G171" s="18"/>
      <c r="H171" s="18"/>
      <c r="I171" s="19">
        <f>E171*50/C171</f>
        <v>9.0909090909090905E-3</v>
      </c>
      <c r="J171" s="87"/>
    </row>
    <row r="172" spans="1:16" ht="13.5" thickBot="1">
      <c r="A172" s="97"/>
      <c r="B172" s="81">
        <f>B171+7</f>
        <v>43828</v>
      </c>
      <c r="C172" s="20">
        <f>D171+G171-H171</f>
        <v>64353.957526625512</v>
      </c>
      <c r="D172" s="17">
        <f>C172+(C172*0.04)</f>
        <v>66928.115827690533</v>
      </c>
      <c r="E172" s="17">
        <f>C172/5500</f>
        <v>11.700719550295547</v>
      </c>
      <c r="F172" s="28">
        <f>(D172-C172)/E172</f>
        <v>220.00000000000006</v>
      </c>
      <c r="G172" s="80"/>
      <c r="H172" s="80"/>
      <c r="I172" s="19">
        <f>E172*50/C172</f>
        <v>9.0909090909090922E-3</v>
      </c>
      <c r="J172" s="87"/>
      <c r="K172" s="102"/>
      <c r="L172" s="103"/>
      <c r="M172" s="103"/>
      <c r="N172" s="103"/>
      <c r="O172" s="103"/>
      <c r="P172" s="103"/>
    </row>
    <row r="173" spans="1:16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5">
        <v>35</v>
      </c>
      <c r="B174" s="81">
        <f>B172+7</f>
        <v>43835</v>
      </c>
      <c r="C174" s="20">
        <f>D172+G172-H172</f>
        <v>66928.115827690533</v>
      </c>
      <c r="D174" s="17">
        <f>C174+(C174*0.04)</f>
        <v>69605.240460798159</v>
      </c>
      <c r="E174" s="17">
        <f>C174/5500</f>
        <v>12.16874833230737</v>
      </c>
      <c r="F174" s="28">
        <f>(D174-C174)/E174</f>
        <v>220.00000000000034</v>
      </c>
      <c r="G174" s="18"/>
      <c r="H174" s="18"/>
      <c r="I174" s="19">
        <f>E174*50/C174</f>
        <v>9.0909090909090922E-3</v>
      </c>
      <c r="J174" s="87"/>
    </row>
    <row r="175" spans="1:16">
      <c r="A175" s="96"/>
      <c r="B175" s="81">
        <f>B174+7</f>
        <v>43842</v>
      </c>
      <c r="C175" s="20">
        <f>D174+G174-H174</f>
        <v>69605.240460798159</v>
      </c>
      <c r="D175" s="17">
        <f>C175+(C175*0.04)</f>
        <v>72389.450079230082</v>
      </c>
      <c r="E175" s="17">
        <f>C175/5500</f>
        <v>12.655498265599665</v>
      </c>
      <c r="F175" s="28">
        <f>(D175-C175)/E175</f>
        <v>219.99999999999977</v>
      </c>
      <c r="G175" s="18"/>
      <c r="H175" s="18"/>
      <c r="I175" s="19">
        <f>E175*50/C175</f>
        <v>9.0909090909090905E-3</v>
      </c>
      <c r="J175" s="87"/>
    </row>
    <row r="176" spans="1:16">
      <c r="A176" s="96"/>
      <c r="B176" s="81">
        <f>B175+7</f>
        <v>43849</v>
      </c>
      <c r="C176" s="20">
        <f>D175+G175-H175</f>
        <v>72389.450079230082</v>
      </c>
      <c r="D176" s="17">
        <f>C176+(C176*0.04)</f>
        <v>75285.02808239928</v>
      </c>
      <c r="E176" s="17">
        <f>C176/5500</f>
        <v>13.161718196223651</v>
      </c>
      <c r="F176" s="28">
        <f>(D176-C176)/E176</f>
        <v>219.99999999999957</v>
      </c>
      <c r="G176" s="18"/>
      <c r="H176" s="18"/>
      <c r="I176" s="19">
        <f>E176*50/C176</f>
        <v>9.0909090909090905E-3</v>
      </c>
      <c r="J176" s="87"/>
    </row>
    <row r="177" spans="1:16" ht="13.5" thickBot="1">
      <c r="A177" s="97"/>
      <c r="B177" s="81">
        <f>B176+7</f>
        <v>43856</v>
      </c>
      <c r="C177" s="20">
        <f>D176+G176-H176</f>
        <v>75285.02808239928</v>
      </c>
      <c r="D177" s="17">
        <f>C177+(C177*0.04)</f>
        <v>78296.429205695254</v>
      </c>
      <c r="E177" s="17">
        <f>C177/5500</f>
        <v>13.688186924072596</v>
      </c>
      <c r="F177" s="28">
        <f>(D177-C177)/E177</f>
        <v>220.00000000000026</v>
      </c>
      <c r="G177" s="80"/>
      <c r="H177" s="80">
        <f>(D177-C169)*0.35</f>
        <v>7380.0983544618612</v>
      </c>
      <c r="I177" s="19">
        <f>E177*50/C177</f>
        <v>9.0909090909090922E-3</v>
      </c>
      <c r="J177" s="87"/>
      <c r="K177" s="98" t="s">
        <v>47</v>
      </c>
      <c r="L177" s="99"/>
      <c r="M177" s="99"/>
      <c r="N177" s="99"/>
      <c r="O177" s="99"/>
      <c r="P177" s="99"/>
    </row>
    <row r="178" spans="1:16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I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J20" sqref="J20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6384" width="9.140625" style="75"/>
  </cols>
  <sheetData>
    <row r="1" spans="1:16" ht="13.5" thickBot="1">
      <c r="B1" s="100"/>
      <c r="C1" s="101"/>
      <c r="D1" s="101"/>
      <c r="E1" s="101"/>
      <c r="F1" s="101"/>
      <c r="G1" s="101"/>
      <c r="H1" s="101"/>
      <c r="I1" s="101"/>
      <c r="J1" s="90"/>
    </row>
    <row r="2" spans="1:16" ht="13.5" thickBot="1">
      <c r="A2" s="76" t="s">
        <v>36</v>
      </c>
      <c r="B2" s="3" t="s">
        <v>3</v>
      </c>
      <c r="C2" s="4" t="s">
        <v>38</v>
      </c>
      <c r="D2" s="5" t="s">
        <v>39</v>
      </c>
      <c r="E2" s="5" t="s">
        <v>40</v>
      </c>
      <c r="F2" s="5" t="s">
        <v>41</v>
      </c>
      <c r="G2" s="5" t="s">
        <v>6</v>
      </c>
      <c r="H2" s="5" t="s">
        <v>6</v>
      </c>
      <c r="I2" s="14" t="s">
        <v>37</v>
      </c>
      <c r="J2" s="14" t="s">
        <v>2</v>
      </c>
    </row>
    <row r="3" spans="1:16" ht="13.5" thickBot="1">
      <c r="A3" s="77"/>
      <c r="B3" s="3" t="s">
        <v>8</v>
      </c>
      <c r="C3" s="7" t="s">
        <v>45</v>
      </c>
      <c r="D3" s="7" t="s">
        <v>45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43</v>
      </c>
    </row>
    <row r="4" spans="1:16">
      <c r="A4" s="95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7">
        <f>(D4-C4)/C4</f>
        <v>3.5000000000000003E-2</v>
      </c>
    </row>
    <row r="5" spans="1:16">
      <c r="A5" s="96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7">
        <f>(D5-C4)/C4</f>
        <v>0.17079199999999992</v>
      </c>
    </row>
    <row r="6" spans="1:16">
      <c r="A6" s="96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7">
        <f>(D6-$C4)/$C4</f>
        <v>0.187183088</v>
      </c>
    </row>
    <row r="7" spans="1:16" ht="13.5" thickBot="1">
      <c r="A7" s="97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7">
        <f>(D7-$C4)/$C4</f>
        <v>0.187183088</v>
      </c>
      <c r="K7" s="102"/>
      <c r="L7" s="104"/>
      <c r="M7" s="104"/>
      <c r="N7" s="104"/>
      <c r="O7" s="104"/>
      <c r="P7" s="104"/>
    </row>
    <row r="8" spans="1:16" ht="13.5" thickBot="1">
      <c r="A8" s="78"/>
      <c r="B8" s="13"/>
      <c r="C8" s="22"/>
      <c r="D8" s="23"/>
      <c r="E8" s="23"/>
      <c r="F8" s="27"/>
      <c r="G8" s="23"/>
      <c r="H8" s="10"/>
      <c r="I8" s="24"/>
      <c r="J8" s="88"/>
    </row>
    <row r="9" spans="1:16">
      <c r="A9" s="95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7">
        <f>(D9-$C4)/$C4</f>
        <v>0.20499083431999998</v>
      </c>
    </row>
    <row r="10" spans="1:16">
      <c r="A10" s="96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7">
        <f>(D10-$C4)/$C4</f>
        <v>0.27006033937327995</v>
      </c>
    </row>
    <row r="11" spans="1:16">
      <c r="A11" s="96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7">
        <f>(D11-$C4)/$C4</f>
        <v>0.33140425376500937</v>
      </c>
    </row>
    <row r="12" spans="1:16" ht="13.5" thickBot="1">
      <c r="A12" s="97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7">
        <f>(D12-$C4)/$C4</f>
        <v>0.23288033898639857</v>
      </c>
      <c r="K12" s="102"/>
      <c r="L12" s="103"/>
      <c r="M12" s="103"/>
      <c r="N12" s="103"/>
      <c r="O12" s="103"/>
      <c r="P12" s="103"/>
    </row>
    <row r="13" spans="1:16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95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7">
        <f>(D14-$C4)/$C4</f>
        <v>0.28552432946111778</v>
      </c>
    </row>
    <row r="15" spans="1:16">
      <c r="A15" s="96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7">
        <f>(D15-$C4)/$C4</f>
        <v>0.27973946997854271</v>
      </c>
    </row>
    <row r="16" spans="1:16">
      <c r="A16" s="96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7">
        <f>(D16-$C4)/$C4</f>
        <v>0.23801996325724212</v>
      </c>
    </row>
    <row r="17" spans="1:16" ht="13.5" thickBot="1">
      <c r="A17" s="97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7">
        <f>(D17-$C4)/$C4</f>
        <v>0.21325956399209736</v>
      </c>
      <c r="K17" s="98" t="s">
        <v>46</v>
      </c>
      <c r="L17" s="99"/>
      <c r="M17" s="99"/>
      <c r="N17" s="99"/>
      <c r="O17" s="99"/>
      <c r="P17" s="99"/>
    </row>
    <row r="18" spans="1:16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95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7">
        <f>(D19-$C4)/$C4</f>
        <v>0.21777888380421859</v>
      </c>
    </row>
    <row r="20" spans="1:16">
      <c r="A20" s="96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91">
        <f>(D20-$C4)/$C4</f>
        <v>0.11012723047592567</v>
      </c>
    </row>
    <row r="21" spans="1:16" ht="15">
      <c r="A21" s="96"/>
      <c r="B21" s="81">
        <f>B20+7</f>
        <v>42981</v>
      </c>
      <c r="C21" s="32">
        <f>D20+G20-H20</f>
        <v>2220.2544609518513</v>
      </c>
      <c r="D21" s="17">
        <f>C21+(C21*0.04)</f>
        <v>2309.0646393899256</v>
      </c>
      <c r="E21" s="17">
        <f>C21/5500</f>
        <v>0.40368262926397297</v>
      </c>
      <c r="F21" s="28">
        <f>(D21-C21)/E21</f>
        <v>220.0000000000004</v>
      </c>
      <c r="G21" s="18"/>
      <c r="H21" s="18"/>
      <c r="I21" s="19">
        <f>E21*50/C21</f>
        <v>9.0909090909090922E-3</v>
      </c>
      <c r="J21" s="87"/>
    </row>
    <row r="22" spans="1:16" ht="13.5" thickBot="1">
      <c r="A22" s="97"/>
      <c r="B22" s="81">
        <f>B21+7</f>
        <v>42988</v>
      </c>
      <c r="C22" s="20">
        <f>D21+G21-H21</f>
        <v>2309.0646393899256</v>
      </c>
      <c r="D22" s="17">
        <f>C22+(C22*0.04)</f>
        <v>2401.4272249655228</v>
      </c>
      <c r="E22" s="17">
        <f>C22/5500</f>
        <v>0.41982993443453193</v>
      </c>
      <c r="F22" s="28">
        <f>(D22-C22)/E22</f>
        <v>220.00000000000048</v>
      </c>
      <c r="G22" s="18"/>
      <c r="H22" s="18"/>
      <c r="I22" s="19">
        <f>E22*50/C22</f>
        <v>9.0909090909090905E-3</v>
      </c>
      <c r="J22" s="87"/>
      <c r="K22" s="102"/>
      <c r="L22" s="103"/>
      <c r="M22" s="103"/>
      <c r="N22" s="103"/>
      <c r="O22" s="103"/>
      <c r="P22" s="103"/>
    </row>
    <row r="23" spans="1:16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5">
        <v>5</v>
      </c>
      <c r="B24" s="81">
        <f>B22+7</f>
        <v>42995</v>
      </c>
      <c r="C24" s="20">
        <f>D22+G22-H22</f>
        <v>2401.4272249655228</v>
      </c>
      <c r="D24" s="17">
        <f>C24+(C24*0.04)</f>
        <v>2497.4843139641439</v>
      </c>
      <c r="E24" s="17">
        <f>C24/5500</f>
        <v>0.43662313181191326</v>
      </c>
      <c r="F24" s="28">
        <f>(D24-C24)/E24</f>
        <v>220.00000000000045</v>
      </c>
      <c r="G24" s="18"/>
      <c r="H24" s="18"/>
      <c r="I24" s="19">
        <f>E24*50/C24</f>
        <v>9.0909090909090905E-3</v>
      </c>
      <c r="J24" s="87"/>
    </row>
    <row r="25" spans="1:16">
      <c r="A25" s="96"/>
      <c r="B25" s="81">
        <f>B24+7</f>
        <v>43002</v>
      </c>
      <c r="C25" s="20">
        <f>D24+G24-H24</f>
        <v>2497.4843139641439</v>
      </c>
      <c r="D25" s="17">
        <f>C25+(C25*0.04)</f>
        <v>2597.3836865227095</v>
      </c>
      <c r="E25" s="17">
        <f>C25/5500</f>
        <v>0.45408805708438982</v>
      </c>
      <c r="F25" s="28">
        <f>(D25-C25)/E25</f>
        <v>219.9999999999996</v>
      </c>
      <c r="G25" s="18"/>
      <c r="H25" s="18"/>
      <c r="I25" s="19">
        <f>E25*50/C25</f>
        <v>9.0909090909090922E-3</v>
      </c>
      <c r="J25" s="87"/>
    </row>
    <row r="26" spans="1:16">
      <c r="A26" s="96"/>
      <c r="B26" s="81">
        <f>B25+7</f>
        <v>43009</v>
      </c>
      <c r="C26" s="20">
        <f>D25+G25-H25</f>
        <v>2597.3836865227095</v>
      </c>
      <c r="D26" s="17">
        <f>C26+(C26*0.04)</f>
        <v>2701.2790339836179</v>
      </c>
      <c r="E26" s="17">
        <f>C26/5500</f>
        <v>0.47225157936776535</v>
      </c>
      <c r="F26" s="28">
        <f>(D26-C26)/E26</f>
        <v>220.00000000000003</v>
      </c>
      <c r="G26" s="18"/>
      <c r="H26" s="18"/>
      <c r="I26" s="19">
        <f>E26*50/C26</f>
        <v>9.0909090909090905E-3</v>
      </c>
      <c r="J26" s="87"/>
    </row>
    <row r="27" spans="1:16" ht="13.5" thickBot="1">
      <c r="A27" s="97"/>
      <c r="B27" s="81">
        <f>B26+7</f>
        <v>43016</v>
      </c>
      <c r="C27" s="20">
        <f>D26+G26-H26</f>
        <v>2701.2790339836179</v>
      </c>
      <c r="D27" s="17">
        <f>C27+(C27*0.04)</f>
        <v>2809.3301953429627</v>
      </c>
      <c r="E27" s="17">
        <f>C27/5500</f>
        <v>0.491141642542476</v>
      </c>
      <c r="F27" s="28">
        <f>(D27-C27)/E27</f>
        <v>220.00000000000028</v>
      </c>
      <c r="G27" s="18"/>
      <c r="H27" s="18"/>
      <c r="I27" s="19">
        <f>E27*50/C27</f>
        <v>9.0909090909090905E-3</v>
      </c>
      <c r="J27" s="87"/>
      <c r="K27" s="102"/>
      <c r="L27" s="103"/>
      <c r="M27" s="103"/>
      <c r="N27" s="103"/>
      <c r="O27" s="103"/>
      <c r="P27" s="103"/>
    </row>
    <row r="28" spans="1:16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5">
        <v>6</v>
      </c>
      <c r="B29" s="81">
        <f>B27+7</f>
        <v>43023</v>
      </c>
      <c r="C29" s="20">
        <f>D27+G27-H27</f>
        <v>2809.3301953429627</v>
      </c>
      <c r="D29" s="17">
        <f>C29+(C29*0.04)</f>
        <v>2921.7034031566814</v>
      </c>
      <c r="E29" s="17">
        <f>C29/5500</f>
        <v>0.51078730824417506</v>
      </c>
      <c r="F29" s="28">
        <f>(D29-C29)/E29</f>
        <v>220.00000000000023</v>
      </c>
      <c r="G29" s="18"/>
      <c r="H29" s="18"/>
      <c r="I29" s="19">
        <f>E29*50/C29</f>
        <v>9.0909090909090905E-3</v>
      </c>
      <c r="J29" s="87"/>
    </row>
    <row r="30" spans="1:16">
      <c r="A30" s="96"/>
      <c r="B30" s="81">
        <f>B29+7</f>
        <v>43030</v>
      </c>
      <c r="C30" s="20">
        <f>D29+G29-H29</f>
        <v>2921.7034031566814</v>
      </c>
      <c r="D30" s="17">
        <f>C30+(C30*0.04)</f>
        <v>3038.5715392829488</v>
      </c>
      <c r="E30" s="17">
        <f>C30/5500</f>
        <v>0.53121880057394211</v>
      </c>
      <c r="F30" s="28">
        <f>(D30-C30)/E30</f>
        <v>220.0000000000004</v>
      </c>
      <c r="G30" s="18"/>
      <c r="H30" s="18"/>
      <c r="I30" s="19">
        <f>E30*50/C30</f>
        <v>9.0909090909090905E-3</v>
      </c>
      <c r="J30" s="87"/>
    </row>
    <row r="31" spans="1:16">
      <c r="A31" s="96"/>
      <c r="B31" s="81">
        <f>B30+7</f>
        <v>43037</v>
      </c>
      <c r="C31" s="20">
        <f>D30+G30-H30</f>
        <v>3038.5715392829488</v>
      </c>
      <c r="D31" s="17">
        <f>C31+(C31*0.04)</f>
        <v>3160.1144008542669</v>
      </c>
      <c r="E31" s="17">
        <f>C31/5500</f>
        <v>0.55246755259689984</v>
      </c>
      <c r="F31" s="28">
        <f>(D31-C31)/E31</f>
        <v>220.00000000000026</v>
      </c>
      <c r="G31" s="18"/>
      <c r="H31" s="18"/>
      <c r="I31" s="19">
        <f>E31*50/C31</f>
        <v>9.0909090909090922E-3</v>
      </c>
      <c r="J31" s="87"/>
    </row>
    <row r="32" spans="1:16" ht="13.5" thickBot="1">
      <c r="A32" s="97"/>
      <c r="B32" s="81">
        <f>B31+7</f>
        <v>43044</v>
      </c>
      <c r="C32" s="20">
        <f>D31+G31-H31</f>
        <v>3160.1144008542669</v>
      </c>
      <c r="D32" s="17">
        <f>C32+(C32*0.04)</f>
        <v>3286.5189768884375</v>
      </c>
      <c r="E32" s="17">
        <f>C32/5500</f>
        <v>0.57456625470077582</v>
      </c>
      <c r="F32" s="28">
        <f>(D32-C32)/E32</f>
        <v>219.99999999999974</v>
      </c>
      <c r="G32" s="18"/>
      <c r="H32" s="80">
        <f>(D32-C19)*0.35</f>
        <v>345.78445555482534</v>
      </c>
      <c r="I32" s="19">
        <f>E32*50/C32</f>
        <v>9.0909090909090905E-3</v>
      </c>
      <c r="J32" s="87"/>
      <c r="K32" s="98" t="s">
        <v>47</v>
      </c>
      <c r="L32" s="99"/>
      <c r="M32" s="99"/>
      <c r="N32" s="99"/>
      <c r="O32" s="99"/>
      <c r="P32" s="99"/>
    </row>
    <row r="33" spans="1:16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5">
        <v>7</v>
      </c>
      <c r="B34" s="81">
        <f>B32+7</f>
        <v>43051</v>
      </c>
      <c r="C34" s="20">
        <f>D32+G32-H32</f>
        <v>2940.7345213336121</v>
      </c>
      <c r="D34" s="17">
        <f>C34+(C34*0.04)</f>
        <v>3058.3639021869567</v>
      </c>
      <c r="E34" s="17">
        <f>C34/5500</f>
        <v>0.5346790038788386</v>
      </c>
      <c r="F34" s="28">
        <f>(D34-C34)/E34</f>
        <v>220.00000000000026</v>
      </c>
      <c r="G34" s="18"/>
      <c r="H34" s="18"/>
      <c r="I34" s="19">
        <f>E34*50/C34</f>
        <v>9.0909090909090922E-3</v>
      </c>
      <c r="J34" s="87"/>
    </row>
    <row r="35" spans="1:16">
      <c r="A35" s="96"/>
      <c r="B35" s="81">
        <f>B34+7</f>
        <v>43058</v>
      </c>
      <c r="C35" s="20">
        <f>D34+G34-H34</f>
        <v>3058.3639021869567</v>
      </c>
      <c r="D35" s="17">
        <f>C35+(C35*0.04)</f>
        <v>3180.6984582744349</v>
      </c>
      <c r="E35" s="17">
        <f>C35/5500</f>
        <v>0.55606616403399212</v>
      </c>
      <c r="F35" s="28">
        <f>(D35-C35)/E35</f>
        <v>219.99999999999983</v>
      </c>
      <c r="G35" s="18"/>
      <c r="H35" s="18"/>
      <c r="I35" s="19">
        <f>E35*50/C35</f>
        <v>9.0909090909090905E-3</v>
      </c>
      <c r="J35" s="87"/>
    </row>
    <row r="36" spans="1:16">
      <c r="A36" s="96"/>
      <c r="B36" s="81">
        <f>B35+7</f>
        <v>43065</v>
      </c>
      <c r="C36" s="20">
        <f>D35+G35-H35</f>
        <v>3180.6984582744349</v>
      </c>
      <c r="D36" s="17">
        <f>C36+(C36*0.04)</f>
        <v>3307.9263966054123</v>
      </c>
      <c r="E36" s="17">
        <f>C36/5500</f>
        <v>0.57830881059535177</v>
      </c>
      <c r="F36" s="28">
        <f>(D36-C36)/E36</f>
        <v>220</v>
      </c>
      <c r="G36" s="18"/>
      <c r="H36" s="18"/>
      <c r="I36" s="19">
        <f>E36*50/C36</f>
        <v>9.0909090909090905E-3</v>
      </c>
      <c r="J36" s="87"/>
    </row>
    <row r="37" spans="1:16" ht="13.5" thickBot="1">
      <c r="A37" s="97"/>
      <c r="B37" s="81">
        <f>B36+7</f>
        <v>43072</v>
      </c>
      <c r="C37" s="20">
        <f>D36+G36-H36</f>
        <v>3307.9263966054123</v>
      </c>
      <c r="D37" s="17">
        <f>C37+(C37*0.04)</f>
        <v>3440.2434524696287</v>
      </c>
      <c r="E37" s="17">
        <f>C37/5500</f>
        <v>0.60144116301916584</v>
      </c>
      <c r="F37" s="28">
        <f>(D37-C37)/E37</f>
        <v>219.99999999999986</v>
      </c>
      <c r="G37" s="80"/>
      <c r="H37" s="80"/>
      <c r="I37" s="19">
        <f>E37*50/C37</f>
        <v>9.0909090909090905E-3</v>
      </c>
      <c r="J37" s="87"/>
      <c r="K37" s="102"/>
      <c r="L37" s="103"/>
      <c r="M37" s="103"/>
      <c r="N37" s="103"/>
      <c r="O37" s="103"/>
      <c r="P37" s="103"/>
    </row>
    <row r="38" spans="1:16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5">
        <v>8</v>
      </c>
      <c r="B39" s="81">
        <f>B37+7</f>
        <v>43079</v>
      </c>
      <c r="C39" s="20">
        <f>D37+G37-H37</f>
        <v>3440.2434524696287</v>
      </c>
      <c r="D39" s="17">
        <f>C39+(C39*0.04)</f>
        <v>3577.853190568414</v>
      </c>
      <c r="E39" s="17">
        <f>C39/5500</f>
        <v>0.62549880953993253</v>
      </c>
      <c r="F39" s="28">
        <f>(D39-C39)/E39</f>
        <v>220.00000000000028</v>
      </c>
      <c r="G39" s="18"/>
      <c r="H39" s="18"/>
      <c r="I39" s="19">
        <f>E39*50/C39</f>
        <v>9.0909090909090922E-3</v>
      </c>
      <c r="J39" s="87"/>
    </row>
    <row r="40" spans="1:16">
      <c r="A40" s="96"/>
      <c r="B40" s="81">
        <f>B39+7</f>
        <v>43086</v>
      </c>
      <c r="C40" s="20">
        <f>D39+G39-H39</f>
        <v>3577.853190568414</v>
      </c>
      <c r="D40" s="17">
        <f>C40+(C40*0.04)</f>
        <v>3720.9673181911508</v>
      </c>
      <c r="E40" s="17">
        <f>C40/5500</f>
        <v>0.6505187619215298</v>
      </c>
      <c r="F40" s="28">
        <f>(D40-C40)/E40</f>
        <v>220.00000000000031</v>
      </c>
      <c r="G40" s="18"/>
      <c r="H40" s="18"/>
      <c r="I40" s="19">
        <f>E40*50/C40</f>
        <v>9.0909090909090905E-3</v>
      </c>
      <c r="J40" s="87"/>
    </row>
    <row r="41" spans="1:16">
      <c r="A41" s="96"/>
      <c r="B41" s="81">
        <f>B40+7</f>
        <v>43093</v>
      </c>
      <c r="C41" s="20">
        <f>D40+G40-H40</f>
        <v>3720.9673181911508</v>
      </c>
      <c r="D41" s="17">
        <f>C41+(C41*0.04)</f>
        <v>3869.8060109187968</v>
      </c>
      <c r="E41" s="17">
        <f>C41/5500</f>
        <v>0.67653951239839105</v>
      </c>
      <c r="F41" s="28">
        <f>(D41-C41)/E41</f>
        <v>220.00000000000003</v>
      </c>
      <c r="G41" s="18"/>
      <c r="H41" s="18"/>
      <c r="I41" s="19">
        <f>E41*50/C41</f>
        <v>9.0909090909090905E-3</v>
      </c>
      <c r="J41" s="87"/>
    </row>
    <row r="42" spans="1:16" ht="13.5" thickBot="1">
      <c r="A42" s="97"/>
      <c r="B42" s="81">
        <f>B41+7</f>
        <v>43100</v>
      </c>
      <c r="C42" s="20">
        <f>D41+G41-H41</f>
        <v>3869.8060109187968</v>
      </c>
      <c r="D42" s="17">
        <f>C42+(C42*0.04)</f>
        <v>4024.5982513555487</v>
      </c>
      <c r="E42" s="17">
        <f>C42/5500</f>
        <v>0.70360109289432671</v>
      </c>
      <c r="F42" s="28">
        <f>(D42-C42)/E42</f>
        <v>219.99999999999997</v>
      </c>
      <c r="G42" s="80"/>
      <c r="H42" s="80"/>
      <c r="I42" s="19">
        <f>E42*50/C42</f>
        <v>9.0909090909090905E-3</v>
      </c>
      <c r="J42" s="87"/>
      <c r="K42" s="102"/>
      <c r="L42" s="103"/>
      <c r="M42" s="103"/>
      <c r="N42" s="103"/>
      <c r="O42" s="103"/>
      <c r="P42" s="103"/>
    </row>
    <row r="43" spans="1:16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5">
        <v>9</v>
      </c>
      <c r="B44" s="81">
        <f>B42+7</f>
        <v>43107</v>
      </c>
      <c r="C44" s="20">
        <f>D42+G42-H42</f>
        <v>4024.5982513555487</v>
      </c>
      <c r="D44" s="17">
        <f>C44+(C44*0.04)</f>
        <v>4185.5821814097708</v>
      </c>
      <c r="E44" s="17">
        <f>C44/5500</f>
        <v>0.73174513661009977</v>
      </c>
      <c r="F44" s="28">
        <f>(D44-C44)/E44</f>
        <v>220.00000000000026</v>
      </c>
      <c r="G44" s="18"/>
      <c r="H44" s="18"/>
      <c r="I44" s="19">
        <f>E44*50/C44</f>
        <v>9.0909090909090922E-3</v>
      </c>
      <c r="J44" s="87"/>
    </row>
    <row r="45" spans="1:16">
      <c r="A45" s="96"/>
      <c r="B45" s="81">
        <f>B44+7</f>
        <v>43114</v>
      </c>
      <c r="C45" s="20">
        <f>D44+G44-H44</f>
        <v>4185.5821814097708</v>
      </c>
      <c r="D45" s="17">
        <f>C45+(C45*0.04)</f>
        <v>4353.0054686661615</v>
      </c>
      <c r="E45" s="17">
        <f>C45/5500</f>
        <v>0.76101494207450382</v>
      </c>
      <c r="F45" s="28">
        <f>(D45-C45)/E45</f>
        <v>219.99999999999986</v>
      </c>
      <c r="G45" s="18"/>
      <c r="H45" s="18"/>
      <c r="I45" s="19">
        <f>E45*50/C45</f>
        <v>9.0909090909090922E-3</v>
      </c>
      <c r="J45" s="87"/>
    </row>
    <row r="46" spans="1:16">
      <c r="A46" s="96"/>
      <c r="B46" s="81">
        <f>B45+7</f>
        <v>43121</v>
      </c>
      <c r="C46" s="20">
        <f>D45+G45-H45</f>
        <v>4353.0054686661615</v>
      </c>
      <c r="D46" s="17">
        <f>C46+(C46*0.04)</f>
        <v>4527.1256874128076</v>
      </c>
      <c r="E46" s="17">
        <f>C46/5500</f>
        <v>0.79145553975748395</v>
      </c>
      <c r="F46" s="28">
        <f>(D46-C46)/E46</f>
        <v>219.99999999999949</v>
      </c>
      <c r="G46" s="18"/>
      <c r="H46" s="18"/>
      <c r="I46" s="19">
        <f>E46*50/C46</f>
        <v>9.0909090909090922E-3</v>
      </c>
      <c r="J46" s="87"/>
    </row>
    <row r="47" spans="1:16" ht="13.5" thickBot="1">
      <c r="A47" s="97"/>
      <c r="B47" s="81">
        <f>B46+7</f>
        <v>43128</v>
      </c>
      <c r="C47" s="20">
        <f>D46+G46-H46</f>
        <v>4527.1256874128076</v>
      </c>
      <c r="D47" s="17">
        <f>C47+(C47*0.04)</f>
        <v>4708.2107149093199</v>
      </c>
      <c r="E47" s="17">
        <f>C47/5500</f>
        <v>0.82311376134778325</v>
      </c>
      <c r="F47" s="28">
        <f>(D47-C47)/E47</f>
        <v>220.00000000000003</v>
      </c>
      <c r="G47" s="80"/>
      <c r="H47" s="80">
        <f>(D47-C34)*0.35</f>
        <v>618.61666775149774</v>
      </c>
      <c r="I47" s="19">
        <f>E47*50/C47</f>
        <v>9.0909090909090922E-3</v>
      </c>
      <c r="J47" s="87"/>
      <c r="K47" s="98" t="s">
        <v>47</v>
      </c>
      <c r="L47" s="99"/>
      <c r="M47" s="99"/>
      <c r="N47" s="99"/>
      <c r="O47" s="99"/>
      <c r="P47" s="99"/>
    </row>
    <row r="48" spans="1:16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5">
        <v>10</v>
      </c>
      <c r="B49" s="81">
        <f>B47+7</f>
        <v>43135</v>
      </c>
      <c r="C49" s="20">
        <f>D47+G47-H47</f>
        <v>4089.5940471578224</v>
      </c>
      <c r="D49" s="17">
        <f>C49+(C49*0.04)</f>
        <v>4253.1778090441348</v>
      </c>
      <c r="E49" s="17">
        <f>C49/5500</f>
        <v>0.74356255402869498</v>
      </c>
      <c r="F49" s="28">
        <f>(D49-C49)/E49</f>
        <v>219.9999999999994</v>
      </c>
      <c r="G49" s="18"/>
      <c r="H49" s="18"/>
      <c r="I49" s="19">
        <f>E49*50/C49</f>
        <v>9.0909090909090905E-3</v>
      </c>
      <c r="J49" s="87"/>
    </row>
    <row r="50" spans="1:16">
      <c r="A50" s="96"/>
      <c r="B50" s="81">
        <f>B49+7</f>
        <v>43142</v>
      </c>
      <c r="C50" s="20">
        <f>D49+G49-H49</f>
        <v>4253.1778090441348</v>
      </c>
      <c r="D50" s="17">
        <f>C50+(C50*0.04)</f>
        <v>4423.3049214059001</v>
      </c>
      <c r="E50" s="17">
        <f>C50/5500</f>
        <v>0.77330505618984269</v>
      </c>
      <c r="F50" s="28">
        <f>(D50-C50)/E50</f>
        <v>219.99999999999986</v>
      </c>
      <c r="G50" s="18"/>
      <c r="H50" s="18"/>
      <c r="I50" s="19">
        <f>E50*50/C50</f>
        <v>9.0909090909090905E-3</v>
      </c>
      <c r="J50" s="87"/>
    </row>
    <row r="51" spans="1:16">
      <c r="A51" s="96"/>
      <c r="B51" s="81">
        <f>B50+7</f>
        <v>43149</v>
      </c>
      <c r="C51" s="20">
        <f>D50+G50-H50</f>
        <v>4423.3049214059001</v>
      </c>
      <c r="D51" s="17">
        <f>C51+(C51*0.04)</f>
        <v>4600.2371182621364</v>
      </c>
      <c r="E51" s="17">
        <f>C51/5500</f>
        <v>0.80423725843743643</v>
      </c>
      <c r="F51" s="28">
        <f>(D51-C51)/E51</f>
        <v>220.00000000000031</v>
      </c>
      <c r="G51" s="18"/>
      <c r="H51" s="18"/>
      <c r="I51" s="19">
        <f>E51*50/C51</f>
        <v>9.0909090909090905E-3</v>
      </c>
      <c r="J51" s="87"/>
    </row>
    <row r="52" spans="1:16" ht="13.5" thickBot="1">
      <c r="A52" s="97"/>
      <c r="B52" s="81">
        <f>B51+7</f>
        <v>43156</v>
      </c>
      <c r="C52" s="20">
        <f>D51+G51-H51</f>
        <v>4600.2371182621364</v>
      </c>
      <c r="D52" s="17">
        <f>C52+(C52*0.04)</f>
        <v>4784.2466029926218</v>
      </c>
      <c r="E52" s="17">
        <f>C52/5500</f>
        <v>0.83640674877493393</v>
      </c>
      <c r="F52" s="28">
        <f>(D52-C52)/E52</f>
        <v>219.99999999999991</v>
      </c>
      <c r="G52" s="80"/>
      <c r="H52" s="80"/>
      <c r="I52" s="19">
        <f>E52*50/C52</f>
        <v>9.0909090909090922E-3</v>
      </c>
      <c r="J52" s="87"/>
      <c r="K52" s="102"/>
      <c r="L52" s="103"/>
      <c r="M52" s="103"/>
      <c r="N52" s="103"/>
      <c r="O52" s="103"/>
      <c r="P52" s="103"/>
    </row>
    <row r="53" spans="1:16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5">
        <v>11</v>
      </c>
      <c r="B54" s="81">
        <f>B52+7</f>
        <v>43163</v>
      </c>
      <c r="C54" s="20">
        <f>D52+G52-H52</f>
        <v>4784.2466029926218</v>
      </c>
      <c r="D54" s="17">
        <f>C54+(C54*0.04)</f>
        <v>4975.616467112327</v>
      </c>
      <c r="E54" s="17">
        <f>C54/5500</f>
        <v>0.86986301872593119</v>
      </c>
      <c r="F54" s="28">
        <f>(D54-C54)/E54</f>
        <v>220.0000000000004</v>
      </c>
      <c r="G54" s="18"/>
      <c r="H54" s="18"/>
      <c r="I54" s="19">
        <f>E54*50/C54</f>
        <v>9.0909090909090905E-3</v>
      </c>
      <c r="J54" s="87"/>
    </row>
    <row r="55" spans="1:16">
      <c r="A55" s="96"/>
      <c r="B55" s="81">
        <f>B54+7</f>
        <v>43170</v>
      </c>
      <c r="C55" s="20">
        <f>D54+G54-H54</f>
        <v>4975.616467112327</v>
      </c>
      <c r="D55" s="17">
        <f>C55+(C55*0.04)</f>
        <v>5174.6411257968202</v>
      </c>
      <c r="E55" s="17">
        <f>C55/5500</f>
        <v>0.90465753947496852</v>
      </c>
      <c r="F55" s="28">
        <f>(D55-C55)/E55</f>
        <v>220.0000000000002</v>
      </c>
      <c r="G55" s="18"/>
      <c r="H55" s="18"/>
      <c r="I55" s="19">
        <f>E55*50/C55</f>
        <v>9.0909090909090905E-3</v>
      </c>
      <c r="J55" s="87"/>
    </row>
    <row r="56" spans="1:16">
      <c r="A56" s="96"/>
      <c r="B56" s="81">
        <f>B55+7</f>
        <v>43177</v>
      </c>
      <c r="C56" s="20">
        <f>D55+G55-H55</f>
        <v>5174.6411257968202</v>
      </c>
      <c r="D56" s="17">
        <f>C56+(C56*0.04)</f>
        <v>5381.6267708286932</v>
      </c>
      <c r="E56" s="17">
        <f>C56/5500</f>
        <v>0.94084384105396734</v>
      </c>
      <c r="F56" s="28">
        <f>(D56-C56)/E56</f>
        <v>220.0000000000002</v>
      </c>
      <c r="G56" s="18"/>
      <c r="H56" s="18"/>
      <c r="I56" s="19">
        <f>E56*50/C56</f>
        <v>9.0909090909090922E-3</v>
      </c>
      <c r="J56" s="87"/>
    </row>
    <row r="57" spans="1:16" ht="13.5" thickBot="1">
      <c r="A57" s="97"/>
      <c r="B57" s="81">
        <f>B56+7</f>
        <v>43184</v>
      </c>
      <c r="C57" s="20">
        <f>D56+G56-H56</f>
        <v>5381.6267708286932</v>
      </c>
      <c r="D57" s="17">
        <f>C57+(C57*0.04)</f>
        <v>5596.8918416618408</v>
      </c>
      <c r="E57" s="17">
        <f>C57/5500</f>
        <v>0.97847759469612605</v>
      </c>
      <c r="F57" s="28">
        <f>(D57-C57)/E57</f>
        <v>219.9999999999998</v>
      </c>
      <c r="G57" s="80"/>
      <c r="H57" s="80"/>
      <c r="I57" s="19">
        <f>E57*50/C57</f>
        <v>9.0909090909090922E-3</v>
      </c>
      <c r="J57" s="87"/>
      <c r="K57" s="102"/>
      <c r="L57" s="103"/>
      <c r="M57" s="103"/>
      <c r="N57" s="103"/>
      <c r="O57" s="103"/>
      <c r="P57" s="103"/>
    </row>
    <row r="58" spans="1:16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5">
        <v>12</v>
      </c>
      <c r="B59" s="81">
        <f>B57+7</f>
        <v>43191</v>
      </c>
      <c r="C59" s="20">
        <f>D57+G57-H57</f>
        <v>5596.8918416618408</v>
      </c>
      <c r="D59" s="17">
        <f>C59+(C59*0.04)</f>
        <v>5820.7675153283144</v>
      </c>
      <c r="E59" s="17">
        <f>C59/5500</f>
        <v>1.017616698483971</v>
      </c>
      <c r="F59" s="28">
        <f>(D59-C59)/E59</f>
        <v>220.00000000000003</v>
      </c>
      <c r="G59" s="18"/>
      <c r="H59" s="18"/>
      <c r="I59" s="19">
        <f>E59*50/C59</f>
        <v>9.0909090909090905E-3</v>
      </c>
      <c r="J59" s="87"/>
    </row>
    <row r="60" spans="1:16">
      <c r="A60" s="96"/>
      <c r="B60" s="81">
        <f>B59+7</f>
        <v>43198</v>
      </c>
      <c r="C60" s="20">
        <f>D59+G59-H59</f>
        <v>5820.7675153283144</v>
      </c>
      <c r="D60" s="17">
        <f>C60+(C60*0.04)</f>
        <v>6053.5982159414471</v>
      </c>
      <c r="E60" s="17">
        <f>C60/5500</f>
        <v>1.05832136642333</v>
      </c>
      <c r="F60" s="28">
        <f>(D60-C60)/E60</f>
        <v>220.00000000000006</v>
      </c>
      <c r="G60" s="18"/>
      <c r="H60" s="18"/>
      <c r="I60" s="19">
        <f>E60*50/C60</f>
        <v>9.0909090909090922E-3</v>
      </c>
      <c r="J60" s="87"/>
    </row>
    <row r="61" spans="1:16">
      <c r="A61" s="96"/>
      <c r="B61" s="81">
        <f>B60+7</f>
        <v>43205</v>
      </c>
      <c r="C61" s="20">
        <f>D60+G60-H60</f>
        <v>6053.5982159414471</v>
      </c>
      <c r="D61" s="17">
        <f>C61+(C61*0.04)</f>
        <v>6295.7421445791051</v>
      </c>
      <c r="E61" s="17">
        <f>C61/5500</f>
        <v>1.100654221080263</v>
      </c>
      <c r="F61" s="28">
        <f>(D61-C61)/E61</f>
        <v>220.00000000000017</v>
      </c>
      <c r="G61" s="18"/>
      <c r="H61" s="18"/>
      <c r="I61" s="19">
        <f>E61*50/C61</f>
        <v>9.0909090909090905E-3</v>
      </c>
      <c r="J61" s="87"/>
    </row>
    <row r="62" spans="1:16" ht="13.5" thickBot="1">
      <c r="A62" s="97"/>
      <c r="B62" s="81">
        <f>B61+7</f>
        <v>43212</v>
      </c>
      <c r="C62" s="20">
        <f>D61+G61-H61</f>
        <v>6295.7421445791051</v>
      </c>
      <c r="D62" s="17">
        <f>C62+(C62*0.04)</f>
        <v>6547.5718303622689</v>
      </c>
      <c r="E62" s="17">
        <f>C62/5500</f>
        <v>1.1446803899234737</v>
      </c>
      <c r="F62" s="28">
        <f>(D62-C62)/E62</f>
        <v>219.99999999999963</v>
      </c>
      <c r="G62" s="80"/>
      <c r="H62" s="80">
        <f>(D62-C49)*0.35</f>
        <v>860.29222412155627</v>
      </c>
      <c r="I62" s="19">
        <f>E62*50/C62</f>
        <v>9.0909090909090905E-3</v>
      </c>
      <c r="J62" s="87"/>
      <c r="K62" s="98" t="s">
        <v>47</v>
      </c>
      <c r="L62" s="99"/>
      <c r="M62" s="99"/>
      <c r="N62" s="99"/>
      <c r="O62" s="99"/>
      <c r="P62" s="99"/>
    </row>
    <row r="63" spans="1:16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5">
        <v>13</v>
      </c>
      <c r="B64" s="81">
        <f>B62+7</f>
        <v>43219</v>
      </c>
      <c r="C64" s="20">
        <f>D62+G62-H62</f>
        <v>5687.2796062407124</v>
      </c>
      <c r="D64" s="17">
        <f>C64+(C64*0.04)</f>
        <v>5914.7707904903409</v>
      </c>
      <c r="E64" s="17">
        <f>C64/5500</f>
        <v>1.0340508374983113</v>
      </c>
      <c r="F64" s="28">
        <f>(D64-C64)/E64</f>
        <v>220.00000000000006</v>
      </c>
      <c r="G64" s="17"/>
      <c r="H64" s="79"/>
      <c r="I64" s="19">
        <f>E64*50/C64</f>
        <v>9.0909090909090905E-3</v>
      </c>
      <c r="J64" s="87"/>
    </row>
    <row r="65" spans="1:16">
      <c r="A65" s="96"/>
      <c r="B65" s="81">
        <f>B64+7</f>
        <v>43226</v>
      </c>
      <c r="C65" s="20">
        <f>D64+G64-H64</f>
        <v>5914.7707904903409</v>
      </c>
      <c r="D65" s="17">
        <f>C65+(C65*0.04)</f>
        <v>6151.3616221099546</v>
      </c>
      <c r="E65" s="17">
        <f>C65/5500</f>
        <v>1.0754128709982438</v>
      </c>
      <c r="F65" s="28">
        <f>(D65-C65)/E65</f>
        <v>220.00000000000006</v>
      </c>
      <c r="G65" s="17"/>
      <c r="H65" s="79"/>
      <c r="I65" s="19">
        <f>E65*50/C65</f>
        <v>9.0909090909090905E-3</v>
      </c>
      <c r="J65" s="87"/>
    </row>
    <row r="66" spans="1:16">
      <c r="A66" s="96"/>
      <c r="B66" s="81">
        <f>B65+7</f>
        <v>43233</v>
      </c>
      <c r="C66" s="20">
        <f>D65+G65-H65</f>
        <v>6151.3616221099546</v>
      </c>
      <c r="D66" s="17">
        <f>C66+(C66*0.04)</f>
        <v>6397.4160869943526</v>
      </c>
      <c r="E66" s="17">
        <f>C66/5500</f>
        <v>1.1184293858381735</v>
      </c>
      <c r="F66" s="28">
        <f>(D66-C66)/E66</f>
        <v>219.99999999999977</v>
      </c>
      <c r="G66" s="17"/>
      <c r="H66" s="79"/>
      <c r="I66" s="19">
        <f>E66*50/C66</f>
        <v>9.0909090909090905E-3</v>
      </c>
      <c r="J66" s="87"/>
    </row>
    <row r="67" spans="1:16" ht="13.5" thickBot="1">
      <c r="A67" s="97"/>
      <c r="B67" s="81">
        <f>B66+7</f>
        <v>43240</v>
      </c>
      <c r="C67" s="20">
        <f>D66+G66-H66</f>
        <v>6397.4160869943526</v>
      </c>
      <c r="D67" s="17">
        <f>C67+(C67*0.04)</f>
        <v>6653.3127304741265</v>
      </c>
      <c r="E67" s="17">
        <f>C67/5500</f>
        <v>1.1631665612717004</v>
      </c>
      <c r="F67" s="28">
        <f>(D67-C67)/E67</f>
        <v>219.99999999999989</v>
      </c>
      <c r="G67" s="80"/>
      <c r="H67" s="80"/>
      <c r="I67" s="19">
        <f>E67*50/C67</f>
        <v>9.0909090909090905E-3</v>
      </c>
      <c r="J67" s="87"/>
      <c r="K67" s="102"/>
      <c r="L67" s="103"/>
      <c r="M67" s="103"/>
      <c r="N67" s="103"/>
      <c r="O67" s="103"/>
      <c r="P67" s="103"/>
    </row>
    <row r="68" spans="1:16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5">
        <v>14</v>
      </c>
      <c r="B69" s="81">
        <f>B67+7</f>
        <v>43247</v>
      </c>
      <c r="C69" s="20">
        <f>D67+G67-H67</f>
        <v>6653.3127304741265</v>
      </c>
      <c r="D69" s="17">
        <f>C69+(C69*0.04)</f>
        <v>6919.4452396930919</v>
      </c>
      <c r="E69" s="17">
        <f>C69/5500</f>
        <v>1.2096932237225684</v>
      </c>
      <c r="F69" s="28">
        <f>(D69-C69)/E69</f>
        <v>220.00000000000031</v>
      </c>
      <c r="G69" s="18"/>
      <c r="H69" s="18"/>
      <c r="I69" s="19">
        <f>E69*50/C69</f>
        <v>9.0909090909090905E-3</v>
      </c>
      <c r="J69" s="87"/>
    </row>
    <row r="70" spans="1:16">
      <c r="A70" s="96"/>
      <c r="B70" s="81">
        <f>B69+7</f>
        <v>43254</v>
      </c>
      <c r="C70" s="20">
        <f>D69+G69-H69</f>
        <v>6919.4452396930919</v>
      </c>
      <c r="D70" s="17">
        <f>C70+(C70*0.04)</f>
        <v>7196.2230492808158</v>
      </c>
      <c r="E70" s="17">
        <f>C70/5500</f>
        <v>1.2580809526714714</v>
      </c>
      <c r="F70" s="28">
        <f>(D70-C70)/E70</f>
        <v>220.00000000000011</v>
      </c>
      <c r="G70" s="18"/>
      <c r="H70" s="18"/>
      <c r="I70" s="19">
        <f>E70*50/C70</f>
        <v>9.0909090909090922E-3</v>
      </c>
      <c r="J70" s="87"/>
    </row>
    <row r="71" spans="1:16">
      <c r="A71" s="96"/>
      <c r="B71" s="81">
        <f>B70+7</f>
        <v>43261</v>
      </c>
      <c r="C71" s="20">
        <f>D70+G70-H70</f>
        <v>7196.2230492808158</v>
      </c>
      <c r="D71" s="17">
        <f>C71+(C71*0.04)</f>
        <v>7484.0719712520486</v>
      </c>
      <c r="E71" s="17">
        <f>C71/5500</f>
        <v>1.3084041907783301</v>
      </c>
      <c r="F71" s="28">
        <f>(D71-C71)/E71</f>
        <v>220.00000000000014</v>
      </c>
      <c r="G71" s="18"/>
      <c r="H71" s="18"/>
      <c r="I71" s="19">
        <f>E71*50/C71</f>
        <v>9.0909090909090905E-3</v>
      </c>
      <c r="J71" s="87"/>
    </row>
    <row r="72" spans="1:16" ht="13.5" thickBot="1">
      <c r="A72" s="97"/>
      <c r="B72" s="81">
        <f>B71+7</f>
        <v>43268</v>
      </c>
      <c r="C72" s="20">
        <f>D71+G71-H71</f>
        <v>7484.0719712520486</v>
      </c>
      <c r="D72" s="17">
        <f>C72+(C72*0.04)</f>
        <v>7783.4348501021304</v>
      </c>
      <c r="E72" s="17">
        <f>C72/5500</f>
        <v>1.3607403584094633</v>
      </c>
      <c r="F72" s="28">
        <f>(D72-C72)/E72</f>
        <v>219.99999999999997</v>
      </c>
      <c r="G72" s="80"/>
      <c r="H72" s="80"/>
      <c r="I72" s="19">
        <f>E72*50/C72</f>
        <v>9.0909090909090905E-3</v>
      </c>
      <c r="J72" s="87"/>
      <c r="K72" s="102"/>
      <c r="L72" s="103"/>
      <c r="M72" s="103"/>
      <c r="N72" s="103"/>
      <c r="O72" s="103"/>
      <c r="P72" s="103"/>
    </row>
    <row r="73" spans="1:16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5">
        <v>15</v>
      </c>
      <c r="B74" s="81">
        <f>B72+7</f>
        <v>43275</v>
      </c>
      <c r="C74" s="20">
        <f>D72+G72-H72</f>
        <v>7783.4348501021304</v>
      </c>
      <c r="D74" s="17">
        <f>C74+(C74*0.04)</f>
        <v>8094.772244106216</v>
      </c>
      <c r="E74" s="17">
        <f>C74/5500</f>
        <v>1.415169972745842</v>
      </c>
      <c r="F74" s="28">
        <f>(D74-C74)/E74</f>
        <v>220.00000000000026</v>
      </c>
      <c r="G74" s="18"/>
      <c r="H74" s="18"/>
      <c r="I74" s="19">
        <f>E74*50/C74</f>
        <v>9.0909090909090922E-3</v>
      </c>
      <c r="J74" s="87"/>
    </row>
    <row r="75" spans="1:16">
      <c r="A75" s="96"/>
      <c r="B75" s="81">
        <f>B74+7</f>
        <v>43282</v>
      </c>
      <c r="C75" s="20">
        <f>D74+G74-H74</f>
        <v>8094.772244106216</v>
      </c>
      <c r="D75" s="17">
        <f>C75+(C75*0.04)</f>
        <v>8418.5631338704643</v>
      </c>
      <c r="E75" s="17">
        <f>C75/5500</f>
        <v>1.4717767716556756</v>
      </c>
      <c r="F75" s="28">
        <f>(D75-C75)/E75</f>
        <v>219.99999999999977</v>
      </c>
      <c r="G75" s="18"/>
      <c r="H75" s="18"/>
      <c r="I75" s="19">
        <f>E75*50/C75</f>
        <v>9.0909090909090905E-3</v>
      </c>
      <c r="J75" s="87"/>
    </row>
    <row r="76" spans="1:16">
      <c r="A76" s="96"/>
      <c r="B76" s="81">
        <f>B75+7</f>
        <v>43289</v>
      </c>
      <c r="C76" s="20">
        <f>D75+G75-H75</f>
        <v>8418.5631338704643</v>
      </c>
      <c r="D76" s="17">
        <f>C76+(C76*0.04)</f>
        <v>8755.3056592252833</v>
      </c>
      <c r="E76" s="17">
        <f>C76/5500</f>
        <v>1.5306478425219026</v>
      </c>
      <c r="F76" s="28">
        <f>(D76-C76)/E76</f>
        <v>220.00000000000028</v>
      </c>
      <c r="G76" s="18"/>
      <c r="H76" s="18"/>
      <c r="I76" s="19">
        <f>E76*50/C76</f>
        <v>9.0909090909090905E-3</v>
      </c>
      <c r="J76" s="87"/>
    </row>
    <row r="77" spans="1:16" ht="13.5" thickBot="1">
      <c r="A77" s="97"/>
      <c r="B77" s="81">
        <f>B76+7</f>
        <v>43296</v>
      </c>
      <c r="C77" s="20">
        <f>D76+G76-H76</f>
        <v>8755.3056592252833</v>
      </c>
      <c r="D77" s="17">
        <f>C77+(C77*0.04)</f>
        <v>9105.5178855942941</v>
      </c>
      <c r="E77" s="17">
        <f>C77/5500</f>
        <v>1.5918737562227787</v>
      </c>
      <c r="F77" s="28">
        <f>(D77-C77)/E77</f>
        <v>219.99999999999963</v>
      </c>
      <c r="G77" s="80"/>
      <c r="H77" s="80">
        <f>(D77-C64)*0.35</f>
        <v>1196.3833977737536</v>
      </c>
      <c r="I77" s="19">
        <f>E77*50/C77</f>
        <v>9.0909090909090905E-3</v>
      </c>
      <c r="J77" s="87"/>
      <c r="K77" s="98" t="s">
        <v>47</v>
      </c>
      <c r="L77" s="99"/>
      <c r="M77" s="99"/>
      <c r="N77" s="99"/>
      <c r="O77" s="99"/>
      <c r="P77" s="99"/>
    </row>
    <row r="78" spans="1:16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5">
        <v>16</v>
      </c>
      <c r="B79" s="81">
        <f>B77+7</f>
        <v>43303</v>
      </c>
      <c r="C79" s="20">
        <f>D77+G77-H77</f>
        <v>7909.13448782054</v>
      </c>
      <c r="D79" s="17">
        <f>C79+(C79*0.04)</f>
        <v>8225.4998673333612</v>
      </c>
      <c r="E79" s="17">
        <f>C79/5500</f>
        <v>1.4380244523310073</v>
      </c>
      <c r="F79" s="28">
        <f>(D79-C79)/E79</f>
        <v>219.99999999999969</v>
      </c>
      <c r="G79" s="18"/>
      <c r="H79" s="18"/>
      <c r="I79" s="19">
        <f>E79*50/C79</f>
        <v>9.0909090909090922E-3</v>
      </c>
      <c r="J79" s="87"/>
    </row>
    <row r="80" spans="1:16">
      <c r="A80" s="96"/>
      <c r="B80" s="81">
        <f>B79+7</f>
        <v>43310</v>
      </c>
      <c r="C80" s="20">
        <f>D79+G79-H79</f>
        <v>8225.4998673333612</v>
      </c>
      <c r="D80" s="17">
        <f>C80+(C80*0.04)</f>
        <v>8554.5198620266965</v>
      </c>
      <c r="E80" s="17">
        <f>C80/5500</f>
        <v>1.4955454304242475</v>
      </c>
      <c r="F80" s="28">
        <f>(D80-C80)/E80</f>
        <v>220.0000000000006</v>
      </c>
      <c r="G80" s="18"/>
      <c r="H80" s="18"/>
      <c r="I80" s="19">
        <f>E80*50/C80</f>
        <v>9.0909090909090905E-3</v>
      </c>
      <c r="J80" s="87"/>
    </row>
    <row r="81" spans="1:16">
      <c r="A81" s="96"/>
      <c r="B81" s="81">
        <f>B80+7</f>
        <v>43317</v>
      </c>
      <c r="C81" s="20">
        <f>D80+G80-H80</f>
        <v>8554.5198620266965</v>
      </c>
      <c r="D81" s="17">
        <f>C81+(C81*0.04)</f>
        <v>8896.7006565077645</v>
      </c>
      <c r="E81" s="17">
        <f>C81/5500</f>
        <v>1.5553672476412175</v>
      </c>
      <c r="F81" s="28">
        <f>(D81-C81)/E81</f>
        <v>220.00000000000011</v>
      </c>
      <c r="G81" s="18"/>
      <c r="H81" s="18"/>
      <c r="I81" s="19">
        <f>E81*50/C81</f>
        <v>9.0909090909090905E-3</v>
      </c>
      <c r="J81" s="87"/>
    </row>
    <row r="82" spans="1:16" ht="13.5" thickBot="1">
      <c r="A82" s="97"/>
      <c r="B82" s="81">
        <f>B81+7</f>
        <v>43324</v>
      </c>
      <c r="C82" s="20">
        <f>D81+G81-H81</f>
        <v>8896.7006565077645</v>
      </c>
      <c r="D82" s="17">
        <f>C82+(C82*0.04)</f>
        <v>9252.5686827680747</v>
      </c>
      <c r="E82" s="17">
        <f>C82/5500</f>
        <v>1.6175819375468663</v>
      </c>
      <c r="F82" s="28">
        <f>(D82-C82)/E82</f>
        <v>219.99999999999977</v>
      </c>
      <c r="G82" s="80"/>
      <c r="H82" s="80"/>
      <c r="I82" s="19">
        <f>E82*50/C82</f>
        <v>9.0909090909090905E-3</v>
      </c>
      <c r="J82" s="87"/>
      <c r="K82" s="102"/>
      <c r="L82" s="103"/>
      <c r="M82" s="103"/>
      <c r="N82" s="103"/>
      <c r="O82" s="103"/>
      <c r="P82" s="103"/>
    </row>
    <row r="83" spans="1:16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5">
        <v>17</v>
      </c>
      <c r="B84" s="81">
        <f>B82+7</f>
        <v>43331</v>
      </c>
      <c r="C84" s="20">
        <f>D82+G82-H82</f>
        <v>9252.5686827680747</v>
      </c>
      <c r="D84" s="17">
        <f>C84+(C84*0.04)</f>
        <v>9622.6714300787971</v>
      </c>
      <c r="E84" s="17">
        <f>C84/5500</f>
        <v>1.6822852150487408</v>
      </c>
      <c r="F84" s="28">
        <f>(D84-C84)/E84</f>
        <v>219.99999999999966</v>
      </c>
      <c r="G84" s="18"/>
      <c r="H84" s="18"/>
      <c r="I84" s="19">
        <f>E84*50/C84</f>
        <v>9.0909090909090922E-3</v>
      </c>
      <c r="J84" s="87"/>
    </row>
    <row r="85" spans="1:16">
      <c r="A85" s="96"/>
      <c r="B85" s="81">
        <f>B84+7</f>
        <v>43338</v>
      </c>
      <c r="C85" s="20">
        <f>D84+G84-H84</f>
        <v>9622.6714300787971</v>
      </c>
      <c r="D85" s="17">
        <f>C85+(C85*0.04)</f>
        <v>10007.578287281949</v>
      </c>
      <c r="E85" s="17">
        <f>C85/5500</f>
        <v>1.7495766236506904</v>
      </c>
      <c r="F85" s="28">
        <f>(D85-C85)/E85</f>
        <v>220.00000000000003</v>
      </c>
      <c r="G85" s="18"/>
      <c r="H85" s="18"/>
      <c r="I85" s="19">
        <f>E85*50/C85</f>
        <v>9.0909090909090905E-3</v>
      </c>
      <c r="J85" s="87"/>
      <c r="K85" s="31"/>
      <c r="L85" s="31"/>
    </row>
    <row r="86" spans="1:16">
      <c r="A86" s="96"/>
      <c r="B86" s="81">
        <f>B85+7</f>
        <v>43345</v>
      </c>
      <c r="C86" s="20">
        <f>D85+G85-H85</f>
        <v>10007.578287281949</v>
      </c>
      <c r="D86" s="17">
        <f>C86+(C86*0.04)</f>
        <v>10407.881418773228</v>
      </c>
      <c r="E86" s="17">
        <f>C86/5500</f>
        <v>1.819559688596718</v>
      </c>
      <c r="F86" s="28">
        <f>(D86-C86)/E86</f>
        <v>220.0000000000004</v>
      </c>
      <c r="G86" s="18"/>
      <c r="H86" s="18"/>
      <c r="I86" s="19">
        <f>E86*50/C86</f>
        <v>9.0909090909090905E-3</v>
      </c>
      <c r="J86" s="87"/>
      <c r="K86" s="31"/>
      <c r="L86" s="31"/>
    </row>
    <row r="87" spans="1:16" ht="13.5" thickBot="1">
      <c r="A87" s="97"/>
      <c r="B87" s="81">
        <f>B86+7</f>
        <v>43352</v>
      </c>
      <c r="C87" s="20">
        <f>D86+G86-H86</f>
        <v>10407.881418773228</v>
      </c>
      <c r="D87" s="17">
        <f>C87+(C87*0.04)</f>
        <v>10824.196675524157</v>
      </c>
      <c r="E87" s="17">
        <f>C87/5500</f>
        <v>1.8923420761405869</v>
      </c>
      <c r="F87" s="28">
        <f>(D87-C87)/E87</f>
        <v>220.00000000000026</v>
      </c>
      <c r="G87" s="80"/>
      <c r="H87" s="80"/>
      <c r="I87" s="19">
        <f>E87*50/C87</f>
        <v>9.0909090909090922E-3</v>
      </c>
      <c r="J87" s="87"/>
      <c r="K87" s="102"/>
      <c r="L87" s="103"/>
      <c r="M87" s="103"/>
      <c r="N87" s="103"/>
      <c r="O87" s="103"/>
      <c r="P87" s="103"/>
    </row>
    <row r="88" spans="1:16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5">
        <v>18</v>
      </c>
      <c r="B89" s="81">
        <f>B87+7</f>
        <v>43359</v>
      </c>
      <c r="C89" s="20">
        <f>D87+G87-H87</f>
        <v>10824.196675524157</v>
      </c>
      <c r="D89" s="17">
        <f>C89+(C89*0.04)</f>
        <v>11257.164542545124</v>
      </c>
      <c r="E89" s="17">
        <f>C89/5500</f>
        <v>1.9680357591862105</v>
      </c>
      <c r="F89" s="28">
        <f>(D89-C89)/E89</f>
        <v>220.00000000000028</v>
      </c>
      <c r="G89" s="18"/>
      <c r="H89" s="18"/>
      <c r="I89" s="19">
        <f>E89*50/C89</f>
        <v>9.0909090909090905E-3</v>
      </c>
      <c r="J89" s="87"/>
    </row>
    <row r="90" spans="1:16">
      <c r="A90" s="96"/>
      <c r="B90" s="81">
        <f>B89+7</f>
        <v>43366</v>
      </c>
      <c r="C90" s="20">
        <f>D89+G89-H89</f>
        <v>11257.164542545124</v>
      </c>
      <c r="D90" s="17">
        <f>C90+(C90*0.04)</f>
        <v>11707.451124246929</v>
      </c>
      <c r="E90" s="17">
        <f>C90/5500</f>
        <v>2.0467571895536589</v>
      </c>
      <c r="F90" s="28">
        <f>(D90-C90)/E90</f>
        <v>219.99999999999983</v>
      </c>
      <c r="G90" s="18"/>
      <c r="H90" s="18"/>
      <c r="I90" s="19">
        <f>E90*50/C90</f>
        <v>9.0909090909090905E-3</v>
      </c>
      <c r="J90" s="87"/>
    </row>
    <row r="91" spans="1:16">
      <c r="A91" s="96"/>
      <c r="B91" s="81">
        <f>B90+7</f>
        <v>43373</v>
      </c>
      <c r="C91" s="20">
        <f>D90+G90-H90</f>
        <v>11707.451124246929</v>
      </c>
      <c r="D91" s="17">
        <f>C91+(C91*0.04)</f>
        <v>12175.749169216806</v>
      </c>
      <c r="E91" s="17">
        <f>C91/5500</f>
        <v>2.1286274771358054</v>
      </c>
      <c r="F91" s="28">
        <f>(D91-C91)/E91</f>
        <v>219.99999999999994</v>
      </c>
      <c r="G91" s="18"/>
      <c r="H91" s="18"/>
      <c r="I91" s="19">
        <f>E91*50/C91</f>
        <v>9.0909090909090922E-3</v>
      </c>
      <c r="J91" s="87"/>
    </row>
    <row r="92" spans="1:16" ht="13.5" thickBot="1">
      <c r="A92" s="97"/>
      <c r="B92" s="81">
        <f>B91+7</f>
        <v>43380</v>
      </c>
      <c r="C92" s="20">
        <f>D91+G91-H91</f>
        <v>12175.749169216806</v>
      </c>
      <c r="D92" s="17">
        <f>C92+(C92*0.04)</f>
        <v>12662.779135985478</v>
      </c>
      <c r="E92" s="17">
        <f>C92/5500</f>
        <v>2.2137725762212375</v>
      </c>
      <c r="F92" s="28">
        <f>(D92-C92)/E92</f>
        <v>220</v>
      </c>
      <c r="G92" s="80"/>
      <c r="H92" s="80">
        <f>(D92-C79)*0.35</f>
        <v>1663.7756268577282</v>
      </c>
      <c r="I92" s="19">
        <f>E92*50/C92</f>
        <v>9.0909090909090905E-3</v>
      </c>
      <c r="J92" s="87"/>
      <c r="K92" s="98" t="s">
        <v>47</v>
      </c>
      <c r="L92" s="99"/>
      <c r="M92" s="99"/>
      <c r="N92" s="99"/>
      <c r="O92" s="99"/>
      <c r="P92" s="99"/>
    </row>
    <row r="93" spans="1:16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5">
        <v>19</v>
      </c>
      <c r="B94" s="81">
        <f>B92+7</f>
        <v>43387</v>
      </c>
      <c r="C94" s="20">
        <f>D92+G92-H92</f>
        <v>10999.00350912775</v>
      </c>
      <c r="D94" s="17">
        <f>C94+(C94*0.04)</f>
        <v>11438.96364949286</v>
      </c>
      <c r="E94" s="17">
        <f>C94/5500</f>
        <v>1.9998188198414091</v>
      </c>
      <c r="F94" s="28">
        <f>(D94-C94)/E94</f>
        <v>220.0000000000002</v>
      </c>
      <c r="G94" s="17"/>
      <c r="H94" s="18"/>
      <c r="I94" s="19">
        <f>E94*50/C94</f>
        <v>9.0909090909090905E-3</v>
      </c>
      <c r="J94" s="87"/>
    </row>
    <row r="95" spans="1:16">
      <c r="A95" s="96"/>
      <c r="B95" s="81">
        <f>B94+7</f>
        <v>43394</v>
      </c>
      <c r="C95" s="20">
        <f>D94+G94-H94</f>
        <v>11438.96364949286</v>
      </c>
      <c r="D95" s="17">
        <f>C95+(C95*0.04)</f>
        <v>11896.522195472575</v>
      </c>
      <c r="E95" s="17">
        <f>C95/5500</f>
        <v>2.0798115726350654</v>
      </c>
      <c r="F95" s="28">
        <f>(D95-C95)/E95</f>
        <v>220.0000000000002</v>
      </c>
      <c r="G95" s="17"/>
      <c r="H95" s="18"/>
      <c r="I95" s="19">
        <f>E95*50/C95</f>
        <v>9.0909090909090905E-3</v>
      </c>
      <c r="J95" s="87"/>
    </row>
    <row r="96" spans="1:16">
      <c r="A96" s="96"/>
      <c r="B96" s="81">
        <f>B95+7</f>
        <v>43401</v>
      </c>
      <c r="C96" s="20">
        <f>D95+G95-H95</f>
        <v>11896.522195472575</v>
      </c>
      <c r="D96" s="17">
        <f>C96+(C96*0.04)</f>
        <v>12372.383083291477</v>
      </c>
      <c r="E96" s="17">
        <f>C96/5500</f>
        <v>2.1630040355404683</v>
      </c>
      <c r="F96" s="28">
        <f>(D96-C96)/E96</f>
        <v>219.99999999999974</v>
      </c>
      <c r="G96" s="17"/>
      <c r="H96" s="18"/>
      <c r="I96" s="19">
        <f>E96*50/C96</f>
        <v>9.0909090909090905E-3</v>
      </c>
      <c r="J96" s="87"/>
    </row>
    <row r="97" spans="1:16" ht="13.5" thickBot="1">
      <c r="A97" s="97"/>
      <c r="B97" s="81">
        <f>B96+7</f>
        <v>43408</v>
      </c>
      <c r="C97" s="20">
        <f>D96+G96-H96</f>
        <v>12372.383083291477</v>
      </c>
      <c r="D97" s="17">
        <f>C97+(C97*0.04)</f>
        <v>12867.278406623136</v>
      </c>
      <c r="E97" s="17">
        <f>C97/5500</f>
        <v>2.2495241969620867</v>
      </c>
      <c r="F97" s="28">
        <f>(D97-C97)/E97</f>
        <v>219.99999999999989</v>
      </c>
      <c r="G97" s="80"/>
      <c r="H97" s="80"/>
      <c r="I97" s="19">
        <f>E97*50/C97</f>
        <v>9.0909090909090905E-3</v>
      </c>
      <c r="J97" s="87"/>
      <c r="K97" s="102"/>
      <c r="L97" s="103"/>
      <c r="M97" s="103"/>
      <c r="N97" s="103"/>
      <c r="O97" s="103"/>
      <c r="P97" s="103"/>
    </row>
    <row r="98" spans="1:16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5">
        <v>20</v>
      </c>
      <c r="B99" s="81">
        <f>B97+7</f>
        <v>43415</v>
      </c>
      <c r="C99" s="20">
        <f>D97+G97-H97</f>
        <v>12867.278406623136</v>
      </c>
      <c r="D99" s="17">
        <f>C99+(C99*0.04)</f>
        <v>13381.969542888062</v>
      </c>
      <c r="E99" s="17">
        <f>C99/5500</f>
        <v>2.33950516484057</v>
      </c>
      <c r="F99" s="28">
        <f>(D99-C99)/E99</f>
        <v>220.00000000000034</v>
      </c>
      <c r="G99" s="18"/>
      <c r="H99" s="18"/>
      <c r="I99" s="19">
        <f>E99*50/C99</f>
        <v>9.0909090909090905E-3</v>
      </c>
      <c r="J99" s="87"/>
    </row>
    <row r="100" spans="1:16">
      <c r="A100" s="96"/>
      <c r="B100" s="81">
        <f>B99+7</f>
        <v>43422</v>
      </c>
      <c r="C100" s="20">
        <f>D99+G99-H99</f>
        <v>13381.969542888062</v>
      </c>
      <c r="D100" s="17">
        <f>C100+(C100*0.04)</f>
        <v>13917.248324603584</v>
      </c>
      <c r="E100" s="17">
        <f>C100/5500</f>
        <v>2.4330853714341933</v>
      </c>
      <c r="F100" s="28">
        <f>(D100-C100)/E100</f>
        <v>219.99999999999986</v>
      </c>
      <c r="G100" s="18"/>
      <c r="H100" s="18"/>
      <c r="I100" s="19">
        <f>E100*50/C100</f>
        <v>9.0909090909090922E-3</v>
      </c>
      <c r="J100" s="87"/>
    </row>
    <row r="101" spans="1:16">
      <c r="A101" s="96"/>
      <c r="B101" s="81">
        <f>B100+7</f>
        <v>43429</v>
      </c>
      <c r="C101" s="20">
        <f>D100+G100-H100</f>
        <v>13917.248324603584</v>
      </c>
      <c r="D101" s="17">
        <f>C101+(C101*0.04)</f>
        <v>14473.938257587728</v>
      </c>
      <c r="E101" s="17">
        <f>C101/5500</f>
        <v>2.5304087862915607</v>
      </c>
      <c r="F101" s="28">
        <f>(D101-C101)/E101</f>
        <v>220.00000000000006</v>
      </c>
      <c r="G101" s="18"/>
      <c r="H101" s="18"/>
      <c r="I101" s="19">
        <f>E101*50/C101</f>
        <v>9.0909090909090905E-3</v>
      </c>
      <c r="J101" s="87"/>
    </row>
    <row r="102" spans="1:16" ht="13.5" thickBot="1">
      <c r="A102" s="97"/>
      <c r="B102" s="81">
        <f>B101+7</f>
        <v>43436</v>
      </c>
      <c r="C102" s="20">
        <f>D101+G101-H101</f>
        <v>14473.938257587728</v>
      </c>
      <c r="D102" s="17">
        <f>C102+(C102*0.04)</f>
        <v>15052.895787891237</v>
      </c>
      <c r="E102" s="17">
        <f>C102/5500</f>
        <v>2.6316251377432232</v>
      </c>
      <c r="F102" s="28">
        <f>(D102-C102)/E102</f>
        <v>219.99999999999994</v>
      </c>
      <c r="G102" s="80"/>
      <c r="H102" s="80"/>
      <c r="I102" s="19">
        <f>E102*50/C102</f>
        <v>9.0909090909090905E-3</v>
      </c>
      <c r="J102" s="87"/>
      <c r="K102" s="102"/>
      <c r="L102" s="103"/>
      <c r="M102" s="103"/>
      <c r="N102" s="103"/>
      <c r="O102" s="103"/>
      <c r="P102" s="103"/>
    </row>
    <row r="103" spans="1:16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5">
        <v>21</v>
      </c>
      <c r="B104" s="81">
        <f>B102+7</f>
        <v>43443</v>
      </c>
      <c r="C104" s="20">
        <f>D102+G102-H102</f>
        <v>15052.895787891237</v>
      </c>
      <c r="D104" s="17">
        <f>C104+(C104*0.04)</f>
        <v>15655.011619406887</v>
      </c>
      <c r="E104" s="17">
        <f>C104/5500</f>
        <v>2.736890143252952</v>
      </c>
      <c r="F104" s="28">
        <f>(D104-C104)/E104</f>
        <v>220.00000000000017</v>
      </c>
      <c r="G104" s="18"/>
      <c r="H104" s="18"/>
      <c r="I104" s="19">
        <f>E104*50/C104</f>
        <v>9.0909090909090905E-3</v>
      </c>
      <c r="J104" s="87"/>
    </row>
    <row r="105" spans="1:16">
      <c r="A105" s="96"/>
      <c r="B105" s="81">
        <f>B104+7</f>
        <v>43450</v>
      </c>
      <c r="C105" s="20">
        <f>D104+G104-H104</f>
        <v>15655.011619406887</v>
      </c>
      <c r="D105" s="17">
        <f>C105+(C105*0.04)</f>
        <v>16281.212084183162</v>
      </c>
      <c r="E105" s="17">
        <f>C105/5500</f>
        <v>2.8463657489830703</v>
      </c>
      <c r="F105" s="28">
        <f>(D105-C105)/E105</f>
        <v>219.99999999999989</v>
      </c>
      <c r="G105" s="18"/>
      <c r="H105" s="18"/>
      <c r="I105" s="19">
        <f>E105*50/C105</f>
        <v>9.0909090909090905E-3</v>
      </c>
      <c r="J105" s="87"/>
    </row>
    <row r="106" spans="1:16">
      <c r="A106" s="96"/>
      <c r="B106" s="81">
        <f>B105+7</f>
        <v>43457</v>
      </c>
      <c r="C106" s="20">
        <f>D105+G105-H105</f>
        <v>16281.212084183162</v>
      </c>
      <c r="D106" s="17">
        <f>C106+(C106*0.04)</f>
        <v>16932.46056755049</v>
      </c>
      <c r="E106" s="17">
        <f>C106/5500</f>
        <v>2.9602203789423931</v>
      </c>
      <c r="F106" s="28">
        <f>(D106-C106)/E106</f>
        <v>220.00000000000048</v>
      </c>
      <c r="G106" s="18"/>
      <c r="H106" s="18"/>
      <c r="I106" s="19">
        <f>E106*50/C106</f>
        <v>9.0909090909090905E-3</v>
      </c>
      <c r="J106" s="87"/>
    </row>
    <row r="107" spans="1:16" ht="13.5" thickBot="1">
      <c r="A107" s="97"/>
      <c r="B107" s="81">
        <f>B106+7</f>
        <v>43464</v>
      </c>
      <c r="C107" s="20">
        <f>D106+G106-H106</f>
        <v>16932.46056755049</v>
      </c>
      <c r="D107" s="17">
        <f>C107+(C107*0.04)</f>
        <v>17609.758990252511</v>
      </c>
      <c r="E107" s="17">
        <f>C107/5500</f>
        <v>3.0786291941000892</v>
      </c>
      <c r="F107" s="28">
        <f>(D107-C107)/E107</f>
        <v>220.00000000000031</v>
      </c>
      <c r="G107" s="80"/>
      <c r="H107" s="80">
        <f>(D107-C94)*0.35</f>
        <v>2313.7644183936663</v>
      </c>
      <c r="I107" s="19">
        <f>E107*50/C107</f>
        <v>9.0909090909090922E-3</v>
      </c>
      <c r="J107" s="87"/>
      <c r="K107" s="98" t="s">
        <v>47</v>
      </c>
      <c r="L107" s="99"/>
      <c r="M107" s="99"/>
      <c r="N107" s="99"/>
      <c r="O107" s="99"/>
      <c r="P107" s="99"/>
    </row>
    <row r="108" spans="1:16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5">
        <v>22</v>
      </c>
      <c r="B109" s="81">
        <f>B107+7</f>
        <v>43471</v>
      </c>
      <c r="C109" s="20">
        <f>D107+G107-H107</f>
        <v>15295.994571858844</v>
      </c>
      <c r="D109" s="17">
        <f>C109+(C109*0.04)</f>
        <v>15907.834354733199</v>
      </c>
      <c r="E109" s="17">
        <f>C109/5500</f>
        <v>2.7810899221561534</v>
      </c>
      <c r="F109" s="28">
        <f>(D109-C109)/E109</f>
        <v>220.00000000000028</v>
      </c>
      <c r="G109" s="18"/>
      <c r="H109" s="18"/>
      <c r="I109" s="19">
        <f>E109*50/C109</f>
        <v>9.0909090909090905E-3</v>
      </c>
      <c r="J109" s="87"/>
    </row>
    <row r="110" spans="1:16">
      <c r="A110" s="96"/>
      <c r="B110" s="81">
        <f>B109+7</f>
        <v>43478</v>
      </c>
      <c r="C110" s="20">
        <f>D109+G109-H109</f>
        <v>15907.834354733199</v>
      </c>
      <c r="D110" s="17">
        <f>C110+(C110*0.04)</f>
        <v>16544.147728922526</v>
      </c>
      <c r="E110" s="17">
        <f>C110/5500</f>
        <v>2.8923335190424</v>
      </c>
      <c r="F110" s="28">
        <f>(D110-C110)/E110</f>
        <v>219.99999999999969</v>
      </c>
      <c r="G110" s="18"/>
      <c r="H110" s="18"/>
      <c r="I110" s="19">
        <f>E110*50/C110</f>
        <v>9.0909090909090922E-3</v>
      </c>
      <c r="J110" s="87"/>
    </row>
    <row r="111" spans="1:16">
      <c r="A111" s="96"/>
      <c r="B111" s="81">
        <f>B110+7</f>
        <v>43485</v>
      </c>
      <c r="C111" s="20">
        <f>D110+G110-H110</f>
        <v>16544.147728922526</v>
      </c>
      <c r="D111" s="17">
        <f>C111+(C111*0.04)</f>
        <v>17205.913638079426</v>
      </c>
      <c r="E111" s="17">
        <f>C111/5500</f>
        <v>3.0080268598040956</v>
      </c>
      <c r="F111" s="28">
        <f>(D111-C111)/E111</f>
        <v>219.99999999999977</v>
      </c>
      <c r="G111" s="18"/>
      <c r="H111" s="18"/>
      <c r="I111" s="19">
        <f>E111*50/C111</f>
        <v>9.0909090909090905E-3</v>
      </c>
      <c r="J111" s="87"/>
    </row>
    <row r="112" spans="1:16" ht="13.5" thickBot="1">
      <c r="A112" s="97"/>
      <c r="B112" s="81">
        <f>B111+7</f>
        <v>43492</v>
      </c>
      <c r="C112" s="20">
        <f>D111+G111-H111</f>
        <v>17205.913638079426</v>
      </c>
      <c r="D112" s="17">
        <f>C112+(C112*0.04)</f>
        <v>17894.150183602604</v>
      </c>
      <c r="E112" s="17">
        <f>C112/5500</f>
        <v>3.1283479341962592</v>
      </c>
      <c r="F112" s="28">
        <f>(D112-C112)/E112</f>
        <v>220.00000000000014</v>
      </c>
      <c r="G112" s="80"/>
      <c r="H112" s="80"/>
      <c r="I112" s="19">
        <f>E112*50/C112</f>
        <v>9.0909090909090905E-3</v>
      </c>
      <c r="J112" s="87"/>
      <c r="K112" s="102"/>
      <c r="L112" s="103"/>
      <c r="M112" s="103"/>
      <c r="N112" s="103"/>
      <c r="O112" s="103"/>
      <c r="P112" s="103"/>
    </row>
    <row r="113" spans="1:16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5">
        <v>23</v>
      </c>
      <c r="B114" s="81">
        <f>B112+7</f>
        <v>43499</v>
      </c>
      <c r="C114" s="20">
        <f>D112+G112-H112</f>
        <v>17894.150183602604</v>
      </c>
      <c r="D114" s="17">
        <f>C114+(C114*0.04)</f>
        <v>18609.916190946708</v>
      </c>
      <c r="E114" s="17">
        <f>C114/5500</f>
        <v>3.2534818515641097</v>
      </c>
      <c r="F114" s="28">
        <f>(D114-C114)/E114</f>
        <v>219.99999999999991</v>
      </c>
      <c r="G114" s="18"/>
      <c r="H114" s="18"/>
      <c r="I114" s="19">
        <f>E114*50/C114</f>
        <v>9.0909090909090905E-3</v>
      </c>
      <c r="J114" s="87"/>
    </row>
    <row r="115" spans="1:16">
      <c r="A115" s="96"/>
      <c r="B115" s="81">
        <f>B114+7</f>
        <v>43506</v>
      </c>
      <c r="C115" s="20">
        <f>D114+G114-H114</f>
        <v>18609.916190946708</v>
      </c>
      <c r="D115" s="17">
        <f>C115+(C115*0.04)</f>
        <v>19354.312838584578</v>
      </c>
      <c r="E115" s="17">
        <f>C115/5500</f>
        <v>3.3836211256266742</v>
      </c>
      <c r="F115" s="28">
        <f>(D115-C115)/E115</f>
        <v>220.00000000000051</v>
      </c>
      <c r="G115" s="18"/>
      <c r="H115" s="18"/>
      <c r="I115" s="19">
        <f>E115*50/C115</f>
        <v>9.0909090909090905E-3</v>
      </c>
      <c r="J115" s="87"/>
    </row>
    <row r="116" spans="1:16">
      <c r="A116" s="96"/>
      <c r="B116" s="81">
        <f>B115+7</f>
        <v>43513</v>
      </c>
      <c r="C116" s="20">
        <f>D115+G115-H115</f>
        <v>19354.312838584578</v>
      </c>
      <c r="D116" s="17">
        <f>C116+(C116*0.04)</f>
        <v>20128.485352127962</v>
      </c>
      <c r="E116" s="17">
        <f>C116/5500</f>
        <v>3.5189659706517413</v>
      </c>
      <c r="F116" s="28">
        <f>(D116-C116)/E116</f>
        <v>220.00000000000037</v>
      </c>
      <c r="G116" s="18"/>
      <c r="H116" s="18"/>
      <c r="I116" s="19">
        <f>E116*50/C116</f>
        <v>9.0909090909090905E-3</v>
      </c>
      <c r="J116" s="87"/>
    </row>
    <row r="117" spans="1:16" ht="13.5" thickBot="1">
      <c r="A117" s="97"/>
      <c r="B117" s="81">
        <f>B116+7</f>
        <v>43520</v>
      </c>
      <c r="C117" s="20">
        <f>D116+G116-H116</f>
        <v>20128.485352127962</v>
      </c>
      <c r="D117" s="17">
        <f>C117+(C117*0.04)</f>
        <v>20933.624766213081</v>
      </c>
      <c r="E117" s="17">
        <f>C117/5500</f>
        <v>3.6597246094778111</v>
      </c>
      <c r="F117" s="28">
        <f>(D117-C117)/E117</f>
        <v>220.00000000000014</v>
      </c>
      <c r="G117" s="80"/>
      <c r="H117" s="80"/>
      <c r="I117" s="19">
        <f>E117*50/C117</f>
        <v>9.0909090909090905E-3</v>
      </c>
      <c r="J117" s="87"/>
      <c r="K117" s="102"/>
      <c r="L117" s="103"/>
      <c r="M117" s="103"/>
      <c r="N117" s="103"/>
      <c r="O117" s="103"/>
      <c r="P117" s="103"/>
    </row>
    <row r="118" spans="1:16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5">
        <v>24</v>
      </c>
      <c r="B119" s="81">
        <f>B117+7</f>
        <v>43527</v>
      </c>
      <c r="C119" s="20">
        <f>D117+G117-H117</f>
        <v>20933.624766213081</v>
      </c>
      <c r="D119" s="17">
        <f>C119+(C119*0.04)</f>
        <v>21770.969756861603</v>
      </c>
      <c r="E119" s="17">
        <f>C119/5500</f>
        <v>3.8061135938569239</v>
      </c>
      <c r="F119" s="28">
        <f>(D119-C119)/E119</f>
        <v>219.99999999999969</v>
      </c>
      <c r="G119" s="18"/>
      <c r="H119" s="18"/>
      <c r="I119" s="19">
        <f>E119*50/C119</f>
        <v>9.0909090909090905E-3</v>
      </c>
      <c r="J119" s="87"/>
    </row>
    <row r="120" spans="1:16">
      <c r="A120" s="96"/>
      <c r="B120" s="81">
        <f>B119+7</f>
        <v>43534</v>
      </c>
      <c r="C120" s="20">
        <f>D119+G119-H119</f>
        <v>21770.969756861603</v>
      </c>
      <c r="D120" s="17">
        <f>C120+(C120*0.04)</f>
        <v>22641.808547136068</v>
      </c>
      <c r="E120" s="17">
        <f>C120/5500</f>
        <v>3.9583581376112007</v>
      </c>
      <c r="F120" s="28">
        <f>(D120-C120)/E120</f>
        <v>220.00000000000028</v>
      </c>
      <c r="G120" s="18"/>
      <c r="H120" s="18"/>
      <c r="I120" s="19">
        <f>E120*50/C120</f>
        <v>9.0909090909090905E-3</v>
      </c>
      <c r="J120" s="87"/>
    </row>
    <row r="121" spans="1:16">
      <c r="A121" s="96"/>
      <c r="B121" s="81">
        <f>B120+7</f>
        <v>43541</v>
      </c>
      <c r="C121" s="20">
        <f>D120+G120-H120</f>
        <v>22641.808547136068</v>
      </c>
      <c r="D121" s="17">
        <f>C121+(C121*0.04)</f>
        <v>23547.48088902151</v>
      </c>
      <c r="E121" s="17">
        <f>C121/5500</f>
        <v>4.1166924631156485</v>
      </c>
      <c r="F121" s="28">
        <f>(D121-C121)/E121</f>
        <v>219.99999999999977</v>
      </c>
      <c r="G121" s="18"/>
      <c r="H121" s="18"/>
      <c r="I121" s="19">
        <f>E121*50/C121</f>
        <v>9.0909090909090905E-3</v>
      </c>
      <c r="J121" s="87"/>
    </row>
    <row r="122" spans="1:16" ht="13.5" thickBot="1">
      <c r="A122" s="97"/>
      <c r="B122" s="81">
        <f>B121+7</f>
        <v>43548</v>
      </c>
      <c r="C122" s="20">
        <f>D121+G121-H121</f>
        <v>23547.48088902151</v>
      </c>
      <c r="D122" s="17">
        <f>C122+(C122*0.04)</f>
        <v>24489.380124582371</v>
      </c>
      <c r="E122" s="17">
        <f>C122/5500</f>
        <v>4.2813601616402748</v>
      </c>
      <c r="F122" s="28">
        <f>(D122-C122)/E122</f>
        <v>220.00000000000006</v>
      </c>
      <c r="G122" s="80"/>
      <c r="H122" s="80">
        <f>(D122-C109)*0.35</f>
        <v>3217.6849434532342</v>
      </c>
      <c r="I122" s="19">
        <f>E122*50/C122</f>
        <v>9.0909090909090905E-3</v>
      </c>
      <c r="J122" s="87"/>
      <c r="K122" s="98" t="s">
        <v>47</v>
      </c>
      <c r="L122" s="99"/>
      <c r="M122" s="99"/>
      <c r="N122" s="99"/>
      <c r="O122" s="99"/>
      <c r="P122" s="99"/>
    </row>
    <row r="123" spans="1:16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5">
        <v>25</v>
      </c>
      <c r="B124" s="81">
        <f>B122+7</f>
        <v>43555</v>
      </c>
      <c r="C124" s="20">
        <f>D122+G122-H122</f>
        <v>21271.695181129136</v>
      </c>
      <c r="D124" s="17">
        <f>C124+(C124*0.04)</f>
        <v>22122.562988374302</v>
      </c>
      <c r="E124" s="17">
        <f>C124/5500</f>
        <v>3.8675809420234795</v>
      </c>
      <c r="F124" s="28">
        <f>(D124-C124)/E124</f>
        <v>220.00000000000006</v>
      </c>
      <c r="G124" s="17"/>
      <c r="H124" s="18"/>
      <c r="I124" s="19">
        <f>E124*50/C124</f>
        <v>9.0909090909090905E-3</v>
      </c>
      <c r="J124" s="87"/>
    </row>
    <row r="125" spans="1:16">
      <c r="A125" s="96"/>
      <c r="B125" s="81">
        <f>B124+7</f>
        <v>43562</v>
      </c>
      <c r="C125" s="20">
        <f>D124+G124-H124</f>
        <v>22122.562988374302</v>
      </c>
      <c r="D125" s="17">
        <f>C125+(C125*0.04)</f>
        <v>23007.465507909274</v>
      </c>
      <c r="E125" s="17">
        <f>C125/5500</f>
        <v>4.0222841797044184</v>
      </c>
      <c r="F125" s="28">
        <f>(D125-C125)/E125</f>
        <v>219.99999999999983</v>
      </c>
      <c r="G125" s="17"/>
      <c r="H125" s="18"/>
      <c r="I125" s="19">
        <f>E125*50/C125</f>
        <v>9.0909090909090905E-3</v>
      </c>
      <c r="J125" s="87"/>
      <c r="K125" s="31"/>
      <c r="L125" s="31"/>
    </row>
    <row r="126" spans="1:16">
      <c r="A126" s="96"/>
      <c r="B126" s="81">
        <f>B125+7</f>
        <v>43569</v>
      </c>
      <c r="C126" s="20">
        <f>D125+G125-H125</f>
        <v>23007.465507909274</v>
      </c>
      <c r="D126" s="17">
        <f>C126+(C126*0.04)</f>
        <v>23927.764128225645</v>
      </c>
      <c r="E126" s="17">
        <f>C126/5500</f>
        <v>4.1831755468925955</v>
      </c>
      <c r="F126" s="28">
        <f>(D126-C126)/E126</f>
        <v>219.99999999999997</v>
      </c>
      <c r="G126" s="17"/>
      <c r="H126" s="18"/>
      <c r="I126" s="19">
        <f>E126*50/C126</f>
        <v>9.0909090909090922E-3</v>
      </c>
      <c r="J126" s="87"/>
      <c r="K126" s="31"/>
      <c r="L126" s="31"/>
    </row>
    <row r="127" spans="1:16" ht="13.5" thickBot="1">
      <c r="A127" s="97"/>
      <c r="B127" s="81">
        <f>B126+7</f>
        <v>43576</v>
      </c>
      <c r="C127" s="20">
        <f>D126+G126-H126</f>
        <v>23927.764128225645</v>
      </c>
      <c r="D127" s="17">
        <f>C127+(C127*0.04)</f>
        <v>24884.874693354672</v>
      </c>
      <c r="E127" s="17">
        <f>C127/5500</f>
        <v>4.3505025687682988</v>
      </c>
      <c r="F127" s="28">
        <f>(D127-C127)/E127</f>
        <v>220.00000000000034</v>
      </c>
      <c r="G127" s="80"/>
      <c r="H127" s="80"/>
      <c r="I127" s="19">
        <f>E127*50/C127</f>
        <v>9.0909090909090905E-3</v>
      </c>
      <c r="J127" s="87"/>
      <c r="K127" s="102"/>
      <c r="L127" s="103"/>
      <c r="M127" s="103"/>
      <c r="N127" s="103"/>
      <c r="O127" s="103"/>
      <c r="P127" s="103"/>
    </row>
    <row r="128" spans="1:16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5">
        <v>26</v>
      </c>
      <c r="B129" s="81">
        <f>B127+7</f>
        <v>43583</v>
      </c>
      <c r="C129" s="20">
        <f>D127+G127-H127</f>
        <v>24884.874693354672</v>
      </c>
      <c r="D129" s="17">
        <f>C129+(C129*0.04)</f>
        <v>25880.269681088859</v>
      </c>
      <c r="E129" s="17">
        <f>C129/5500</f>
        <v>4.5245226715190316</v>
      </c>
      <c r="F129" s="28">
        <f>(D129-C129)/E129</f>
        <v>220.00000000000011</v>
      </c>
      <c r="G129" s="18"/>
      <c r="H129" s="18"/>
      <c r="I129" s="19">
        <f>E129*50/C129</f>
        <v>9.0909090909090922E-3</v>
      </c>
      <c r="J129" s="87"/>
    </row>
    <row r="130" spans="1:16">
      <c r="A130" s="96"/>
      <c r="B130" s="81">
        <f>B129+7</f>
        <v>43590</v>
      </c>
      <c r="C130" s="20">
        <f>D129+G129-H129</f>
        <v>25880.269681088859</v>
      </c>
      <c r="D130" s="17">
        <f>C130+(C130*0.04)</f>
        <v>26915.480468332415</v>
      </c>
      <c r="E130" s="17">
        <f>C130/5500</f>
        <v>4.7055035783797923</v>
      </c>
      <c r="F130" s="28">
        <f>(D130-C130)/E130</f>
        <v>220.00000000000023</v>
      </c>
      <c r="G130" s="18"/>
      <c r="H130" s="18"/>
      <c r="I130" s="19">
        <f>E130*50/C130</f>
        <v>9.0909090909090905E-3</v>
      </c>
      <c r="J130" s="87"/>
    </row>
    <row r="131" spans="1:16">
      <c r="A131" s="96"/>
      <c r="B131" s="81">
        <f>B130+7</f>
        <v>43597</v>
      </c>
      <c r="C131" s="20">
        <f>D130+G130-H130</f>
        <v>26915.480468332415</v>
      </c>
      <c r="D131" s="17">
        <f>C131+(C131*0.04)</f>
        <v>27992.099687065711</v>
      </c>
      <c r="E131" s="17">
        <f>C131/5500</f>
        <v>4.8937237215149842</v>
      </c>
      <c r="F131" s="28">
        <f>(D131-C131)/E131</f>
        <v>219.99999999999994</v>
      </c>
      <c r="G131" s="18"/>
      <c r="H131" s="18"/>
      <c r="I131" s="19">
        <f>E131*50/C131</f>
        <v>9.0909090909090905E-3</v>
      </c>
      <c r="J131" s="87"/>
    </row>
    <row r="132" spans="1:16" ht="13.5" thickBot="1">
      <c r="A132" s="97"/>
      <c r="B132" s="81">
        <f>B131+7</f>
        <v>43604</v>
      </c>
      <c r="C132" s="20">
        <f>D131+G131-H131</f>
        <v>27992.099687065711</v>
      </c>
      <c r="D132" s="17">
        <f>C132+(C132*0.04)</f>
        <v>29111.78367454834</v>
      </c>
      <c r="E132" s="17">
        <f>C132/5500</f>
        <v>5.0894726703755842</v>
      </c>
      <c r="F132" s="28">
        <f>(D132-C132)/E132</f>
        <v>220.00000000000011</v>
      </c>
      <c r="G132" s="80"/>
      <c r="H132" s="80"/>
      <c r="I132" s="19">
        <f>E132*50/C132</f>
        <v>9.0909090909090905E-3</v>
      </c>
      <c r="J132" s="87"/>
      <c r="K132" s="102"/>
      <c r="L132" s="103"/>
      <c r="M132" s="103"/>
      <c r="N132" s="103"/>
      <c r="O132" s="103"/>
      <c r="P132" s="103"/>
    </row>
    <row r="133" spans="1:16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5">
        <v>27</v>
      </c>
      <c r="B134" s="81">
        <f>B132+7</f>
        <v>43611</v>
      </c>
      <c r="C134" s="20">
        <f>D132+G132-H132</f>
        <v>29111.78367454834</v>
      </c>
      <c r="D134" s="17">
        <f>C134+(C134*0.04)</f>
        <v>30276.255021530273</v>
      </c>
      <c r="E134" s="17">
        <f>C134/5500</f>
        <v>5.2930515771906075</v>
      </c>
      <c r="F134" s="28">
        <f>(D134-C134)/E134</f>
        <v>219.9999999999998</v>
      </c>
      <c r="G134" s="18"/>
      <c r="H134" s="18"/>
      <c r="I134" s="19">
        <f>E134*50/C134</f>
        <v>9.0909090909090905E-3</v>
      </c>
      <c r="J134" s="87"/>
    </row>
    <row r="135" spans="1:16">
      <c r="A135" s="96"/>
      <c r="B135" s="81">
        <f>B134+7</f>
        <v>43618</v>
      </c>
      <c r="C135" s="20">
        <f>D134+G134-H134</f>
        <v>30276.255021530273</v>
      </c>
      <c r="D135" s="17">
        <f>C135+(C135*0.04)</f>
        <v>31487.305222391482</v>
      </c>
      <c r="E135" s="17">
        <f>C135/5500</f>
        <v>5.5047736402782315</v>
      </c>
      <c r="F135" s="28">
        <f>(D135-C135)/E135</f>
        <v>219.99999999999972</v>
      </c>
      <c r="G135" s="18"/>
      <c r="H135" s="18"/>
      <c r="I135" s="19">
        <f>E135*50/C135</f>
        <v>9.0909090909090905E-3</v>
      </c>
      <c r="J135" s="87"/>
    </row>
    <row r="136" spans="1:16">
      <c r="A136" s="96"/>
      <c r="B136" s="81">
        <f>B135+7</f>
        <v>43625</v>
      </c>
      <c r="C136" s="20">
        <f>D135+G135-H135</f>
        <v>31487.305222391482</v>
      </c>
      <c r="D136" s="17">
        <f>C136+(C136*0.04)</f>
        <v>32746.797431287141</v>
      </c>
      <c r="E136" s="17">
        <f>C136/5500</f>
        <v>5.7249645858893601</v>
      </c>
      <c r="F136" s="28">
        <f>(D136-C136)/E136</f>
        <v>219.99999999999997</v>
      </c>
      <c r="G136" s="18"/>
      <c r="H136" s="18"/>
      <c r="I136" s="19">
        <f>E136*50/C136</f>
        <v>9.0909090909090905E-3</v>
      </c>
      <c r="J136" s="87"/>
    </row>
    <row r="137" spans="1:16" ht="13.5" thickBot="1">
      <c r="A137" s="97"/>
      <c r="B137" s="81">
        <f>B136+7</f>
        <v>43632</v>
      </c>
      <c r="C137" s="20">
        <f>D136+G136-H136</f>
        <v>32746.797431287141</v>
      </c>
      <c r="D137" s="17">
        <f>C137+(C137*0.04)</f>
        <v>34056.669328538628</v>
      </c>
      <c r="E137" s="17">
        <f>C137/5500</f>
        <v>5.9539631693249344</v>
      </c>
      <c r="F137" s="28">
        <f>(D137-C137)/E137</f>
        <v>220.00000000000026</v>
      </c>
      <c r="G137" s="80"/>
      <c r="H137" s="80">
        <f>(D137-C124)*0.35</f>
        <v>4474.7409515933214</v>
      </c>
      <c r="I137" s="19">
        <f>E137*50/C137</f>
        <v>9.0909090909090905E-3</v>
      </c>
      <c r="J137" s="87"/>
      <c r="K137" s="98" t="s">
        <v>48</v>
      </c>
      <c r="L137" s="99"/>
      <c r="M137" s="99"/>
      <c r="N137" s="99"/>
      <c r="O137" s="99"/>
      <c r="P137" s="99"/>
    </row>
    <row r="138" spans="1:16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2"/>
    </row>
    <row r="139" spans="1:16">
      <c r="A139" s="95">
        <v>28</v>
      </c>
      <c r="B139" s="81">
        <f>B137+7</f>
        <v>43639</v>
      </c>
      <c r="C139" s="20">
        <f>D137+G137-H137</f>
        <v>29581.928376945307</v>
      </c>
      <c r="D139" s="17">
        <f>C139+(C139*0.04)</f>
        <v>30765.20551202312</v>
      </c>
      <c r="E139" s="17">
        <f>C139/5500</f>
        <v>5.3785324321718742</v>
      </c>
      <c r="F139" s="28">
        <f>(D139-C139)/E139</f>
        <v>220.00000000000011</v>
      </c>
      <c r="G139" s="18"/>
      <c r="H139" s="18"/>
      <c r="I139" s="19">
        <f>E139*50/C139</f>
        <v>9.0909090909090922E-3</v>
      </c>
      <c r="J139" s="87"/>
    </row>
    <row r="140" spans="1:16">
      <c r="A140" s="96"/>
      <c r="B140" s="81">
        <f>B139+7</f>
        <v>43646</v>
      </c>
      <c r="C140" s="20">
        <f>D139+G139-H139</f>
        <v>30765.20551202312</v>
      </c>
      <c r="D140" s="17">
        <f>C140+(C140*0.04)</f>
        <v>31995.813732504044</v>
      </c>
      <c r="E140" s="17">
        <f>C140/5500</f>
        <v>5.5936737294587493</v>
      </c>
      <c r="F140" s="28">
        <f>(D140-C140)/E140</f>
        <v>219.99999999999994</v>
      </c>
      <c r="G140" s="18"/>
      <c r="H140" s="18"/>
      <c r="I140" s="19">
        <f>E140*50/C140</f>
        <v>9.0909090909090905E-3</v>
      </c>
      <c r="J140" s="87"/>
    </row>
    <row r="141" spans="1:16">
      <c r="A141" s="96"/>
      <c r="B141" s="81">
        <f>B140+7</f>
        <v>43653</v>
      </c>
      <c r="C141" s="20">
        <f>D140+G140-H140</f>
        <v>31995.813732504044</v>
      </c>
      <c r="D141" s="17">
        <f>C141+(C141*0.04)</f>
        <v>33275.646281804206</v>
      </c>
      <c r="E141" s="17">
        <f>C141/5500</f>
        <v>5.8174206786370988</v>
      </c>
      <c r="F141" s="28">
        <f>(D141-C141)/E141</f>
        <v>219.99999999999991</v>
      </c>
      <c r="G141" s="18"/>
      <c r="H141" s="18"/>
      <c r="I141" s="19">
        <f>E141*50/C141</f>
        <v>9.0909090909090905E-3</v>
      </c>
      <c r="J141" s="87"/>
    </row>
    <row r="142" spans="1:16" ht="13.5" thickBot="1">
      <c r="A142" s="97"/>
      <c r="B142" s="81">
        <f>B141+7</f>
        <v>43660</v>
      </c>
      <c r="C142" s="20">
        <f>D141+G141-H141</f>
        <v>33275.646281804206</v>
      </c>
      <c r="D142" s="17">
        <f>C142+(C142*0.04)</f>
        <v>34606.672133076376</v>
      </c>
      <c r="E142" s="17">
        <f>C142/5500</f>
        <v>6.0501175057825831</v>
      </c>
      <c r="F142" s="28">
        <f>(D142-C142)/E142</f>
        <v>220.00000000000031</v>
      </c>
      <c r="G142" s="80"/>
      <c r="H142" s="80"/>
      <c r="I142" s="19">
        <f>E142*50/C142</f>
        <v>9.0909090909090922E-3</v>
      </c>
      <c r="J142" s="87"/>
      <c r="N142" s="86"/>
      <c r="O142" s="86"/>
      <c r="P142" s="86"/>
    </row>
    <row r="143" spans="1:16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5">
        <v>29</v>
      </c>
      <c r="B144" s="81">
        <f>B142+7</f>
        <v>43667</v>
      </c>
      <c r="C144" s="20">
        <f>D142+G142-H142</f>
        <v>34606.672133076376</v>
      </c>
      <c r="D144" s="17">
        <f>C144+(C144*0.04)</f>
        <v>35990.939018399433</v>
      </c>
      <c r="E144" s="17">
        <f>C144/5500</f>
        <v>6.2921222060138868</v>
      </c>
      <c r="F144" s="28">
        <f>(D144-C144)/E144</f>
        <v>220.00000000000031</v>
      </c>
      <c r="G144" s="18"/>
      <c r="H144" s="18"/>
      <c r="I144" s="19">
        <f>E144*50/C144</f>
        <v>9.0909090909090922E-3</v>
      </c>
      <c r="J144" s="87"/>
    </row>
    <row r="145" spans="1:16">
      <c r="A145" s="96"/>
      <c r="B145" s="81">
        <f>B144+7</f>
        <v>43674</v>
      </c>
      <c r="C145" s="20">
        <f>D144+G144-H144</f>
        <v>35990.939018399433</v>
      </c>
      <c r="D145" s="17">
        <f>C145+(C145*0.04)</f>
        <v>37430.576579135413</v>
      </c>
      <c r="E145" s="17">
        <f>C145/5500</f>
        <v>6.5438070942544426</v>
      </c>
      <c r="F145" s="28">
        <f>(D145-C145)/E145</f>
        <v>220.00000000000048</v>
      </c>
      <c r="G145" s="18"/>
      <c r="H145" s="18"/>
      <c r="I145" s="19">
        <f>E145*50/C145</f>
        <v>9.0909090909090905E-3</v>
      </c>
      <c r="J145" s="87"/>
    </row>
    <row r="146" spans="1:16">
      <c r="A146" s="96"/>
      <c r="B146" s="81">
        <f>B145+7</f>
        <v>43681</v>
      </c>
      <c r="C146" s="20">
        <f>D145+G145-H145</f>
        <v>37430.576579135413</v>
      </c>
      <c r="D146" s="17">
        <f>C146+(C146*0.04)</f>
        <v>38927.79964230083</v>
      </c>
      <c r="E146" s="17">
        <f>C146/5500</f>
        <v>6.8055593780246202</v>
      </c>
      <c r="F146" s="28">
        <f>(D146-C146)/E146</f>
        <v>220</v>
      </c>
      <c r="G146" s="18"/>
      <c r="H146" s="18"/>
      <c r="I146" s="19">
        <f>E146*50/C146</f>
        <v>9.0909090909090905E-3</v>
      </c>
      <c r="J146" s="87"/>
    </row>
    <row r="147" spans="1:16" ht="13.5" thickBot="1">
      <c r="A147" s="97"/>
      <c r="B147" s="81">
        <f>B146+7</f>
        <v>43688</v>
      </c>
      <c r="C147" s="20">
        <f>D146+G146-H146</f>
        <v>38927.79964230083</v>
      </c>
      <c r="D147" s="17">
        <f>C147+(C147*0.04)</f>
        <v>40484.911627992864</v>
      </c>
      <c r="E147" s="17">
        <f>C147/5500</f>
        <v>7.0777817531456053</v>
      </c>
      <c r="F147" s="28">
        <f>(D147-C147)/E147</f>
        <v>220.00000000000011</v>
      </c>
      <c r="G147" s="80"/>
      <c r="H147" s="80"/>
      <c r="I147" s="19">
        <f>E147*50/C147</f>
        <v>9.0909090909090905E-3</v>
      </c>
      <c r="J147" s="87"/>
      <c r="K147" s="102"/>
      <c r="L147" s="103"/>
      <c r="M147" s="103"/>
      <c r="N147" s="103"/>
      <c r="O147" s="103"/>
      <c r="P147" s="103"/>
    </row>
    <row r="148" spans="1:16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5">
        <v>30</v>
      </c>
      <c r="B149" s="81">
        <f>B147+7</f>
        <v>43695</v>
      </c>
      <c r="C149" s="20">
        <f>D147+G147-H147</f>
        <v>40484.911627992864</v>
      </c>
      <c r="D149" s="17">
        <f>C149+(C149*0.04)</f>
        <v>42104.308093112581</v>
      </c>
      <c r="E149" s="17">
        <f>C149/5500</f>
        <v>7.36089302327143</v>
      </c>
      <c r="F149" s="28">
        <f>(D149-C149)/E149</f>
        <v>220.00000000000028</v>
      </c>
      <c r="G149" s="18"/>
      <c r="H149" s="18"/>
      <c r="I149" s="19">
        <f>E149*50/C149</f>
        <v>9.0909090909090922E-3</v>
      </c>
      <c r="J149" s="87"/>
    </row>
    <row r="150" spans="1:16">
      <c r="A150" s="96"/>
      <c r="B150" s="81">
        <f>B149+7</f>
        <v>43702</v>
      </c>
      <c r="C150" s="20">
        <f>D149+G149-H149</f>
        <v>42104.308093112581</v>
      </c>
      <c r="D150" s="17">
        <f>C150+(C150*0.04)</f>
        <v>43788.480416837083</v>
      </c>
      <c r="E150" s="17">
        <f>C150/5500</f>
        <v>7.6553287442022873</v>
      </c>
      <c r="F150" s="28">
        <f>(D150-C150)/E150</f>
        <v>219.99999999999989</v>
      </c>
      <c r="G150" s="18"/>
      <c r="H150" s="18"/>
      <c r="I150" s="19">
        <f>E150*50/C150</f>
        <v>9.0909090909090905E-3</v>
      </c>
      <c r="J150" s="87"/>
    </row>
    <row r="151" spans="1:16">
      <c r="A151" s="96"/>
      <c r="B151" s="81">
        <f>B150+7</f>
        <v>43709</v>
      </c>
      <c r="C151" s="20">
        <f>D150+G150-H150</f>
        <v>43788.480416837083</v>
      </c>
      <c r="D151" s="17">
        <f>C151+(C151*0.04)</f>
        <v>45540.019633510565</v>
      </c>
      <c r="E151" s="17">
        <f>C151/5500</f>
        <v>7.961541893970379</v>
      </c>
      <c r="F151" s="28">
        <f>(D151-C151)/E151</f>
        <v>219.9999999999998</v>
      </c>
      <c r="G151" s="18"/>
      <c r="H151" s="18"/>
      <c r="I151" s="19">
        <f>E151*50/C151</f>
        <v>9.0909090909090922E-3</v>
      </c>
      <c r="J151" s="87"/>
    </row>
    <row r="152" spans="1:16" ht="13.5" thickBot="1">
      <c r="A152" s="97"/>
      <c r="B152" s="81">
        <f>B151+7</f>
        <v>43716</v>
      </c>
      <c r="C152" s="20">
        <f>D151+G151-H151</f>
        <v>45540.019633510565</v>
      </c>
      <c r="D152" s="17">
        <f>C152+(C152*0.04)</f>
        <v>47361.620418850987</v>
      </c>
      <c r="E152" s="17">
        <f>C152/5500</f>
        <v>8.2800035697291943</v>
      </c>
      <c r="F152" s="28">
        <f>(D152-C152)/E152</f>
        <v>219.99999999999997</v>
      </c>
      <c r="G152" s="80"/>
      <c r="H152" s="80">
        <f>(D152-C139)*0.35</f>
        <v>6222.8922146669875</v>
      </c>
      <c r="I152" s="19">
        <f>E152*50/C152</f>
        <v>9.0909090909090922E-3</v>
      </c>
      <c r="J152" s="87"/>
      <c r="K152" s="98" t="s">
        <v>47</v>
      </c>
      <c r="L152" s="99"/>
      <c r="M152" s="99"/>
      <c r="N152" s="99"/>
      <c r="O152" s="99"/>
      <c r="P152" s="99"/>
    </row>
    <row r="153" spans="1:16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5">
        <v>31</v>
      </c>
      <c r="B154" s="81">
        <f>B152+7</f>
        <v>43723</v>
      </c>
      <c r="C154" s="20">
        <f>D152+G152-H152</f>
        <v>41138.728204184001</v>
      </c>
      <c r="D154" s="17">
        <f>C154+(C154*0.04)</f>
        <v>42784.277332351361</v>
      </c>
      <c r="E154" s="17">
        <f>C154/5500</f>
        <v>7.4797687643970914</v>
      </c>
      <c r="F154" s="28">
        <f>(D154-C154)/E154</f>
        <v>220.00000000000003</v>
      </c>
      <c r="G154" s="17"/>
      <c r="H154" s="79"/>
      <c r="I154" s="19">
        <f>E154*50/C154</f>
        <v>9.0909090909090922E-3</v>
      </c>
      <c r="J154" s="87"/>
    </row>
    <row r="155" spans="1:16">
      <c r="A155" s="96"/>
      <c r="B155" s="81">
        <f>B154+7</f>
        <v>43730</v>
      </c>
      <c r="C155" s="20">
        <f>D154+G154-H154</f>
        <v>42784.277332351361</v>
      </c>
      <c r="D155" s="17">
        <f>C155+(C155*0.04)</f>
        <v>44495.648425645413</v>
      </c>
      <c r="E155" s="17">
        <f>C155/5500</f>
        <v>7.7789595149729749</v>
      </c>
      <c r="F155" s="28">
        <f>(D155-C155)/E155</f>
        <v>219.99999999999969</v>
      </c>
      <c r="G155" s="17"/>
      <c r="H155" s="79"/>
      <c r="I155" s="19">
        <f>E155*50/C155</f>
        <v>9.0909090909090905E-3</v>
      </c>
      <c r="J155" s="87"/>
    </row>
    <row r="156" spans="1:16">
      <c r="A156" s="96"/>
      <c r="B156" s="81">
        <f>B155+7</f>
        <v>43737</v>
      </c>
      <c r="C156" s="20">
        <f>D155+G155-H155</f>
        <v>44495.648425645413</v>
      </c>
      <c r="D156" s="17">
        <f>C156+(C156*0.04)</f>
        <v>46275.47436267123</v>
      </c>
      <c r="E156" s="17">
        <f>C156/5500</f>
        <v>8.0901178955718933</v>
      </c>
      <c r="F156" s="28">
        <f>(D156-C156)/E156</f>
        <v>220</v>
      </c>
      <c r="G156" s="17"/>
      <c r="H156" s="79"/>
      <c r="I156" s="19">
        <f>E156*50/C156</f>
        <v>9.0909090909090905E-3</v>
      </c>
      <c r="J156" s="87"/>
    </row>
    <row r="157" spans="1:16" ht="13.5" thickBot="1">
      <c r="A157" s="97"/>
      <c r="B157" s="81">
        <f>B156+7</f>
        <v>43744</v>
      </c>
      <c r="C157" s="20">
        <f>D156+G156-H156</f>
        <v>46275.47436267123</v>
      </c>
      <c r="D157" s="17">
        <f>C157+(C157*0.04)</f>
        <v>48126.493337178079</v>
      </c>
      <c r="E157" s="17">
        <f>C157/5500</f>
        <v>8.4137226113947694</v>
      </c>
      <c r="F157" s="28">
        <f>(D157-C157)/E157</f>
        <v>220</v>
      </c>
      <c r="G157" s="80"/>
      <c r="H157" s="80"/>
      <c r="I157" s="19">
        <f>E157*50/C157</f>
        <v>9.0909090909090905E-3</v>
      </c>
      <c r="J157" s="87"/>
      <c r="K157" s="102"/>
      <c r="L157" s="103"/>
      <c r="M157" s="103"/>
      <c r="N157" s="103"/>
      <c r="O157" s="103"/>
      <c r="P157" s="103"/>
    </row>
    <row r="158" spans="1:16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5">
        <v>32</v>
      </c>
      <c r="B159" s="81">
        <f>B157+7</f>
        <v>43751</v>
      </c>
      <c r="C159" s="20">
        <f>D157+G157-H157</f>
        <v>48126.493337178079</v>
      </c>
      <c r="D159" s="17">
        <f>C159+(C159*0.04)</f>
        <v>50051.553070665199</v>
      </c>
      <c r="E159" s="17">
        <f>C159/5500</f>
        <v>8.7502715158505602</v>
      </c>
      <c r="F159" s="28">
        <f>(D159-C159)/E159</f>
        <v>219.99999999999963</v>
      </c>
      <c r="G159" s="18"/>
      <c r="H159" s="18"/>
      <c r="I159" s="19">
        <f>E159*50/C159</f>
        <v>9.0909090909090905E-3</v>
      </c>
      <c r="J159" s="87"/>
    </row>
    <row r="160" spans="1:16">
      <c r="A160" s="96"/>
      <c r="B160" s="81">
        <f>B159+7</f>
        <v>43758</v>
      </c>
      <c r="C160" s="20">
        <f>D159+G159-H159</f>
        <v>50051.553070665199</v>
      </c>
      <c r="D160" s="17">
        <f>C160+(C160*0.04)</f>
        <v>52053.615193491809</v>
      </c>
      <c r="E160" s="17">
        <f>C160/5500</f>
        <v>9.1002823764845822</v>
      </c>
      <c r="F160" s="28">
        <f>(D160-C160)/E160</f>
        <v>220.0000000000002</v>
      </c>
      <c r="G160" s="18"/>
      <c r="H160" s="18"/>
      <c r="I160" s="19">
        <f>E160*50/C160</f>
        <v>9.0909090909090922E-3</v>
      </c>
      <c r="J160" s="87"/>
    </row>
    <row r="161" spans="1:16">
      <c r="A161" s="96"/>
      <c r="B161" s="81">
        <f>B160+7</f>
        <v>43765</v>
      </c>
      <c r="C161" s="20">
        <f>D160+G160-H160</f>
        <v>52053.615193491809</v>
      </c>
      <c r="D161" s="17">
        <f>C161+(C161*0.04)</f>
        <v>54135.759801231485</v>
      </c>
      <c r="E161" s="17">
        <f>C161/5500</f>
        <v>9.4642936715439649</v>
      </c>
      <c r="F161" s="28">
        <f>(D161-C161)/E161</f>
        <v>220.00000000000037</v>
      </c>
      <c r="G161" s="18"/>
      <c r="H161" s="18"/>
      <c r="I161" s="19">
        <f>E161*50/C161</f>
        <v>9.0909090909090905E-3</v>
      </c>
      <c r="J161" s="87"/>
    </row>
    <row r="162" spans="1:16" ht="13.5" thickBot="1">
      <c r="A162" s="97"/>
      <c r="B162" s="81">
        <f>B161+7</f>
        <v>43772</v>
      </c>
      <c r="C162" s="20">
        <f>D161+G161-H161</f>
        <v>54135.759801231485</v>
      </c>
      <c r="D162" s="17">
        <f>C162+(C162*0.04)</f>
        <v>56301.190193280745</v>
      </c>
      <c r="E162" s="17">
        <f>C162/5500</f>
        <v>9.842865418405724</v>
      </c>
      <c r="F162" s="28">
        <f>(D162-C162)/E162</f>
        <v>220.00000000000009</v>
      </c>
      <c r="G162" s="80"/>
      <c r="H162" s="80"/>
      <c r="I162" s="19">
        <f>E162*50/C162</f>
        <v>9.0909090909090905E-3</v>
      </c>
      <c r="J162" s="87"/>
      <c r="K162" s="102"/>
      <c r="L162" s="103"/>
      <c r="M162" s="103"/>
      <c r="N162" s="103"/>
      <c r="O162" s="103"/>
      <c r="P162" s="103"/>
    </row>
    <row r="163" spans="1:16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5">
        <v>33</v>
      </c>
      <c r="B164" s="81">
        <f>B162+7</f>
        <v>43779</v>
      </c>
      <c r="C164" s="20">
        <f>D162+G162-H162</f>
        <v>56301.190193280745</v>
      </c>
      <c r="D164" s="17">
        <f>C164+(C164*0.04)</f>
        <v>58553.237801011972</v>
      </c>
      <c r="E164" s="17">
        <f>C164/5500</f>
        <v>10.236580035141953</v>
      </c>
      <c r="F164" s="28">
        <f>(D164-C164)/E164</f>
        <v>219.99999999999972</v>
      </c>
      <c r="G164" s="18"/>
      <c r="H164" s="18"/>
      <c r="I164" s="19">
        <f>E164*50/C164</f>
        <v>9.0909090909090905E-3</v>
      </c>
      <c r="J164" s="87"/>
    </row>
    <row r="165" spans="1:16">
      <c r="A165" s="96"/>
      <c r="B165" s="81">
        <f>B164+7</f>
        <v>43786</v>
      </c>
      <c r="C165" s="20">
        <f>D164+G164-H164</f>
        <v>58553.237801011972</v>
      </c>
      <c r="D165" s="17">
        <f>C165+(C165*0.04)</f>
        <v>60895.367313052448</v>
      </c>
      <c r="E165" s="17">
        <f>C165/5500</f>
        <v>10.646043236547632</v>
      </c>
      <c r="F165" s="28">
        <f>(D165-C165)/E165</f>
        <v>219.99999999999969</v>
      </c>
      <c r="G165" s="18"/>
      <c r="H165" s="18"/>
      <c r="I165" s="19">
        <f>E165*50/C165</f>
        <v>9.0909090909090922E-3</v>
      </c>
      <c r="J165" s="87"/>
      <c r="K165" s="31"/>
      <c r="L165" s="31"/>
    </row>
    <row r="166" spans="1:16">
      <c r="A166" s="96"/>
      <c r="B166" s="81">
        <f>B165+7</f>
        <v>43793</v>
      </c>
      <c r="C166" s="20">
        <f>D165+G165-H165</f>
        <v>60895.367313052448</v>
      </c>
      <c r="D166" s="17">
        <f>C166+(C166*0.04)</f>
        <v>63331.182005574548</v>
      </c>
      <c r="E166" s="17">
        <f>C166/5500</f>
        <v>11.071884966009536</v>
      </c>
      <c r="F166" s="28">
        <f>(D166-C166)/E166</f>
        <v>220.00000000000026</v>
      </c>
      <c r="G166" s="18"/>
      <c r="H166" s="18"/>
      <c r="I166" s="19">
        <f>E166*50/C166</f>
        <v>9.0909090909090905E-3</v>
      </c>
      <c r="J166" s="87"/>
      <c r="K166" s="31"/>
      <c r="L166" s="31"/>
    </row>
    <row r="167" spans="1:16" ht="13.5" thickBot="1">
      <c r="A167" s="97"/>
      <c r="B167" s="81">
        <f>B166+7</f>
        <v>43800</v>
      </c>
      <c r="C167" s="20">
        <f>D166+G166-H166</f>
        <v>63331.182005574548</v>
      </c>
      <c r="D167" s="17">
        <f>C167+(C167*0.04)</f>
        <v>65864.429285797523</v>
      </c>
      <c r="E167" s="17">
        <f>C167/5500</f>
        <v>11.514760364649918</v>
      </c>
      <c r="F167" s="28">
        <f>(D167-C167)/E167</f>
        <v>219.99999999999937</v>
      </c>
      <c r="G167" s="80"/>
      <c r="H167" s="80">
        <f>(D167-C154)*0.35</f>
        <v>8653.9953785647322</v>
      </c>
      <c r="I167" s="19">
        <f>E167*50/C167</f>
        <v>9.0909090909090922E-3</v>
      </c>
      <c r="J167" s="87"/>
      <c r="K167" s="98" t="s">
        <v>47</v>
      </c>
      <c r="L167" s="99"/>
      <c r="M167" s="99"/>
      <c r="N167" s="99"/>
      <c r="O167" s="99"/>
      <c r="P167" s="99"/>
    </row>
    <row r="168" spans="1:16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5">
        <v>34</v>
      </c>
      <c r="B169" s="81">
        <f>B167+7</f>
        <v>43807</v>
      </c>
      <c r="C169" s="20">
        <f>D167+G167-H167</f>
        <v>57210.433907232793</v>
      </c>
      <c r="D169" s="17">
        <f>C169+(C169*0.04)</f>
        <v>59498.851263522105</v>
      </c>
      <c r="E169" s="17">
        <f>C169/5500</f>
        <v>10.401897074042326</v>
      </c>
      <c r="F169" s="28">
        <f>(D169-C169)/E169</f>
        <v>220.00000000000003</v>
      </c>
      <c r="G169" s="18"/>
      <c r="H169" s="18"/>
      <c r="I169" s="19">
        <f>E169*50/C169</f>
        <v>9.0909090909090922E-3</v>
      </c>
      <c r="J169" s="87"/>
    </row>
    <row r="170" spans="1:16">
      <c r="A170" s="96"/>
      <c r="B170" s="81">
        <f>B169+7</f>
        <v>43814</v>
      </c>
      <c r="C170" s="20">
        <f>D169+G169-H169</f>
        <v>59498.851263522105</v>
      </c>
      <c r="D170" s="17">
        <f>C170+(C170*0.04)</f>
        <v>61878.805314062993</v>
      </c>
      <c r="E170" s="17">
        <f>C170/5500</f>
        <v>10.817972957004018</v>
      </c>
      <c r="F170" s="28">
        <f>(D170-C170)/E170</f>
        <v>220.00000000000034</v>
      </c>
      <c r="G170" s="18"/>
      <c r="H170" s="18"/>
      <c r="I170" s="19">
        <f>E170*50/C170</f>
        <v>9.0909090909090905E-3</v>
      </c>
      <c r="J170" s="87"/>
    </row>
    <row r="171" spans="1:16">
      <c r="A171" s="96"/>
      <c r="B171" s="81">
        <f>B170+7</f>
        <v>43821</v>
      </c>
      <c r="C171" s="20">
        <f>D170+G170-H170</f>
        <v>61878.805314062993</v>
      </c>
      <c r="D171" s="17">
        <f>C171+(C171*0.04)</f>
        <v>64353.957526625512</v>
      </c>
      <c r="E171" s="17">
        <f>C171/5500</f>
        <v>11.250691875284181</v>
      </c>
      <c r="F171" s="28">
        <f>(D171-C171)/E171</f>
        <v>220</v>
      </c>
      <c r="G171" s="18"/>
      <c r="H171" s="18"/>
      <c r="I171" s="19">
        <f>E171*50/C171</f>
        <v>9.0909090909090905E-3</v>
      </c>
      <c r="J171" s="87"/>
    </row>
    <row r="172" spans="1:16" ht="13.5" thickBot="1">
      <c r="A172" s="97"/>
      <c r="B172" s="81">
        <f>B171+7</f>
        <v>43828</v>
      </c>
      <c r="C172" s="20">
        <f>D171+G171-H171</f>
        <v>64353.957526625512</v>
      </c>
      <c r="D172" s="17">
        <f>C172+(C172*0.04)</f>
        <v>66928.115827690533</v>
      </c>
      <c r="E172" s="17">
        <f>C172/5500</f>
        <v>11.700719550295547</v>
      </c>
      <c r="F172" s="28">
        <f>(D172-C172)/E172</f>
        <v>220.00000000000006</v>
      </c>
      <c r="G172" s="80"/>
      <c r="H172" s="80"/>
      <c r="I172" s="19">
        <f>E172*50/C172</f>
        <v>9.0909090909090922E-3</v>
      </c>
      <c r="J172" s="87"/>
      <c r="K172" s="102"/>
      <c r="L172" s="103"/>
      <c r="M172" s="103"/>
      <c r="N172" s="103"/>
      <c r="O172" s="103"/>
      <c r="P172" s="103"/>
    </row>
    <row r="173" spans="1:16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5">
        <v>35</v>
      </c>
      <c r="B174" s="81">
        <f>B172+7</f>
        <v>43835</v>
      </c>
      <c r="C174" s="20">
        <f>D172+G172-H172</f>
        <v>66928.115827690533</v>
      </c>
      <c r="D174" s="17">
        <f>C174+(C174*0.04)</f>
        <v>69605.240460798159</v>
      </c>
      <c r="E174" s="17">
        <f>C174/5500</f>
        <v>12.16874833230737</v>
      </c>
      <c r="F174" s="28">
        <f>(D174-C174)/E174</f>
        <v>220.00000000000034</v>
      </c>
      <c r="G174" s="18"/>
      <c r="H174" s="18"/>
      <c r="I174" s="19">
        <f>E174*50/C174</f>
        <v>9.0909090909090922E-3</v>
      </c>
      <c r="J174" s="87"/>
    </row>
    <row r="175" spans="1:16">
      <c r="A175" s="96"/>
      <c r="B175" s="81">
        <f>B174+7</f>
        <v>43842</v>
      </c>
      <c r="C175" s="20">
        <f>D174+G174-H174</f>
        <v>69605.240460798159</v>
      </c>
      <c r="D175" s="17">
        <f>C175+(C175*0.04)</f>
        <v>72389.450079230082</v>
      </c>
      <c r="E175" s="17">
        <f>C175/5500</f>
        <v>12.655498265599665</v>
      </c>
      <c r="F175" s="28">
        <f>(D175-C175)/E175</f>
        <v>219.99999999999977</v>
      </c>
      <c r="G175" s="18"/>
      <c r="H175" s="18"/>
      <c r="I175" s="19">
        <f>E175*50/C175</f>
        <v>9.0909090909090905E-3</v>
      </c>
      <c r="J175" s="87"/>
    </row>
    <row r="176" spans="1:16">
      <c r="A176" s="96"/>
      <c r="B176" s="81">
        <f>B175+7</f>
        <v>43849</v>
      </c>
      <c r="C176" s="20">
        <f>D175+G175-H175</f>
        <v>72389.450079230082</v>
      </c>
      <c r="D176" s="17">
        <f>C176+(C176*0.04)</f>
        <v>75285.02808239928</v>
      </c>
      <c r="E176" s="17">
        <f>C176/5500</f>
        <v>13.161718196223651</v>
      </c>
      <c r="F176" s="28">
        <f>(D176-C176)/E176</f>
        <v>219.99999999999957</v>
      </c>
      <c r="G176" s="18"/>
      <c r="H176" s="18"/>
      <c r="I176" s="19">
        <f>E176*50/C176</f>
        <v>9.0909090909090905E-3</v>
      </c>
      <c r="J176" s="87"/>
    </row>
    <row r="177" spans="1:16" ht="13.5" thickBot="1">
      <c r="A177" s="97"/>
      <c r="B177" s="81">
        <f>B176+7</f>
        <v>43856</v>
      </c>
      <c r="C177" s="20">
        <f>D176+G176-H176</f>
        <v>75285.02808239928</v>
      </c>
      <c r="D177" s="17">
        <f>C177+(C177*0.04)</f>
        <v>78296.429205695254</v>
      </c>
      <c r="E177" s="17">
        <f>C177/5500</f>
        <v>13.688186924072596</v>
      </c>
      <c r="F177" s="28">
        <f>(D177-C177)/E177</f>
        <v>220.00000000000026</v>
      </c>
      <c r="G177" s="80"/>
      <c r="H177" s="80">
        <f>(D177-C169)*0.35</f>
        <v>7380.0983544618612</v>
      </c>
      <c r="I177" s="19">
        <f>E177*50/C177</f>
        <v>9.0909090909090922E-3</v>
      </c>
      <c r="J177" s="87"/>
      <c r="K177" s="98" t="s">
        <v>47</v>
      </c>
      <c r="L177" s="99"/>
      <c r="M177" s="99"/>
      <c r="N177" s="99"/>
      <c r="O177" s="99"/>
      <c r="P177" s="99"/>
    </row>
    <row r="178" spans="1:16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0">
    <mergeCell ref="B1:I1"/>
    <mergeCell ref="A4:A7"/>
    <mergeCell ref="K7:P7"/>
    <mergeCell ref="A9:A12"/>
    <mergeCell ref="K12:P12"/>
    <mergeCell ref="A14:A17"/>
    <mergeCell ref="K17:P17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34"/>
  <sheetViews>
    <sheetView topLeftCell="A89" zoomScaleNormal="100" workbookViewId="0">
      <selection activeCell="B110" sqref="B110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8.7109375" bestFit="1" customWidth="1"/>
    <col min="7" max="7" width="12" bestFit="1" customWidth="1"/>
    <col min="8" max="8" width="9" bestFit="1" customWidth="1"/>
    <col min="9" max="9" width="7.42578125" bestFit="1" customWidth="1"/>
    <col min="10" max="10" width="5.140625" bestFit="1" customWidth="1"/>
    <col min="11" max="11" width="7.42578125" bestFit="1" customWidth="1"/>
    <col min="12" max="12" width="11" customWidth="1"/>
    <col min="13" max="13" width="39.85546875" bestFit="1" customWidth="1"/>
    <col min="14" max="14" width="20.28515625" bestFit="1" customWidth="1"/>
  </cols>
  <sheetData>
    <row r="1" spans="1:13" ht="16.5" thickBot="1">
      <c r="A1" s="105" t="s">
        <v>24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7"/>
    </row>
    <row r="2" spans="1:13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  <c r="I2" s="40" t="s">
        <v>21</v>
      </c>
      <c r="J2" s="40" t="s">
        <v>21</v>
      </c>
      <c r="K2" s="42" t="s">
        <v>2</v>
      </c>
      <c r="L2" s="6" t="s">
        <v>7</v>
      </c>
    </row>
    <row r="3" spans="1:13" ht="13.5" thickBot="1">
      <c r="A3" s="3" t="s">
        <v>8</v>
      </c>
      <c r="B3" s="7" t="s">
        <v>45</v>
      </c>
      <c r="C3" s="7" t="s">
        <v>45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  <c r="I3" s="14" t="s">
        <v>22</v>
      </c>
      <c r="J3" s="14" t="s">
        <v>23</v>
      </c>
      <c r="K3" s="6" t="s">
        <v>25</v>
      </c>
      <c r="L3" s="6" t="s">
        <v>11</v>
      </c>
    </row>
    <row r="4" spans="1:13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43"/>
      <c r="J4" s="18"/>
      <c r="K4" s="43"/>
      <c r="L4" s="9"/>
    </row>
    <row r="5" spans="1:13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43"/>
      <c r="J5" s="18"/>
      <c r="K5" s="43"/>
      <c r="L5" s="9"/>
    </row>
    <row r="6" spans="1:13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43"/>
      <c r="J6" s="18"/>
      <c r="K6" s="43"/>
      <c r="L6" s="9"/>
    </row>
    <row r="7" spans="1:13" ht="13.5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43"/>
      <c r="J7" s="18"/>
      <c r="K7" s="43"/>
      <c r="L7" s="9"/>
    </row>
    <row r="8" spans="1:13" ht="13.5" thickBot="1">
      <c r="A8" s="13"/>
      <c r="B8" s="22"/>
      <c r="C8" s="23"/>
      <c r="D8" s="23"/>
      <c r="E8" s="44">
        <v>3270</v>
      </c>
      <c r="F8" s="23"/>
      <c r="G8" s="10"/>
      <c r="H8" s="24"/>
      <c r="I8" s="45"/>
      <c r="J8" s="25"/>
      <c r="K8" s="45"/>
      <c r="L8" s="11"/>
    </row>
    <row r="9" spans="1:13" ht="1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1"/>
      <c r="J9" s="52"/>
      <c r="K9" s="51"/>
      <c r="L9" s="53"/>
      <c r="M9" s="12" t="s">
        <v>1</v>
      </c>
    </row>
    <row r="10" spans="1:13" ht="1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1"/>
      <c r="J10" s="52"/>
      <c r="K10" s="51"/>
      <c r="L10" s="53"/>
      <c r="M10" s="12" t="s">
        <v>1</v>
      </c>
    </row>
    <row r="11" spans="1:13" ht="1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1"/>
      <c r="J11" s="52"/>
      <c r="K11" s="51"/>
      <c r="L11" s="53"/>
      <c r="M11" s="12" t="s">
        <v>1</v>
      </c>
    </row>
    <row r="12" spans="1:13" ht="13.5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43"/>
      <c r="J12" s="18"/>
      <c r="K12" s="43"/>
      <c r="L12" s="9"/>
    </row>
    <row r="13" spans="1:13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45"/>
      <c r="J13" s="25"/>
      <c r="K13" s="45"/>
      <c r="L13" s="11"/>
    </row>
    <row r="14" spans="1:13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43"/>
      <c r="J14" s="18"/>
      <c r="K14" s="43"/>
      <c r="L14" s="9"/>
    </row>
    <row r="15" spans="1:13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43"/>
      <c r="J15" s="18"/>
      <c r="K15" s="43"/>
      <c r="L15" s="9"/>
      <c r="M15" s="58" t="s">
        <v>26</v>
      </c>
    </row>
    <row r="16" spans="1:13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43"/>
      <c r="J16" s="18"/>
      <c r="K16" s="43"/>
      <c r="L16" s="9"/>
      <c r="M16" s="58" t="s">
        <v>26</v>
      </c>
    </row>
    <row r="17" spans="1:14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43"/>
      <c r="J17" s="18"/>
      <c r="K17" s="43"/>
      <c r="L17" s="9"/>
      <c r="M17" s="58" t="s">
        <v>26</v>
      </c>
    </row>
    <row r="18" spans="1:14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45"/>
      <c r="J18" s="25"/>
      <c r="K18" s="45"/>
      <c r="L18" s="11"/>
      <c r="M18" s="1"/>
    </row>
    <row r="19" spans="1:14" ht="1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43"/>
      <c r="J19" s="18"/>
      <c r="K19" s="43"/>
      <c r="L19" s="9"/>
      <c r="M19" s="58" t="s">
        <v>26</v>
      </c>
      <c r="N19" s="29" t="s">
        <v>18</v>
      </c>
    </row>
    <row r="20" spans="1:14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43"/>
      <c r="J20" s="18"/>
      <c r="K20" s="43"/>
      <c r="L20" s="9"/>
      <c r="M20" s="58" t="s">
        <v>26</v>
      </c>
    </row>
    <row r="21" spans="1:14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9">
        <v>0.1</v>
      </c>
      <c r="J21" s="60" t="s">
        <v>0</v>
      </c>
      <c r="K21" s="61">
        <v>-0.18</v>
      </c>
      <c r="L21" s="53"/>
      <c r="M21" s="58" t="s">
        <v>26</v>
      </c>
    </row>
    <row r="22" spans="1:14" ht="13.5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59">
        <v>0.17</v>
      </c>
      <c r="J22" s="60" t="s">
        <v>33</v>
      </c>
      <c r="K22" s="59">
        <v>0.17</v>
      </c>
      <c r="L22" s="9"/>
      <c r="N22" s="2"/>
    </row>
    <row r="23" spans="1:14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45"/>
      <c r="J23" s="25"/>
      <c r="K23" s="45"/>
      <c r="L23" s="11"/>
    </row>
    <row r="24" spans="1:14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61">
        <v>-0.12</v>
      </c>
      <c r="J24" s="50" t="s">
        <v>28</v>
      </c>
      <c r="K24" s="61">
        <v>-0.12</v>
      </c>
      <c r="L24" s="9"/>
    </row>
    <row r="25" spans="1:14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59">
        <v>0.1</v>
      </c>
      <c r="J25" s="60" t="s">
        <v>29</v>
      </c>
      <c r="K25" s="59">
        <v>0.01</v>
      </c>
      <c r="L25" s="9"/>
    </row>
    <row r="26" spans="1:14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9">
        <v>0.06</v>
      </c>
      <c r="J26" s="60" t="s">
        <v>29</v>
      </c>
      <c r="K26" s="59">
        <v>0.01</v>
      </c>
      <c r="L26" s="53"/>
      <c r="M26" s="58" t="s">
        <v>26</v>
      </c>
    </row>
    <row r="27" spans="1:14" ht="13.5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59">
        <v>0.06</v>
      </c>
      <c r="J27" s="60" t="s">
        <v>30</v>
      </c>
      <c r="K27" s="61">
        <v>-0.12</v>
      </c>
      <c r="L27" s="9"/>
    </row>
    <row r="28" spans="1:14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45"/>
      <c r="J28" s="25"/>
      <c r="K28" s="45"/>
      <c r="L28" s="11"/>
    </row>
    <row r="29" spans="1:14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61">
        <v>-0.09</v>
      </c>
      <c r="J29" s="50" t="s">
        <v>28</v>
      </c>
      <c r="K29" s="61">
        <v>-0.09</v>
      </c>
      <c r="L29" s="9"/>
    </row>
    <row r="30" spans="1:14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43"/>
      <c r="J30" s="18"/>
      <c r="K30" s="43"/>
      <c r="L30" s="9"/>
      <c r="M30" s="39" t="s">
        <v>19</v>
      </c>
    </row>
    <row r="31" spans="1:14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43"/>
      <c r="J31" s="18"/>
      <c r="K31" s="43"/>
      <c r="L31" s="9"/>
      <c r="M31" s="39" t="s">
        <v>19</v>
      </c>
    </row>
    <row r="32" spans="1:14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43"/>
      <c r="J32" s="18"/>
      <c r="K32" s="43"/>
      <c r="L32" s="9"/>
      <c r="M32" s="36" t="s">
        <v>20</v>
      </c>
    </row>
    <row r="33" spans="1:14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45"/>
      <c r="J33" s="25"/>
      <c r="K33" s="45"/>
      <c r="L33" s="11"/>
    </row>
    <row r="34" spans="1:14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43"/>
      <c r="J34" s="18"/>
      <c r="K34" s="43"/>
      <c r="L34" s="9"/>
      <c r="M34" s="62" t="s">
        <v>31</v>
      </c>
    </row>
    <row r="35" spans="1:14" s="1" customFormat="1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43"/>
      <c r="J35" s="18"/>
      <c r="K35" s="43"/>
      <c r="L35" s="9"/>
      <c r="M35" s="36" t="s">
        <v>20</v>
      </c>
    </row>
    <row r="36" spans="1:14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43"/>
      <c r="J36" s="18"/>
      <c r="K36" s="43"/>
      <c r="L36" s="9"/>
    </row>
    <row r="37" spans="1:14" ht="13.5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43"/>
      <c r="J37" s="18"/>
      <c r="K37" s="43"/>
      <c r="L37" s="9"/>
    </row>
    <row r="38" spans="1:14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45"/>
      <c r="J38" s="25"/>
      <c r="K38" s="45"/>
      <c r="L38" s="11"/>
    </row>
    <row r="39" spans="1:14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43"/>
      <c r="J39" s="18"/>
      <c r="K39" s="43"/>
      <c r="L39" s="9"/>
    </row>
    <row r="40" spans="1:14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43"/>
      <c r="J40" s="18"/>
      <c r="K40" s="43"/>
      <c r="L40" s="9"/>
    </row>
    <row r="41" spans="1:14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43"/>
      <c r="J41" s="18"/>
      <c r="K41" s="43"/>
      <c r="L41" s="9"/>
    </row>
    <row r="42" spans="1:14" ht="13.5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43"/>
      <c r="J42" s="18"/>
      <c r="K42" s="43"/>
      <c r="L42" s="9"/>
    </row>
    <row r="43" spans="1:14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45"/>
      <c r="J43" s="25"/>
      <c r="K43" s="45"/>
      <c r="L43" s="11"/>
    </row>
    <row r="44" spans="1:14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43"/>
      <c r="J44" s="18"/>
      <c r="K44" s="43"/>
      <c r="L44" s="9"/>
    </row>
    <row r="45" spans="1:14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43"/>
      <c r="J45" s="18"/>
      <c r="K45" s="43"/>
      <c r="L45" s="9"/>
      <c r="M45" s="41" t="s">
        <v>32</v>
      </c>
      <c r="N45" s="31"/>
    </row>
    <row r="46" spans="1:14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43"/>
      <c r="J46" s="18"/>
      <c r="K46" s="43"/>
      <c r="L46" s="9"/>
      <c r="M46" s="31"/>
      <c r="N46" s="31"/>
    </row>
    <row r="47" spans="1:14" ht="13.5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43"/>
      <c r="J47" s="18"/>
      <c r="K47" s="43"/>
      <c r="L47" s="9"/>
      <c r="M47" s="31"/>
      <c r="N47" s="31"/>
    </row>
    <row r="48" spans="1:14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45"/>
      <c r="J48" s="25"/>
      <c r="K48" s="45"/>
      <c r="L48" s="11"/>
    </row>
    <row r="49" spans="1:14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43"/>
      <c r="J49" s="18"/>
      <c r="K49" s="43"/>
      <c r="L49" s="9"/>
    </row>
    <row r="50" spans="1:14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59">
        <v>0.2</v>
      </c>
      <c r="J50" s="60" t="s">
        <v>27</v>
      </c>
      <c r="K50" s="59">
        <v>0.17</v>
      </c>
      <c r="L50" s="9"/>
      <c r="M50" s="31"/>
      <c r="N50" s="31"/>
    </row>
    <row r="51" spans="1:14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59">
        <v>0.22</v>
      </c>
      <c r="J51" s="60" t="s">
        <v>30</v>
      </c>
      <c r="K51" s="59">
        <v>0.19</v>
      </c>
      <c r="L51" s="9"/>
      <c r="M51" s="31"/>
      <c r="N51" s="31"/>
    </row>
    <row r="52" spans="1:14" s="1" customFormat="1" ht="13.5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59">
        <v>0.1</v>
      </c>
      <c r="J52" s="60" t="s">
        <v>27</v>
      </c>
      <c r="K52" s="59">
        <v>0.08</v>
      </c>
      <c r="L52" s="9"/>
      <c r="M52" s="31"/>
      <c r="N52" s="31"/>
    </row>
    <row r="53" spans="1:14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45"/>
      <c r="J53" s="25"/>
      <c r="K53" s="45"/>
      <c r="L53" s="11"/>
    </row>
    <row r="54" spans="1:14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59">
        <v>0.1</v>
      </c>
      <c r="J54" s="60" t="s">
        <v>0</v>
      </c>
      <c r="K54" s="61">
        <v>-0.05</v>
      </c>
      <c r="L54" s="9"/>
    </row>
    <row r="55" spans="1:14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59">
        <v>0.3</v>
      </c>
      <c r="J55" s="60" t="s">
        <v>30</v>
      </c>
      <c r="K55" s="59">
        <v>0.25</v>
      </c>
      <c r="L55" s="9"/>
      <c r="M55" s="31"/>
      <c r="N55" s="31"/>
    </row>
    <row r="56" spans="1:14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59">
        <v>0.15</v>
      </c>
      <c r="J56" s="60" t="s">
        <v>30</v>
      </c>
      <c r="K56" s="59">
        <v>0.04</v>
      </c>
      <c r="L56" s="9"/>
      <c r="M56" s="31"/>
      <c r="N56" s="31"/>
    </row>
    <row r="57" spans="1:14" ht="13.5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59">
        <v>0.14000000000000001</v>
      </c>
      <c r="J57" s="60" t="s">
        <v>30</v>
      </c>
      <c r="K57" s="59">
        <v>0.14000000000000001</v>
      </c>
      <c r="L57" s="9"/>
      <c r="M57" s="31"/>
      <c r="N57" s="31"/>
    </row>
    <row r="58" spans="1:14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45"/>
      <c r="J58" s="25"/>
      <c r="K58" s="45"/>
      <c r="L58" s="11"/>
    </row>
    <row r="59" spans="1:14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59">
        <v>7.0000000000000007E-2</v>
      </c>
      <c r="J59" s="60" t="s">
        <v>33</v>
      </c>
      <c r="K59" s="59">
        <v>7.0000000000000007E-2</v>
      </c>
      <c r="L59" s="9"/>
    </row>
    <row r="60" spans="1:14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61">
        <v>-0.17</v>
      </c>
      <c r="J60" s="60" t="s">
        <v>33</v>
      </c>
      <c r="K60" s="61">
        <v>-0.17</v>
      </c>
      <c r="L60" s="9"/>
      <c r="M60" s="31"/>
      <c r="N60" s="31"/>
    </row>
    <row r="61" spans="1:14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59">
        <v>7.0000000000000007E-2</v>
      </c>
      <c r="J61" s="60" t="s">
        <v>27</v>
      </c>
      <c r="K61" s="59">
        <v>0.01</v>
      </c>
      <c r="L61" s="9"/>
      <c r="M61" s="31"/>
      <c r="N61" s="31"/>
    </row>
    <row r="62" spans="1:14" ht="13.5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59">
        <v>0.1</v>
      </c>
      <c r="J62" s="60" t="s">
        <v>0</v>
      </c>
      <c r="K62" s="61">
        <v>-0.18</v>
      </c>
      <c r="L62" s="9"/>
      <c r="M62" s="31"/>
      <c r="N62" s="31"/>
    </row>
    <row r="63" spans="1:14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45"/>
      <c r="J63" s="25"/>
      <c r="K63" s="45"/>
      <c r="L63" s="11"/>
    </row>
    <row r="64" spans="1:14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59">
        <v>7.0000000000000007E-2</v>
      </c>
      <c r="J64" s="60" t="s">
        <v>33</v>
      </c>
      <c r="K64" s="59">
        <v>7.0000000000000007E-2</v>
      </c>
      <c r="L64" s="9"/>
    </row>
    <row r="65" spans="1:14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59">
        <v>0.04</v>
      </c>
      <c r="J65" s="60" t="s">
        <v>27</v>
      </c>
      <c r="K65" s="61">
        <v>-0.08</v>
      </c>
      <c r="L65" s="9"/>
      <c r="M65" s="31"/>
      <c r="N65" s="31"/>
    </row>
    <row r="66" spans="1:14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59">
        <v>0.03</v>
      </c>
      <c r="J66" s="60" t="s">
        <v>33</v>
      </c>
      <c r="K66" s="61">
        <v>-0.09</v>
      </c>
      <c r="L66" s="9"/>
      <c r="M66" s="31"/>
      <c r="N66" s="31"/>
    </row>
    <row r="67" spans="1:14" ht="13.5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59">
        <v>7.0000000000000007E-2</v>
      </c>
      <c r="J67" s="60" t="s">
        <v>29</v>
      </c>
      <c r="K67" s="61">
        <v>-0.03</v>
      </c>
      <c r="L67" s="9"/>
      <c r="M67" s="31"/>
      <c r="N67" s="31"/>
    </row>
    <row r="68" spans="1:14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45"/>
      <c r="J68" s="25"/>
      <c r="K68" s="45"/>
      <c r="L68" s="11"/>
    </row>
    <row r="69" spans="1:14" ht="1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61">
        <v>-0.02</v>
      </c>
      <c r="J69" s="60" t="s">
        <v>0</v>
      </c>
      <c r="K69" s="61">
        <v>-0.02</v>
      </c>
      <c r="L69" s="53"/>
      <c r="M69" s="12" t="s">
        <v>34</v>
      </c>
    </row>
    <row r="70" spans="1:14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59">
        <v>0.11</v>
      </c>
      <c r="J70" s="60" t="s">
        <v>29</v>
      </c>
      <c r="K70" s="59">
        <v>0.05</v>
      </c>
      <c r="L70" s="9"/>
      <c r="M70" s="31"/>
      <c r="N70" s="31"/>
    </row>
    <row r="71" spans="1:14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59">
        <v>0.04</v>
      </c>
      <c r="J71" s="60" t="s">
        <v>30</v>
      </c>
      <c r="K71" s="61">
        <v>-0.01</v>
      </c>
      <c r="L71" s="9"/>
      <c r="M71" s="31"/>
      <c r="N71" s="31"/>
    </row>
    <row r="72" spans="1:14" ht="13.5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59">
        <v>0.1</v>
      </c>
      <c r="J72" s="60" t="s">
        <v>33</v>
      </c>
      <c r="K72" s="61">
        <v>-0.05</v>
      </c>
      <c r="L72" s="9"/>
      <c r="M72" s="31"/>
      <c r="N72" s="31"/>
    </row>
    <row r="73" spans="1:14" ht="13.5" thickBot="1">
      <c r="A73" s="13"/>
      <c r="B73" s="22"/>
      <c r="C73" s="23"/>
      <c r="D73" s="23"/>
      <c r="E73" s="44"/>
      <c r="F73" s="30"/>
      <c r="G73" s="10"/>
      <c r="H73" s="24"/>
      <c r="I73" s="45"/>
      <c r="J73" s="25"/>
      <c r="K73" s="45"/>
      <c r="L73" s="11"/>
    </row>
    <row r="74" spans="1:14">
      <c r="A74" s="64">
        <f>A72+7</f>
        <v>42778</v>
      </c>
      <c r="B74" s="65">
        <f>C72+F72-G72</f>
        <v>839.65604171620157</v>
      </c>
      <c r="C74" s="66">
        <f>B74+(B74*0.05)</f>
        <v>881.63884380201171</v>
      </c>
      <c r="D74" s="66">
        <f>B74/3000</f>
        <v>0.27988534723873387</v>
      </c>
      <c r="E74" s="71">
        <f>(C74-B74)/D74</f>
        <v>150.0000000000002</v>
      </c>
      <c r="F74" s="67">
        <v>700</v>
      </c>
      <c r="G74" s="68"/>
      <c r="H74" s="69">
        <f>D74*50/B74</f>
        <v>1.6666666666666666E-2</v>
      </c>
      <c r="I74" s="43"/>
      <c r="J74" s="60" t="s">
        <v>30</v>
      </c>
      <c r="K74" s="59">
        <v>0.05</v>
      </c>
      <c r="L74" s="70"/>
      <c r="M74" s="41" t="s">
        <v>35</v>
      </c>
      <c r="N74" s="31"/>
    </row>
    <row r="75" spans="1:14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43"/>
      <c r="J75" s="60" t="s">
        <v>0</v>
      </c>
      <c r="K75" s="59">
        <v>0.05</v>
      </c>
      <c r="L75" s="9"/>
      <c r="M75" s="31"/>
      <c r="N75" s="31"/>
    </row>
    <row r="76" spans="1:14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43"/>
      <c r="J76" s="60" t="s">
        <v>33</v>
      </c>
      <c r="K76" s="61">
        <v>-0.31</v>
      </c>
      <c r="L76" s="9"/>
      <c r="M76" s="31"/>
      <c r="N76" s="31"/>
    </row>
    <row r="77" spans="1:14" ht="13.5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43"/>
      <c r="J77" s="60" t="s">
        <v>33</v>
      </c>
      <c r="K77" s="61">
        <v>-0.05</v>
      </c>
      <c r="L77" s="9"/>
      <c r="M77" s="72"/>
      <c r="N77" s="31"/>
    </row>
    <row r="78" spans="1:14" ht="13.5" thickBot="1">
      <c r="A78" s="13"/>
      <c r="B78" s="22"/>
      <c r="C78" s="23"/>
      <c r="D78" s="23"/>
      <c r="E78" s="27"/>
      <c r="F78" s="30"/>
      <c r="G78" s="10"/>
      <c r="H78" s="24"/>
      <c r="I78" s="45"/>
      <c r="J78" s="25"/>
      <c r="K78" s="45"/>
      <c r="L78" s="11"/>
    </row>
    <row r="79" spans="1:14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43"/>
      <c r="J79" s="18"/>
      <c r="K79" s="43"/>
      <c r="L79" s="9"/>
      <c r="M79" s="73" t="s">
        <v>44</v>
      </c>
    </row>
    <row r="80" spans="1:14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43"/>
      <c r="J80" s="18"/>
      <c r="K80" s="43"/>
      <c r="L80" s="9"/>
      <c r="M80" s="31"/>
      <c r="N80" s="31"/>
    </row>
    <row r="81" spans="1:14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43"/>
      <c r="J81" s="18"/>
      <c r="K81" s="43"/>
      <c r="L81" s="9"/>
      <c r="M81" s="31"/>
      <c r="N81" s="31"/>
    </row>
    <row r="82" spans="1:14" ht="13.5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43"/>
      <c r="J82" s="18"/>
      <c r="K82" s="43"/>
      <c r="L82" s="9"/>
      <c r="M82" s="31"/>
      <c r="N82" s="31"/>
    </row>
    <row r="83" spans="1:14" ht="19.5" thickBot="1">
      <c r="A83" s="108" t="s">
        <v>49</v>
      </c>
      <c r="B83" s="109"/>
      <c r="C83" s="109"/>
      <c r="D83" s="109"/>
      <c r="E83" s="109"/>
      <c r="F83" s="109"/>
      <c r="G83" s="109"/>
      <c r="H83" s="109"/>
      <c r="I83" s="109"/>
      <c r="J83" s="109"/>
      <c r="K83" s="109"/>
      <c r="L83" s="110"/>
      <c r="M83" s="31"/>
    </row>
    <row r="84" spans="1:14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43"/>
      <c r="J84" s="18"/>
      <c r="K84" s="43"/>
      <c r="L84" s="9"/>
      <c r="M84" s="31"/>
    </row>
    <row r="85" spans="1:14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43"/>
      <c r="J85" s="18"/>
      <c r="K85" s="43"/>
      <c r="L85" s="9"/>
      <c r="M85" s="31"/>
      <c r="N85" s="31"/>
    </row>
    <row r="86" spans="1:14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43"/>
      <c r="J86" s="18"/>
      <c r="K86" s="43"/>
      <c r="L86" s="9"/>
      <c r="M86" s="31"/>
      <c r="N86" s="31"/>
    </row>
    <row r="87" spans="1:14" ht="13.5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43"/>
      <c r="J87" s="18"/>
      <c r="K87" s="43"/>
      <c r="L87" s="9"/>
      <c r="M87" s="31"/>
      <c r="N87" s="31"/>
    </row>
    <row r="88" spans="1:14" ht="13.5" thickBot="1">
      <c r="A88" s="13"/>
      <c r="B88" s="22"/>
      <c r="C88" s="23"/>
      <c r="D88" s="23"/>
      <c r="E88" s="27"/>
      <c r="F88" s="30"/>
      <c r="G88" s="10"/>
      <c r="H88" s="24"/>
      <c r="I88" s="45"/>
      <c r="J88" s="25"/>
      <c r="K88" s="45"/>
      <c r="L88" s="11"/>
    </row>
    <row r="89" spans="1:14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43"/>
      <c r="J89" s="18"/>
      <c r="K89" s="43"/>
      <c r="L89" s="9"/>
    </row>
    <row r="90" spans="1:14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43"/>
      <c r="J90" s="18"/>
      <c r="K90" s="43"/>
      <c r="L90" s="9"/>
      <c r="M90" s="31"/>
      <c r="N90" s="31"/>
    </row>
    <row r="91" spans="1:14" ht="13.5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0">
        <v>785</v>
      </c>
      <c r="H91" s="19">
        <f>D91*50/B91</f>
        <v>0.02</v>
      </c>
      <c r="I91" s="43"/>
      <c r="J91" s="18"/>
      <c r="K91" s="43"/>
      <c r="L91" s="9"/>
      <c r="M91" s="31"/>
      <c r="N91" s="31"/>
    </row>
    <row r="92" spans="1:14" ht="13.5" thickBot="1">
      <c r="A92" s="13"/>
      <c r="B92" s="22"/>
      <c r="C92" s="23"/>
      <c r="D92" s="23"/>
      <c r="E92" s="27"/>
      <c r="F92" s="30"/>
      <c r="G92" s="10"/>
      <c r="H92" s="24"/>
      <c r="I92" s="45"/>
      <c r="J92" s="25"/>
      <c r="K92" s="45"/>
      <c r="L92" s="11"/>
    </row>
    <row r="93" spans="1:14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43"/>
      <c r="J93" s="18"/>
      <c r="K93" s="43"/>
      <c r="L93" s="9"/>
      <c r="M93" s="31"/>
      <c r="N93" s="31"/>
    </row>
    <row r="94" spans="1:14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43"/>
      <c r="J94" s="18"/>
      <c r="K94" s="43"/>
      <c r="L94" s="9"/>
    </row>
    <row r="95" spans="1:14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43"/>
      <c r="J95" s="18"/>
      <c r="K95" s="43"/>
      <c r="L95" s="9"/>
      <c r="M95" s="31"/>
      <c r="N95" s="31"/>
    </row>
    <row r="96" spans="1:14" ht="13.5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43"/>
      <c r="J96" s="18"/>
      <c r="K96" s="43"/>
      <c r="L96" s="9"/>
      <c r="M96" s="31"/>
      <c r="N96" s="31"/>
    </row>
    <row r="97" spans="1:14" ht="13.5" thickBot="1">
      <c r="A97" s="13"/>
      <c r="B97" s="22"/>
      <c r="C97" s="23"/>
      <c r="D97" s="23"/>
      <c r="E97" s="27"/>
      <c r="F97" s="30"/>
      <c r="G97" s="10"/>
      <c r="H97" s="24"/>
      <c r="I97" s="45"/>
      <c r="J97" s="25"/>
      <c r="K97" s="45"/>
      <c r="L97" s="11"/>
    </row>
    <row r="98" spans="1:14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43"/>
      <c r="J98" s="18"/>
      <c r="K98" s="43"/>
      <c r="L98" s="9"/>
      <c r="M98" s="31"/>
      <c r="N98" s="31"/>
    </row>
    <row r="99" spans="1:14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43"/>
      <c r="J99" s="18"/>
      <c r="K99" s="43"/>
      <c r="L99" s="9"/>
    </row>
    <row r="100" spans="1:14" s="1" customFormat="1">
      <c r="A100" s="15">
        <f>A99+7</f>
        <v>42925</v>
      </c>
      <c r="B100" s="20">
        <f>C99+F99-G99</f>
        <v>1652.0885231486895</v>
      </c>
      <c r="C100" s="17">
        <f>B100+(B100*0.0483)</f>
        <v>1731.8843988167712</v>
      </c>
      <c r="D100" s="17">
        <f>B100/3250</f>
        <v>0.50833493019959675</v>
      </c>
      <c r="E100" s="34">
        <f>(C100-B100)/D100</f>
        <v>156.97499999999988</v>
      </c>
      <c r="F100" s="18"/>
      <c r="G100" s="18"/>
      <c r="H100" s="19">
        <f>D100*50/B100</f>
        <v>1.5384615384615384E-2</v>
      </c>
      <c r="I100" s="43"/>
      <c r="J100" s="18"/>
      <c r="K100" s="43"/>
      <c r="L100" s="9"/>
      <c r="M100" s="31"/>
      <c r="N100" s="31"/>
    </row>
    <row r="101" spans="1:14" s="1" customFormat="1" ht="13.5" thickBot="1">
      <c r="A101" s="15">
        <f>A100+7</f>
        <v>42932</v>
      </c>
      <c r="B101" s="20">
        <f>C100+F100-G100</f>
        <v>1731.8843988167712</v>
      </c>
      <c r="C101" s="17">
        <f>B101+(B101*-0.074)</f>
        <v>1603.72495330433</v>
      </c>
      <c r="D101" s="17">
        <f>B101/3250</f>
        <v>0.53288750732823731</v>
      </c>
      <c r="E101" s="34">
        <f>(C101-B101)/D101</f>
        <v>-240.50000000000014</v>
      </c>
      <c r="F101" s="18"/>
      <c r="G101" s="18"/>
      <c r="H101" s="19">
        <f>D101*50/B101</f>
        <v>1.5384615384615385E-2</v>
      </c>
      <c r="I101" s="43"/>
      <c r="J101" s="18"/>
      <c r="K101" s="43"/>
      <c r="L101" s="9"/>
      <c r="M101" s="31"/>
      <c r="N101" s="31"/>
    </row>
    <row r="102" spans="1:14" ht="13.5" thickBot="1">
      <c r="A102" s="13"/>
      <c r="B102" s="22"/>
      <c r="C102" s="23"/>
      <c r="D102" s="23"/>
      <c r="E102" s="27"/>
      <c r="F102" s="30"/>
      <c r="G102" s="10"/>
      <c r="H102" s="24"/>
      <c r="I102" s="45"/>
      <c r="J102" s="25"/>
      <c r="K102" s="45"/>
      <c r="L102" s="11"/>
    </row>
    <row r="103" spans="1:14" s="1" customFormat="1">
      <c r="A103" s="15">
        <f>A101+7</f>
        <v>42939</v>
      </c>
      <c r="B103" s="20">
        <f>C101+F101-G101</f>
        <v>1603.72495330433</v>
      </c>
      <c r="C103" s="17">
        <f>B103+(B103*0.0427)</f>
        <v>1672.204008810425</v>
      </c>
      <c r="D103" s="17">
        <f>B103/3250</f>
        <v>0.49345383178594771</v>
      </c>
      <c r="E103" s="34">
        <f>(C103-B103)/D103</f>
        <v>138.77500000000009</v>
      </c>
      <c r="F103" s="26"/>
      <c r="G103" s="18"/>
      <c r="H103" s="19">
        <f>D103*50/B103</f>
        <v>1.5384615384615385E-2</v>
      </c>
      <c r="I103" s="43"/>
      <c r="J103" s="18"/>
      <c r="K103" s="43"/>
      <c r="L103" s="9"/>
      <c r="M103" s="31"/>
      <c r="N103" s="31"/>
    </row>
    <row r="104" spans="1:14" s="1" customFormat="1">
      <c r="A104" s="15">
        <f>A103+7</f>
        <v>42946</v>
      </c>
      <c r="B104" s="20">
        <f>C103+F103-G103</f>
        <v>1672.204008810425</v>
      </c>
      <c r="C104" s="17">
        <f>B104+(B104*-0.0045)</f>
        <v>1664.679090770778</v>
      </c>
      <c r="D104" s="17">
        <f>B104/3250</f>
        <v>0.51452431040320767</v>
      </c>
      <c r="E104" s="37">
        <f>(C104-B104)/D104</f>
        <v>-14.625000000000153</v>
      </c>
      <c r="F104" s="18"/>
      <c r="G104" s="18"/>
      <c r="H104" s="19">
        <f>D104*50/B104</f>
        <v>1.5384615384615384E-2</v>
      </c>
      <c r="I104" s="43"/>
      <c r="J104" s="18"/>
      <c r="K104" s="43"/>
      <c r="L104" s="9"/>
    </row>
    <row r="105" spans="1:14" s="1" customFormat="1">
      <c r="A105" s="15">
        <f>A104+7</f>
        <v>42953</v>
      </c>
      <c r="B105" s="20">
        <f>C104+F104-G104</f>
        <v>1664.679090770778</v>
      </c>
      <c r="C105" s="17">
        <f>B105+(B105*-0.0326)</f>
        <v>1610.4105524116505</v>
      </c>
      <c r="D105" s="17">
        <f>B105/3250</f>
        <v>0.51220895100639319</v>
      </c>
      <c r="E105" s="37">
        <f>(C105-B105)/D105</f>
        <v>-105.95000000000014</v>
      </c>
      <c r="F105" s="18"/>
      <c r="G105" s="18"/>
      <c r="H105" s="19">
        <f>D105*50/B105</f>
        <v>1.5384615384615384E-2</v>
      </c>
      <c r="I105" s="43"/>
      <c r="J105" s="18"/>
      <c r="K105" s="43"/>
      <c r="L105" s="9"/>
    </row>
    <row r="106" spans="1:14" s="1" customFormat="1" ht="13.5" thickBot="1">
      <c r="A106" s="15">
        <f>A105+7</f>
        <v>42960</v>
      </c>
      <c r="B106" s="20">
        <f>C105+F105-G105</f>
        <v>1610.4105524116505</v>
      </c>
      <c r="C106" s="17">
        <f>B106+(B106*-0.02)</f>
        <v>1578.2023413634174</v>
      </c>
      <c r="D106" s="17">
        <f>B106/3250</f>
        <v>0.4955109392035848</v>
      </c>
      <c r="E106" s="37">
        <f>(C106-B106)/D106</f>
        <v>-65.000000000000227</v>
      </c>
      <c r="F106" s="18"/>
      <c r="G106" s="18"/>
      <c r="H106" s="19">
        <f>D106*50/B106</f>
        <v>1.5384615384615385E-2</v>
      </c>
      <c r="I106" s="43"/>
      <c r="J106" s="18"/>
      <c r="K106" s="43"/>
      <c r="L106" s="9"/>
    </row>
    <row r="107" spans="1:14" ht="13.5" thickBot="1">
      <c r="A107" s="13"/>
      <c r="B107" s="22"/>
      <c r="C107" s="23"/>
      <c r="D107" s="23"/>
      <c r="E107" s="27"/>
      <c r="F107" s="30"/>
      <c r="G107" s="10"/>
      <c r="H107" s="24"/>
      <c r="I107" s="45"/>
      <c r="J107" s="25"/>
      <c r="K107" s="45"/>
      <c r="L107" s="11"/>
    </row>
    <row r="108" spans="1:14" s="1" customFormat="1">
      <c r="A108" s="15">
        <f>A106+7</f>
        <v>42967</v>
      </c>
      <c r="B108" s="20">
        <f>C106+F106-G106</f>
        <v>1578.2023413634174</v>
      </c>
      <c r="C108" s="17">
        <f>B108+(B108*0.0596)</f>
        <v>1672.2632009086772</v>
      </c>
      <c r="D108" s="17">
        <f>B108/3250</f>
        <v>0.48560072041951308</v>
      </c>
      <c r="E108" s="34">
        <f>(C108-B108)/D108</f>
        <v>193.70000000000013</v>
      </c>
      <c r="F108" s="26">
        <f>Dam_Perfomance!H17+Rud_Perfomance!H17</f>
        <v>255.91147679051682</v>
      </c>
      <c r="G108" s="18"/>
      <c r="H108" s="19">
        <f>D108*50/B108</f>
        <v>1.5384615384615385E-2</v>
      </c>
      <c r="I108" s="43"/>
      <c r="J108" s="18"/>
      <c r="K108" s="43"/>
      <c r="L108" s="9"/>
    </row>
    <row r="109" spans="1:14" s="1" customFormat="1">
      <c r="A109" s="15">
        <f>A108+7</f>
        <v>42974</v>
      </c>
      <c r="B109" s="20">
        <f>C108+F108-G108</f>
        <v>1928.174677699194</v>
      </c>
      <c r="C109" s="17">
        <f>B109+(B109*-0.0884)</f>
        <v>1757.7240361905854</v>
      </c>
      <c r="D109" s="17">
        <f>B109/3250</f>
        <v>0.59328451621513667</v>
      </c>
      <c r="E109" s="37">
        <f>(C109-B109)/D109</f>
        <v>-287.29999999999984</v>
      </c>
      <c r="F109" s="18"/>
      <c r="G109" s="18"/>
      <c r="H109" s="19">
        <f>D109*50/B109</f>
        <v>1.5384615384615385E-2</v>
      </c>
      <c r="I109" s="43"/>
      <c r="J109" s="18"/>
      <c r="K109" s="43"/>
      <c r="L109" s="9"/>
    </row>
    <row r="110" spans="1:14" s="1" customFormat="1" ht="15">
      <c r="A110" s="15">
        <f>A109+7</f>
        <v>42981</v>
      </c>
      <c r="B110" s="32">
        <f>C109+F109-G109</f>
        <v>1757.7240361905854</v>
      </c>
      <c r="C110" s="17">
        <f>B110+(B110*0.04)</f>
        <v>1828.0329976382088</v>
      </c>
      <c r="D110" s="17">
        <f>B110/5500</f>
        <v>0.31958618839828823</v>
      </c>
      <c r="E110" s="28">
        <f>(C110-B110)/D110</f>
        <v>220.00000000000014</v>
      </c>
      <c r="F110" s="18"/>
      <c r="G110" s="18"/>
      <c r="H110" s="19">
        <f>D110*50/B110</f>
        <v>9.0909090909090905E-3</v>
      </c>
      <c r="I110" s="43"/>
      <c r="J110" s="18"/>
      <c r="K110" s="43"/>
      <c r="L110" s="9"/>
      <c r="M110" s="31"/>
      <c r="N110" s="31"/>
    </row>
    <row r="111" spans="1:14" s="1" customFormat="1" ht="13.5" thickBot="1">
      <c r="A111" s="15">
        <f>A110+7</f>
        <v>42988</v>
      </c>
      <c r="B111" s="20">
        <f>C110+F110-G110</f>
        <v>1828.0329976382088</v>
      </c>
      <c r="C111" s="17">
        <f>B111+(B111*0.04)</f>
        <v>1901.1543175437371</v>
      </c>
      <c r="D111" s="17">
        <f>B111/5500</f>
        <v>0.33236963593421981</v>
      </c>
      <c r="E111" s="28">
        <f>(C111-B111)/D111</f>
        <v>219.99999999999969</v>
      </c>
      <c r="F111" s="26"/>
      <c r="G111" s="18"/>
      <c r="H111" s="19">
        <f>D111*50/B111</f>
        <v>9.0909090909090922E-3</v>
      </c>
      <c r="I111" s="43"/>
      <c r="J111" s="18"/>
      <c r="K111" s="43"/>
      <c r="L111" s="9"/>
      <c r="M111" s="31"/>
      <c r="N111" s="31"/>
    </row>
    <row r="112" spans="1:14" ht="13.5" thickBot="1">
      <c r="A112" s="13"/>
      <c r="B112" s="22"/>
      <c r="C112" s="23"/>
      <c r="D112" s="23"/>
      <c r="E112" s="27"/>
      <c r="F112" s="30"/>
      <c r="G112" s="10"/>
      <c r="H112" s="24"/>
      <c r="I112" s="45"/>
      <c r="J112" s="25"/>
      <c r="K112" s="45"/>
      <c r="L112" s="11"/>
    </row>
    <row r="113" spans="1:14" s="1" customFormat="1">
      <c r="A113" s="15">
        <f>A111+7</f>
        <v>42995</v>
      </c>
      <c r="B113" s="20">
        <f>C111+F111-G111</f>
        <v>1901.1543175437371</v>
      </c>
      <c r="C113" s="17">
        <f>B113+(B113*0.04)</f>
        <v>1977.2004902454867</v>
      </c>
      <c r="D113" s="17">
        <f>B113/5500</f>
        <v>0.34566442137158854</v>
      </c>
      <c r="E113" s="28">
        <f>(C113-B113)/D113</f>
        <v>220.00000000000031</v>
      </c>
      <c r="F113" s="26"/>
      <c r="G113" s="18"/>
      <c r="H113" s="19">
        <f>D113*50/B113</f>
        <v>9.0909090909090905E-3</v>
      </c>
      <c r="I113" s="43"/>
      <c r="J113" s="18"/>
      <c r="K113" s="43"/>
      <c r="L113" s="9"/>
      <c r="M113" s="31"/>
      <c r="N113" s="31"/>
    </row>
    <row r="114" spans="1:14" s="1" customFormat="1">
      <c r="A114" s="15">
        <f>A113+7</f>
        <v>43002</v>
      </c>
      <c r="B114" s="20">
        <f>C113+F113-G113</f>
        <v>1977.2004902454867</v>
      </c>
      <c r="C114" s="17">
        <f>B114+(B114*0.04)</f>
        <v>2056.2885098553061</v>
      </c>
      <c r="D114" s="17">
        <f>B114/5500</f>
        <v>0.35949099822645214</v>
      </c>
      <c r="E114" s="28">
        <f>(C114-B114)/D114</f>
        <v>219.99999999999983</v>
      </c>
      <c r="F114" s="18"/>
      <c r="G114" s="18"/>
      <c r="H114" s="19">
        <f>D114*50/B114</f>
        <v>9.0909090909090922E-3</v>
      </c>
      <c r="I114" s="43"/>
      <c r="J114" s="18"/>
      <c r="K114" s="43"/>
      <c r="L114" s="9"/>
    </row>
    <row r="115" spans="1:14" s="1" customFormat="1">
      <c r="A115" s="15">
        <f>A114+7</f>
        <v>43009</v>
      </c>
      <c r="B115" s="20">
        <f>C114+F114-G114</f>
        <v>2056.2885098553061</v>
      </c>
      <c r="C115" s="17">
        <f>B115+(B115*0.04)</f>
        <v>2138.5400502495181</v>
      </c>
      <c r="D115" s="17">
        <f>B115/5500</f>
        <v>0.37387063815551019</v>
      </c>
      <c r="E115" s="28">
        <f>(C115-B115)/D115</f>
        <v>219.99999999999946</v>
      </c>
      <c r="F115" s="18"/>
      <c r="G115" s="18"/>
      <c r="H115" s="19">
        <f>D115*50/B115</f>
        <v>9.0909090909090905E-3</v>
      </c>
      <c r="I115" s="43"/>
      <c r="J115" s="18"/>
      <c r="K115" s="43"/>
      <c r="L115" s="9"/>
      <c r="M115" s="31"/>
      <c r="N115" s="31"/>
    </row>
    <row r="116" spans="1:14" s="1" customFormat="1" ht="13.5" thickBot="1">
      <c r="A116" s="15">
        <f>A115+7</f>
        <v>43016</v>
      </c>
      <c r="B116" s="20">
        <f>C115+F115-G115</f>
        <v>2138.5400502495181</v>
      </c>
      <c r="C116" s="17">
        <f>B116+(B116*0.04)</f>
        <v>2224.0816522594987</v>
      </c>
      <c r="D116" s="17">
        <f>B116/5500</f>
        <v>0.38882546368173054</v>
      </c>
      <c r="E116" s="28">
        <f>(C116-B116)/D116</f>
        <v>219.99999999999963</v>
      </c>
      <c r="F116" s="26"/>
      <c r="G116" s="18"/>
      <c r="H116" s="19">
        <f>D116*50/B116</f>
        <v>9.0909090909090905E-3</v>
      </c>
      <c r="I116" s="43"/>
      <c r="J116" s="18"/>
      <c r="K116" s="43"/>
      <c r="L116" s="9"/>
      <c r="M116" s="31"/>
      <c r="N116" s="31"/>
    </row>
    <row r="117" spans="1:14" ht="13.5" thickBot="1">
      <c r="A117" s="13"/>
      <c r="B117" s="22"/>
      <c r="C117" s="23"/>
      <c r="D117" s="23"/>
      <c r="E117" s="27"/>
      <c r="F117" s="30"/>
      <c r="G117" s="10"/>
      <c r="H117" s="24"/>
      <c r="I117" s="45"/>
      <c r="J117" s="25"/>
      <c r="K117" s="45"/>
      <c r="L117" s="11"/>
    </row>
    <row r="118" spans="1:14" s="1" customFormat="1">
      <c r="A118" s="15">
        <f>A116+7</f>
        <v>43023</v>
      </c>
      <c r="B118" s="20">
        <f>C116+F116-G116</f>
        <v>2224.0816522594987</v>
      </c>
      <c r="C118" s="17">
        <f>B118+(B118*0.04)</f>
        <v>2313.0449183498786</v>
      </c>
      <c r="D118" s="17">
        <f>B118/5500</f>
        <v>0.40437848222899975</v>
      </c>
      <c r="E118" s="28">
        <f>(C118-B118)/D118</f>
        <v>219.99999999999983</v>
      </c>
      <c r="F118" s="26"/>
      <c r="G118" s="18"/>
      <c r="H118" s="19">
        <f>D118*50/B118</f>
        <v>9.0909090909090905E-3</v>
      </c>
      <c r="I118" s="43"/>
      <c r="J118" s="18"/>
      <c r="K118" s="43"/>
      <c r="L118" s="9"/>
      <c r="M118" s="31"/>
      <c r="N118" s="31"/>
    </row>
    <row r="119" spans="1:14" s="1" customFormat="1">
      <c r="A119" s="15">
        <f>A118+7</f>
        <v>43030</v>
      </c>
      <c r="B119" s="20">
        <f>C118+F118-G118</f>
        <v>2313.0449183498786</v>
      </c>
      <c r="C119" s="17">
        <f>B119+(B119*0.04)</f>
        <v>2405.5667150838735</v>
      </c>
      <c r="D119" s="17">
        <f>B119/5500</f>
        <v>0.42055362151815973</v>
      </c>
      <c r="E119" s="28">
        <f>(C119-B119)/D119</f>
        <v>219.99999999999957</v>
      </c>
      <c r="F119" s="18"/>
      <c r="G119" s="18"/>
      <c r="H119" s="19">
        <f>D119*50/B119</f>
        <v>9.0909090909090905E-3</v>
      </c>
      <c r="I119" s="43"/>
      <c r="J119" s="18"/>
      <c r="K119" s="43"/>
      <c r="L119" s="9"/>
    </row>
    <row r="120" spans="1:14" s="1" customFormat="1">
      <c r="A120" s="15">
        <f>A119+7</f>
        <v>43037</v>
      </c>
      <c r="B120" s="20">
        <f>C119+F119-G119</f>
        <v>2405.5667150838735</v>
      </c>
      <c r="C120" s="17">
        <f>B120+(B120*0.04)</f>
        <v>2501.7893836872286</v>
      </c>
      <c r="D120" s="17">
        <f>B120/5500</f>
        <v>0.43737576637888609</v>
      </c>
      <c r="E120" s="28">
        <f>(C120-B120)/D120</f>
        <v>220.0000000000002</v>
      </c>
      <c r="F120" s="18"/>
      <c r="G120" s="18"/>
      <c r="H120" s="19">
        <f>D120*50/B120</f>
        <v>9.0909090909090905E-3</v>
      </c>
      <c r="I120" s="43"/>
      <c r="J120" s="18"/>
      <c r="K120" s="43"/>
      <c r="L120" s="9"/>
      <c r="M120" s="31"/>
      <c r="N120" s="31"/>
    </row>
    <row r="121" spans="1:14" s="1" customFormat="1" ht="13.5" thickBot="1">
      <c r="A121" s="15">
        <f>A120+7</f>
        <v>43044</v>
      </c>
      <c r="B121" s="20">
        <f>C120+F120-G120</f>
        <v>2501.7893836872286</v>
      </c>
      <c r="C121" s="17">
        <f>B121+(B121*0.04)</f>
        <v>2601.8609590347178</v>
      </c>
      <c r="D121" s="17">
        <f>B121/5500</f>
        <v>0.45487079703404154</v>
      </c>
      <c r="E121" s="28">
        <f>(C121-B121)/D121</f>
        <v>220.00000000000017</v>
      </c>
      <c r="F121" s="80"/>
      <c r="G121" s="80"/>
      <c r="H121" s="19">
        <f>D121*50/B121</f>
        <v>9.0909090909090905E-3</v>
      </c>
      <c r="I121" s="43"/>
      <c r="J121" s="18"/>
      <c r="K121" s="43"/>
      <c r="L121" s="9"/>
      <c r="M121" s="31"/>
      <c r="N121" s="31"/>
    </row>
    <row r="122" spans="1:14" ht="13.5" thickBot="1">
      <c r="A122" s="13"/>
      <c r="B122" s="22"/>
      <c r="C122" s="23"/>
      <c r="D122" s="23"/>
      <c r="E122" s="27"/>
      <c r="F122" s="30"/>
      <c r="G122" s="10"/>
      <c r="H122" s="24"/>
      <c r="I122" s="45"/>
      <c r="J122" s="25"/>
      <c r="K122" s="45"/>
      <c r="L122" s="11"/>
    </row>
    <row r="123" spans="1:14" s="1" customFormat="1">
      <c r="A123" s="15">
        <f>A121+7</f>
        <v>43051</v>
      </c>
      <c r="B123" s="20">
        <f>C121+F121-G121</f>
        <v>2601.8609590347178</v>
      </c>
      <c r="C123" s="17">
        <f>B123+(B123*0.04)</f>
        <v>2705.9353973961065</v>
      </c>
      <c r="D123" s="17">
        <f>B123/5500</f>
        <v>0.47306562891540321</v>
      </c>
      <c r="E123" s="28">
        <f>(C123-B123)/D123</f>
        <v>220.00000000000006</v>
      </c>
      <c r="F123" s="26"/>
      <c r="G123" s="18"/>
      <c r="H123" s="19">
        <f>D123*50/B123</f>
        <v>9.0909090909090905E-3</v>
      </c>
      <c r="I123" s="43"/>
      <c r="J123" s="18"/>
      <c r="K123" s="43"/>
      <c r="L123" s="9"/>
      <c r="M123" s="31"/>
      <c r="N123" s="31"/>
    </row>
    <row r="124" spans="1:14" s="1" customFormat="1">
      <c r="A124" s="15">
        <f>A123+7</f>
        <v>43058</v>
      </c>
      <c r="B124" s="20">
        <f>C123+F123-G123</f>
        <v>2705.9353973961065</v>
      </c>
      <c r="C124" s="17">
        <f>B124+(B124*0.04)</f>
        <v>2814.1728132919507</v>
      </c>
      <c r="D124" s="17">
        <f>B124/5500</f>
        <v>0.49198825407201935</v>
      </c>
      <c r="E124" s="28">
        <f>(C124-B124)/D124</f>
        <v>219.99999999999977</v>
      </c>
      <c r="F124" s="18"/>
      <c r="G124" s="18"/>
      <c r="H124" s="19">
        <f>D124*50/B124</f>
        <v>9.0909090909090905E-3</v>
      </c>
      <c r="I124" s="43"/>
      <c r="J124" s="18"/>
      <c r="K124" s="43"/>
      <c r="L124" s="9"/>
    </row>
    <row r="125" spans="1:14" s="1" customFormat="1">
      <c r="A125" s="15">
        <f>A124+7</f>
        <v>43065</v>
      </c>
      <c r="B125" s="20">
        <f>C124+F124-G124</f>
        <v>2814.1728132919507</v>
      </c>
      <c r="C125" s="17">
        <f>B125+(B125*0.04)</f>
        <v>2926.7397258236288</v>
      </c>
      <c r="D125" s="17">
        <f>B125/5500</f>
        <v>0.51166778423490011</v>
      </c>
      <c r="E125" s="28">
        <f>(C125-B125)/D125</f>
        <v>220.00000000000014</v>
      </c>
      <c r="F125" s="18"/>
      <c r="G125" s="18"/>
      <c r="H125" s="19">
        <f>D125*50/B125</f>
        <v>9.0909090909090905E-3</v>
      </c>
      <c r="I125" s="43"/>
      <c r="J125" s="18"/>
      <c r="K125" s="43"/>
      <c r="L125" s="9"/>
      <c r="M125" s="31"/>
      <c r="N125" s="31"/>
    </row>
    <row r="126" spans="1:14" s="1" customFormat="1" ht="13.5" thickBot="1">
      <c r="A126" s="15">
        <f>A125+7</f>
        <v>43072</v>
      </c>
      <c r="B126" s="20">
        <f>C125+F125-G125</f>
        <v>2926.7397258236288</v>
      </c>
      <c r="C126" s="17">
        <f>B126+(B126*0.04)</f>
        <v>3043.809314856574</v>
      </c>
      <c r="D126" s="17">
        <f>B126/5500</f>
        <v>0.53213449560429615</v>
      </c>
      <c r="E126" s="28">
        <f>(C126-B126)/D126</f>
        <v>220.0000000000002</v>
      </c>
      <c r="F126" s="80"/>
      <c r="G126" s="80"/>
      <c r="H126" s="19">
        <f>D126*50/B126</f>
        <v>9.0909090909090905E-3</v>
      </c>
      <c r="I126" s="43"/>
      <c r="J126" s="18"/>
      <c r="K126" s="43"/>
      <c r="L126" s="9"/>
      <c r="M126" s="31"/>
      <c r="N126" s="31"/>
    </row>
    <row r="127" spans="1:14" ht="13.5" thickBot="1">
      <c r="A127" s="13"/>
      <c r="B127" s="22"/>
      <c r="C127" s="23"/>
      <c r="D127" s="23"/>
      <c r="E127" s="27"/>
      <c r="F127" s="30"/>
      <c r="G127" s="10"/>
      <c r="H127" s="24"/>
      <c r="I127" s="45"/>
      <c r="J127" s="25"/>
      <c r="K127" s="45"/>
      <c r="L127" s="11"/>
    </row>
    <row r="128" spans="1:14" s="1" customFormat="1">
      <c r="A128" s="15">
        <f>A126+7</f>
        <v>43079</v>
      </c>
      <c r="B128" s="20">
        <f>C126+F126-G126</f>
        <v>3043.809314856574</v>
      </c>
      <c r="C128" s="17">
        <f>B128+(B128*0.04)</f>
        <v>3165.5616874508369</v>
      </c>
      <c r="D128" s="17">
        <f>B128/5500</f>
        <v>0.55341987542846804</v>
      </c>
      <c r="E128" s="28">
        <f>(C128-B128)/D128</f>
        <v>219.99999999999977</v>
      </c>
      <c r="F128" s="26"/>
      <c r="G128" s="18"/>
      <c r="H128" s="19">
        <f>D128*50/B128</f>
        <v>9.0909090909090905E-3</v>
      </c>
      <c r="I128" s="43"/>
      <c r="J128" s="18"/>
      <c r="K128" s="43"/>
      <c r="L128" s="9"/>
      <c r="M128" s="31"/>
      <c r="N128" s="31"/>
    </row>
    <row r="129" spans="1:14" s="1" customFormat="1">
      <c r="A129" s="15">
        <f>A128+7</f>
        <v>43086</v>
      </c>
      <c r="B129" s="20">
        <f>C128+F128-G128</f>
        <v>3165.5616874508369</v>
      </c>
      <c r="C129" s="17">
        <f>B129+(B129*0.04)</f>
        <v>3292.1841549488704</v>
      </c>
      <c r="D129" s="17">
        <f>B129/5500</f>
        <v>0.57555667044560666</v>
      </c>
      <c r="E129" s="28">
        <f>(C129-B129)/D129</f>
        <v>220.00000000000011</v>
      </c>
      <c r="F129" s="18"/>
      <c r="G129" s="18"/>
      <c r="H129" s="19">
        <f>D129*50/B129</f>
        <v>9.0909090909090905E-3</v>
      </c>
      <c r="I129" s="43"/>
      <c r="J129" s="18"/>
      <c r="K129" s="43"/>
      <c r="L129" s="9"/>
    </row>
    <row r="130" spans="1:14" s="1" customFormat="1">
      <c r="A130" s="15">
        <f>A129+7</f>
        <v>43093</v>
      </c>
      <c r="B130" s="20">
        <f>C129+F129-G129</f>
        <v>3292.1841549488704</v>
      </c>
      <c r="C130" s="17">
        <f>B130+(B130*0.04)</f>
        <v>3423.8715211468252</v>
      </c>
      <c r="D130" s="17">
        <f>B130/5500</f>
        <v>0.59857893726343103</v>
      </c>
      <c r="E130" s="28">
        <f>(C130-B130)/D130</f>
        <v>219.99999999999997</v>
      </c>
      <c r="F130" s="18"/>
      <c r="G130" s="18"/>
      <c r="H130" s="19">
        <f>D130*50/B130</f>
        <v>9.0909090909090905E-3</v>
      </c>
      <c r="I130" s="43"/>
      <c r="J130" s="18"/>
      <c r="K130" s="43"/>
      <c r="L130" s="9"/>
      <c r="M130" s="31"/>
      <c r="N130" s="31"/>
    </row>
    <row r="131" spans="1:14" s="1" customFormat="1" ht="13.5" thickBot="1">
      <c r="A131" s="15">
        <f>A130+7</f>
        <v>43100</v>
      </c>
      <c r="B131" s="20">
        <f>C130+F130-G130</f>
        <v>3423.8715211468252</v>
      </c>
      <c r="C131" s="17">
        <f>B131+(B131*0.04)</f>
        <v>3560.8263819926983</v>
      </c>
      <c r="D131" s="17">
        <f>B131/5500</f>
        <v>0.62252209475396825</v>
      </c>
      <c r="E131" s="28">
        <f>(C131-B131)/D131</f>
        <v>220.00000000000014</v>
      </c>
      <c r="F131" s="80"/>
      <c r="G131" s="80"/>
      <c r="H131" s="19">
        <f>D131*50/B131</f>
        <v>9.0909090909090905E-3</v>
      </c>
      <c r="I131" s="43"/>
      <c r="J131" s="18"/>
      <c r="K131" s="43"/>
      <c r="L131" s="9"/>
      <c r="M131" s="31"/>
      <c r="N131" s="31"/>
    </row>
    <row r="132" spans="1:14" ht="13.5" thickBot="1">
      <c r="A132" s="13"/>
      <c r="B132" s="22"/>
      <c r="C132" s="23"/>
      <c r="D132" s="23"/>
      <c r="E132" s="27"/>
      <c r="F132" s="30"/>
      <c r="G132" s="10"/>
      <c r="H132" s="24"/>
      <c r="I132" s="45"/>
      <c r="J132" s="25"/>
      <c r="K132" s="45"/>
      <c r="L132" s="11"/>
    </row>
    <row r="133" spans="1:14" s="1" customFormat="1">
      <c r="A133" s="15">
        <f>A131+7</f>
        <v>43107</v>
      </c>
      <c r="B133" s="20">
        <f>C131+F131-G131</f>
        <v>3560.8263819926983</v>
      </c>
      <c r="C133" s="17">
        <f>B133+(B133*0.04)</f>
        <v>3703.2594372724061</v>
      </c>
      <c r="D133" s="17">
        <f>B133/5500</f>
        <v>0.647422978544127</v>
      </c>
      <c r="E133" s="28">
        <f>(C133-B133)/D133</f>
        <v>219.99999999999977</v>
      </c>
      <c r="F133" s="26"/>
      <c r="G133" s="52"/>
      <c r="H133" s="19">
        <f>D133*50/B133</f>
        <v>9.0909090909090905E-3</v>
      </c>
      <c r="I133" s="43"/>
      <c r="J133" s="18"/>
      <c r="K133" s="43"/>
      <c r="L133" s="9"/>
      <c r="M133" s="31"/>
      <c r="N133" s="31"/>
    </row>
    <row r="134" spans="1:14" s="1" customFormat="1">
      <c r="A134" s="15">
        <f>A133+7</f>
        <v>43114</v>
      </c>
      <c r="B134" s="20">
        <f>C133+F133-G133</f>
        <v>3703.2594372724061</v>
      </c>
      <c r="C134" s="17">
        <f>B134+(B134*0.04)</f>
        <v>3851.3898147633022</v>
      </c>
      <c r="D134" s="17">
        <f>B134/5500</f>
        <v>0.67331989768589207</v>
      </c>
      <c r="E134" s="28">
        <f>(C134-B134)/D134</f>
        <v>219.99999999999974</v>
      </c>
      <c r="F134" s="26"/>
      <c r="G134" s="33"/>
      <c r="H134" s="19">
        <f>D134*50/B134</f>
        <v>9.0909090909090922E-3</v>
      </c>
      <c r="I134" s="43"/>
      <c r="J134" s="18"/>
      <c r="K134" s="43"/>
      <c r="L134" s="9"/>
    </row>
    <row r="135" spans="1:14" s="1" customFormat="1">
      <c r="A135" s="15">
        <f>A134+7</f>
        <v>43121</v>
      </c>
      <c r="B135" s="20">
        <f>C134+F134-G134</f>
        <v>3851.3898147633022</v>
      </c>
      <c r="C135" s="17">
        <f>B135+(B135*0.04)</f>
        <v>4005.4454073538341</v>
      </c>
      <c r="D135" s="17">
        <f>B135/5500</f>
        <v>0.70025269359332765</v>
      </c>
      <c r="E135" s="28">
        <f>(C135-B135)/D135</f>
        <v>219.99999999999972</v>
      </c>
      <c r="F135" s="26"/>
      <c r="G135" s="33"/>
      <c r="H135" s="19">
        <f>D135*50/B135</f>
        <v>9.0909090909090905E-3</v>
      </c>
      <c r="I135" s="43"/>
      <c r="J135" s="18"/>
      <c r="K135" s="43"/>
      <c r="L135" s="9"/>
      <c r="M135" s="31"/>
      <c r="N135" s="31"/>
    </row>
    <row r="136" spans="1:14" s="1" customFormat="1" ht="13.5" thickBot="1">
      <c r="A136" s="15">
        <f>A135+7</f>
        <v>43128</v>
      </c>
      <c r="B136" s="20">
        <f>C135+F135-G135</f>
        <v>4005.4454073538341</v>
      </c>
      <c r="C136" s="17">
        <f>B136+(B136*0.04)</f>
        <v>4165.6632236479873</v>
      </c>
      <c r="D136" s="17">
        <f>B136/5500</f>
        <v>0.72826280133706078</v>
      </c>
      <c r="E136" s="28">
        <f>(C136-B136)/D136</f>
        <v>219.99999999999974</v>
      </c>
      <c r="F136" s="80"/>
      <c r="G136" s="80"/>
      <c r="H136" s="19">
        <f>D136*50/B136</f>
        <v>9.0909090909090922E-3</v>
      </c>
      <c r="I136" s="43"/>
      <c r="J136" s="18"/>
      <c r="K136" s="43"/>
      <c r="L136" s="9"/>
      <c r="M136" s="31"/>
      <c r="N136" s="31"/>
    </row>
    <row r="137" spans="1:14" ht="13.5" thickBot="1">
      <c r="A137" s="13"/>
      <c r="B137" s="22"/>
      <c r="C137" s="23"/>
      <c r="D137" s="23"/>
      <c r="E137" s="27"/>
      <c r="F137" s="30"/>
      <c r="G137" s="10"/>
      <c r="H137" s="24"/>
      <c r="I137" s="45"/>
      <c r="J137" s="25"/>
      <c r="K137" s="45"/>
      <c r="L137" s="11"/>
    </row>
    <row r="138" spans="1:14" s="1" customFormat="1">
      <c r="A138" s="15">
        <f>A136+7</f>
        <v>43135</v>
      </c>
      <c r="B138" s="20">
        <f>C136+F136-G136</f>
        <v>4165.6632236479873</v>
      </c>
      <c r="C138" s="17">
        <f>B138+(B138*0.04)</f>
        <v>4332.289752593907</v>
      </c>
      <c r="D138" s="17">
        <f>B138/5500</f>
        <v>0.75739331339054317</v>
      </c>
      <c r="E138" s="28">
        <f>(C138-B138)/D138</f>
        <v>220.00000000000034</v>
      </c>
      <c r="F138" s="26"/>
      <c r="G138" s="18"/>
      <c r="H138" s="19">
        <f>D138*50/B138</f>
        <v>9.0909090909090905E-3</v>
      </c>
      <c r="I138" s="43"/>
      <c r="J138" s="18"/>
      <c r="K138" s="43"/>
      <c r="L138" s="9"/>
      <c r="M138" s="31"/>
      <c r="N138" s="31"/>
    </row>
    <row r="139" spans="1:14" s="1" customFormat="1">
      <c r="A139" s="15">
        <f>A138+7</f>
        <v>43142</v>
      </c>
      <c r="B139" s="20">
        <f>C138+F138-G138</f>
        <v>4332.289752593907</v>
      </c>
      <c r="C139" s="17">
        <f>B139+(B139*0.04)</f>
        <v>4505.5813426976629</v>
      </c>
      <c r="D139" s="17">
        <f>B139/5500</f>
        <v>0.78768904592616495</v>
      </c>
      <c r="E139" s="28">
        <f>(C139-B139)/D139</f>
        <v>219.99999999999949</v>
      </c>
      <c r="F139" s="18"/>
      <c r="G139" s="18"/>
      <c r="H139" s="19">
        <f>D139*50/B139</f>
        <v>9.0909090909090905E-3</v>
      </c>
      <c r="I139" s="43"/>
      <c r="J139" s="18"/>
      <c r="K139" s="43"/>
      <c r="L139" s="9"/>
    </row>
    <row r="140" spans="1:14" s="1" customFormat="1">
      <c r="A140" s="15">
        <f>A139+7</f>
        <v>43149</v>
      </c>
      <c r="B140" s="20">
        <f>C139+F139-G139</f>
        <v>4505.5813426976629</v>
      </c>
      <c r="C140" s="17">
        <f>B140+(B140*0.04)</f>
        <v>4685.8045964055691</v>
      </c>
      <c r="D140" s="17">
        <f>B140/5500</f>
        <v>0.81919660776321146</v>
      </c>
      <c r="E140" s="28">
        <f>(C140-B140)/D140</f>
        <v>219.99999999999963</v>
      </c>
      <c r="F140" s="18"/>
      <c r="G140" s="18"/>
      <c r="H140" s="19">
        <f>D140*50/B140</f>
        <v>9.0909090909090922E-3</v>
      </c>
      <c r="I140" s="43"/>
      <c r="J140" s="18"/>
      <c r="K140" s="43"/>
      <c r="L140" s="9"/>
      <c r="M140" s="31"/>
      <c r="N140" s="31"/>
    </row>
    <row r="141" spans="1:14" s="1" customFormat="1" ht="13.5" thickBot="1">
      <c r="A141" s="15">
        <f>A140+7</f>
        <v>43156</v>
      </c>
      <c r="B141" s="20">
        <f>C140+F140-G140</f>
        <v>4685.8045964055691</v>
      </c>
      <c r="C141" s="17">
        <f>B141+(B141*0.04)</f>
        <v>4873.2367802617919</v>
      </c>
      <c r="D141" s="17">
        <f>B141/5500</f>
        <v>0.85196447207373982</v>
      </c>
      <c r="E141" s="28">
        <f>(C141-B141)/D141</f>
        <v>220</v>
      </c>
      <c r="F141" s="80"/>
      <c r="G141" s="80"/>
      <c r="H141" s="19">
        <f>D141*50/B141</f>
        <v>9.0909090909090905E-3</v>
      </c>
      <c r="I141" s="43"/>
      <c r="J141" s="18"/>
      <c r="K141" s="43"/>
      <c r="L141" s="9"/>
      <c r="M141" s="31"/>
      <c r="N141" s="31"/>
    </row>
    <row r="142" spans="1:14" ht="13.5" thickBot="1">
      <c r="A142" s="13"/>
      <c r="B142" s="22"/>
      <c r="C142" s="23"/>
      <c r="D142" s="23"/>
      <c r="E142" s="27"/>
      <c r="F142" s="30"/>
      <c r="G142" s="10"/>
      <c r="H142" s="24"/>
      <c r="I142" s="45"/>
      <c r="J142" s="25"/>
      <c r="K142" s="45"/>
      <c r="L142" s="11"/>
    </row>
    <row r="143" spans="1:14" s="1" customFormat="1">
      <c r="A143" s="15">
        <f>A141+7</f>
        <v>43163</v>
      </c>
      <c r="B143" s="20">
        <f>C141+F141-G141</f>
        <v>4873.2367802617919</v>
      </c>
      <c r="C143" s="17">
        <f>B143+(B143*0.04)</f>
        <v>5068.1662514722639</v>
      </c>
      <c r="D143" s="17">
        <f>B143/5500</f>
        <v>0.88604305095668945</v>
      </c>
      <c r="E143" s="28">
        <f>(C143-B143)/D143</f>
        <v>220.00000000000037</v>
      </c>
      <c r="F143" s="26"/>
      <c r="G143" s="18"/>
      <c r="H143" s="19">
        <f>D143*50/B143</f>
        <v>9.0909090909090922E-3</v>
      </c>
      <c r="I143" s="43"/>
      <c r="J143" s="18"/>
      <c r="K143" s="43"/>
      <c r="L143" s="9"/>
      <c r="M143" s="31"/>
      <c r="N143" s="31"/>
    </row>
    <row r="144" spans="1:14" s="1" customFormat="1">
      <c r="A144" s="15">
        <f>A143+7</f>
        <v>43170</v>
      </c>
      <c r="B144" s="20">
        <f>C143+F143-G143</f>
        <v>5068.1662514722639</v>
      </c>
      <c r="C144" s="17">
        <f>B144+(B144*0.04)</f>
        <v>5270.8929015311542</v>
      </c>
      <c r="D144" s="17">
        <f>B144/5500</f>
        <v>0.92148477299495701</v>
      </c>
      <c r="E144" s="28">
        <f>(C144-B144)/D144</f>
        <v>219.99999999999974</v>
      </c>
      <c r="F144" s="18"/>
      <c r="G144" s="18"/>
      <c r="H144" s="19">
        <f>D144*50/B144</f>
        <v>9.0909090909090905E-3</v>
      </c>
      <c r="I144" s="43"/>
      <c r="J144" s="18"/>
      <c r="K144" s="43"/>
      <c r="L144" s="9"/>
    </row>
    <row r="145" spans="1:14" s="1" customFormat="1">
      <c r="A145" s="15">
        <f>A144+7</f>
        <v>43177</v>
      </c>
      <c r="B145" s="20">
        <f>C144+F144-G144</f>
        <v>5270.8929015311542</v>
      </c>
      <c r="C145" s="17">
        <f>B145+(B145*0.04)</f>
        <v>5481.7286175924</v>
      </c>
      <c r="D145" s="17">
        <f>B145/5500</f>
        <v>0.9583441639147553</v>
      </c>
      <c r="E145" s="28">
        <f>(C145-B145)/D145</f>
        <v>219.99999999999969</v>
      </c>
      <c r="F145" s="18"/>
      <c r="G145" s="18"/>
      <c r="H145" s="19">
        <f>D145*50/B145</f>
        <v>9.0909090909090905E-3</v>
      </c>
      <c r="I145" s="43"/>
      <c r="J145" s="18"/>
      <c r="K145" s="43"/>
      <c r="L145" s="9"/>
      <c r="M145" s="31"/>
      <c r="N145" s="31"/>
    </row>
    <row r="146" spans="1:14" s="1" customFormat="1" ht="13.5" thickBot="1">
      <c r="A146" s="15">
        <f>A145+7</f>
        <v>43184</v>
      </c>
      <c r="B146" s="20">
        <f>C145+F145-G145</f>
        <v>5481.7286175924</v>
      </c>
      <c r="C146" s="17">
        <f>B146+(B146*0.04)</f>
        <v>5700.997762296096</v>
      </c>
      <c r="D146" s="17">
        <f>B146/5500</f>
        <v>0.99667793047134545</v>
      </c>
      <c r="E146" s="28">
        <f>(C146-B146)/D146</f>
        <v>219.99999999999994</v>
      </c>
      <c r="F146" s="80"/>
      <c r="G146" s="80"/>
      <c r="H146" s="19">
        <f>D146*50/B146</f>
        <v>9.0909090909090922E-3</v>
      </c>
      <c r="I146" s="43"/>
      <c r="J146" s="18"/>
      <c r="K146" s="43"/>
      <c r="L146" s="9"/>
      <c r="M146" s="31"/>
      <c r="N146" s="31"/>
    </row>
    <row r="147" spans="1:14" ht="13.5" thickBot="1">
      <c r="A147" s="13"/>
      <c r="B147" s="22"/>
      <c r="C147" s="23"/>
      <c r="D147" s="23"/>
      <c r="E147" s="27"/>
      <c r="F147" s="30"/>
      <c r="G147" s="10"/>
      <c r="H147" s="24"/>
      <c r="I147" s="45"/>
      <c r="J147" s="25"/>
      <c r="K147" s="45"/>
      <c r="L147" s="11"/>
    </row>
    <row r="148" spans="1:14" s="1" customFormat="1">
      <c r="A148" s="15">
        <f>A146+7</f>
        <v>43191</v>
      </c>
      <c r="B148" s="20">
        <f>C146+F146-G146</f>
        <v>5700.997762296096</v>
      </c>
      <c r="C148" s="17">
        <f>B148+(B148*0.04)</f>
        <v>5929.0376727879402</v>
      </c>
      <c r="D148" s="17">
        <f>B148/5500</f>
        <v>1.0365450476901992</v>
      </c>
      <c r="E148" s="28">
        <f>(C148-B148)/D148</f>
        <v>220.0000000000004</v>
      </c>
      <c r="F148" s="26"/>
      <c r="G148" s="18"/>
      <c r="H148" s="19">
        <f>D148*50/B148</f>
        <v>9.0909090909090905E-3</v>
      </c>
      <c r="I148" s="43"/>
      <c r="J148" s="18"/>
      <c r="K148" s="43"/>
      <c r="L148" s="9"/>
      <c r="M148" s="31"/>
      <c r="N148" s="31"/>
    </row>
    <row r="149" spans="1:14" s="1" customFormat="1">
      <c r="A149" s="15">
        <f>A148+7</f>
        <v>43198</v>
      </c>
      <c r="B149" s="20">
        <f>C148+F148-G148</f>
        <v>5929.0376727879402</v>
      </c>
      <c r="C149" s="17">
        <f>B149+(B149*0.04)</f>
        <v>6166.199179699458</v>
      </c>
      <c r="D149" s="17">
        <f>B149/5500</f>
        <v>1.0780068495978072</v>
      </c>
      <c r="E149" s="28">
        <f>(C149-B149)/D149</f>
        <v>220.00000000000017</v>
      </c>
      <c r="F149" s="18"/>
      <c r="G149" s="18"/>
      <c r="H149" s="19">
        <f>D149*50/B149</f>
        <v>9.0909090909090905E-3</v>
      </c>
      <c r="I149" s="43"/>
      <c r="J149" s="18"/>
      <c r="K149" s="43"/>
      <c r="L149" s="9"/>
    </row>
    <row r="150" spans="1:14" s="1" customFormat="1">
      <c r="A150" s="15">
        <f>A149+7</f>
        <v>43205</v>
      </c>
      <c r="B150" s="20">
        <f>C149+F149-G149</f>
        <v>6166.199179699458</v>
      </c>
      <c r="C150" s="17">
        <f>B150+(B150*0.04)</f>
        <v>6412.8471468874359</v>
      </c>
      <c r="D150" s="17">
        <f>B150/5500</f>
        <v>1.1211271235817197</v>
      </c>
      <c r="E150" s="28">
        <f>(C150-B150)/D150</f>
        <v>219.9999999999996</v>
      </c>
      <c r="F150" s="18"/>
      <c r="G150" s="18"/>
      <c r="H150" s="19">
        <f>D150*50/B150</f>
        <v>9.0909090909090922E-3</v>
      </c>
      <c r="I150" s="43"/>
      <c r="J150" s="18"/>
      <c r="K150" s="43"/>
      <c r="L150" s="9"/>
      <c r="M150" s="31"/>
      <c r="N150" s="31"/>
    </row>
    <row r="151" spans="1:14" s="1" customFormat="1" ht="13.5" thickBot="1">
      <c r="A151" s="15">
        <f>A150+7</f>
        <v>43212</v>
      </c>
      <c r="B151" s="20">
        <f>C150+F150-G150</f>
        <v>6412.8471468874359</v>
      </c>
      <c r="C151" s="17">
        <f>B151+(B151*0.04)</f>
        <v>6669.3610327629331</v>
      </c>
      <c r="D151" s="17">
        <f>B151/5500</f>
        <v>1.1659722085249884</v>
      </c>
      <c r="E151" s="28">
        <f>(C151-B151)/D151</f>
        <v>219.99999999999977</v>
      </c>
      <c r="F151" s="80"/>
      <c r="G151" s="80"/>
      <c r="H151" s="19">
        <f>D151*50/B151</f>
        <v>9.0909090909090905E-3</v>
      </c>
      <c r="I151" s="43"/>
      <c r="J151" s="18"/>
      <c r="K151" s="43"/>
      <c r="L151" s="9"/>
      <c r="M151" s="31"/>
      <c r="N151" s="31"/>
    </row>
    <row r="152" spans="1:14" ht="13.5" thickBot="1">
      <c r="A152" s="13"/>
      <c r="B152" s="22"/>
      <c r="C152" s="23"/>
      <c r="D152" s="23"/>
      <c r="E152" s="27"/>
      <c r="F152" s="30"/>
      <c r="G152" s="10"/>
      <c r="H152" s="24"/>
      <c r="I152" s="45"/>
      <c r="J152" s="25"/>
      <c r="K152" s="45"/>
      <c r="L152" s="11"/>
    </row>
    <row r="153" spans="1:14" s="1" customFormat="1">
      <c r="A153" s="15">
        <f>A151+7</f>
        <v>43219</v>
      </c>
      <c r="B153" s="20">
        <f>C151+F151-G151</f>
        <v>6669.3610327629331</v>
      </c>
      <c r="C153" s="17">
        <f>B153+(B153*0.04)</f>
        <v>6936.1354740734505</v>
      </c>
      <c r="D153" s="17">
        <f>B153/5500</f>
        <v>1.2126110968659878</v>
      </c>
      <c r="E153" s="28">
        <f>(C153-B153)/D153</f>
        <v>220.00000000000009</v>
      </c>
      <c r="F153" s="26"/>
      <c r="G153" s="18"/>
      <c r="H153" s="19">
        <f>D153*50/B153</f>
        <v>9.0909090909090905E-3</v>
      </c>
      <c r="I153" s="43"/>
      <c r="J153" s="18"/>
      <c r="K153" s="43"/>
      <c r="L153" s="9"/>
      <c r="M153" s="31"/>
      <c r="N153" s="31"/>
    </row>
    <row r="154" spans="1:14" s="1" customFormat="1">
      <c r="A154" s="15">
        <f>A153+7</f>
        <v>43226</v>
      </c>
      <c r="B154" s="20">
        <f>C153+F153-G153</f>
        <v>6936.1354740734505</v>
      </c>
      <c r="C154" s="17">
        <f>B154+(B154*0.04)</f>
        <v>7213.5808930363883</v>
      </c>
      <c r="D154" s="17">
        <f>B154/5500</f>
        <v>1.2611155407406274</v>
      </c>
      <c r="E154" s="28">
        <f>(C154-B154)/D154</f>
        <v>219.9999999999998</v>
      </c>
      <c r="F154" s="18"/>
      <c r="G154" s="18"/>
      <c r="H154" s="19">
        <f>D154*50/B154</f>
        <v>9.0909090909090905E-3</v>
      </c>
      <c r="I154" s="43"/>
      <c r="J154" s="18"/>
      <c r="K154" s="43"/>
      <c r="L154" s="9"/>
    </row>
    <row r="155" spans="1:14" s="1" customFormat="1">
      <c r="A155" s="15">
        <f>A154+7</f>
        <v>43233</v>
      </c>
      <c r="B155" s="20">
        <f>C154+F154-G154</f>
        <v>7213.5808930363883</v>
      </c>
      <c r="C155" s="17">
        <f>B155+(B155*0.04)</f>
        <v>7502.1241287578441</v>
      </c>
      <c r="D155" s="17">
        <f>B155/5500</f>
        <v>1.3115601623702524</v>
      </c>
      <c r="E155" s="28">
        <f>(C155-B155)/D155</f>
        <v>220.00000000000026</v>
      </c>
      <c r="F155" s="18"/>
      <c r="G155" s="18"/>
      <c r="H155" s="19">
        <f>D155*50/B155</f>
        <v>9.0909090909090922E-3</v>
      </c>
      <c r="I155" s="43"/>
      <c r="J155" s="18"/>
      <c r="K155" s="43"/>
      <c r="L155" s="9"/>
      <c r="M155" s="31"/>
      <c r="N155" s="31"/>
    </row>
    <row r="156" spans="1:14" s="1" customFormat="1" ht="13.5" thickBot="1">
      <c r="A156" s="15">
        <f>A155+7</f>
        <v>43240</v>
      </c>
      <c r="B156" s="20">
        <f>C155+F155-G155</f>
        <v>7502.1241287578441</v>
      </c>
      <c r="C156" s="17">
        <f>B156+(B156*0.04)</f>
        <v>7802.2090939081581</v>
      </c>
      <c r="D156" s="17">
        <f>B156/5500</f>
        <v>1.3640225688650625</v>
      </c>
      <c r="E156" s="28">
        <f>(C156-B156)/D156</f>
        <v>220.0000000000002</v>
      </c>
      <c r="F156" s="80"/>
      <c r="G156" s="80"/>
      <c r="H156" s="19">
        <f>D156*50/B156</f>
        <v>9.0909090909090905E-3</v>
      </c>
      <c r="I156" s="43"/>
      <c r="J156" s="18"/>
      <c r="K156" s="43"/>
      <c r="L156" s="9"/>
      <c r="M156" s="31"/>
      <c r="N156" s="31"/>
    </row>
    <row r="157" spans="1:14" ht="13.5" thickBot="1">
      <c r="A157" s="13"/>
      <c r="B157" s="22"/>
      <c r="C157" s="23"/>
      <c r="D157" s="23"/>
      <c r="E157" s="27"/>
      <c r="F157" s="30"/>
      <c r="G157" s="10"/>
      <c r="H157" s="24"/>
      <c r="I157" s="45"/>
      <c r="J157" s="25"/>
      <c r="K157" s="45"/>
      <c r="L157" s="11"/>
    </row>
    <row r="158" spans="1:14" s="1" customFormat="1">
      <c r="A158" s="15">
        <f>A156+7</f>
        <v>43247</v>
      </c>
      <c r="B158" s="20">
        <f>C156+F156-G156</f>
        <v>7802.2090939081581</v>
      </c>
      <c r="C158" s="17">
        <f>B158+(B158*0.04)</f>
        <v>8114.2974576644847</v>
      </c>
      <c r="D158" s="17">
        <f>B158/5500</f>
        <v>1.418583471619665</v>
      </c>
      <c r="E158" s="28">
        <f>(C158-B158)/D158</f>
        <v>220.00000000000017</v>
      </c>
      <c r="F158" s="26"/>
      <c r="G158" s="18"/>
      <c r="H158" s="19">
        <f>D158*50/B158</f>
        <v>9.0909090909090905E-3</v>
      </c>
      <c r="I158" s="43"/>
      <c r="J158" s="18"/>
      <c r="K158" s="43"/>
      <c r="L158" s="9"/>
      <c r="M158" s="31"/>
      <c r="N158" s="31"/>
    </row>
    <row r="159" spans="1:14" s="1" customFormat="1">
      <c r="A159" s="15">
        <f>A158+7</f>
        <v>43254</v>
      </c>
      <c r="B159" s="20">
        <f>C158+F158-G158</f>
        <v>8114.2974576644847</v>
      </c>
      <c r="C159" s="17">
        <f>B159+(B159*0.04)</f>
        <v>8438.8693559710646</v>
      </c>
      <c r="D159" s="17">
        <f>B159/5500</f>
        <v>1.4753268104844517</v>
      </c>
      <c r="E159" s="28">
        <f>(C159-B159)/D159</f>
        <v>220.00000000000037</v>
      </c>
      <c r="F159" s="18"/>
      <c r="G159" s="18"/>
      <c r="H159" s="19">
        <f>D159*50/B159</f>
        <v>9.0909090909090905E-3</v>
      </c>
      <c r="I159" s="43"/>
      <c r="J159" s="18"/>
      <c r="K159" s="43"/>
      <c r="L159" s="9"/>
    </row>
    <row r="160" spans="1:14" s="1" customFormat="1">
      <c r="A160" s="15">
        <f>A159+7</f>
        <v>43261</v>
      </c>
      <c r="B160" s="20">
        <f>C159+F159-G159</f>
        <v>8438.8693559710646</v>
      </c>
      <c r="C160" s="17">
        <f>B160+(B160*0.04)</f>
        <v>8776.4241302099072</v>
      </c>
      <c r="D160" s="17">
        <f>B160/5500</f>
        <v>1.5343398829038299</v>
      </c>
      <c r="E160" s="28">
        <f>(C160-B160)/D160</f>
        <v>220</v>
      </c>
      <c r="F160" s="18"/>
      <c r="G160" s="18"/>
      <c r="H160" s="19">
        <f>D160*50/B160</f>
        <v>9.0909090909090905E-3</v>
      </c>
      <c r="I160" s="43"/>
      <c r="J160" s="18"/>
      <c r="K160" s="43"/>
      <c r="L160" s="9"/>
      <c r="M160" s="31"/>
      <c r="N160" s="31"/>
    </row>
    <row r="161" spans="1:14" s="1" customFormat="1" ht="13.5" thickBot="1">
      <c r="A161" s="15">
        <f>A160+7</f>
        <v>43268</v>
      </c>
      <c r="B161" s="20">
        <f>C160+F160-G160</f>
        <v>8776.4241302099072</v>
      </c>
      <c r="C161" s="17">
        <f>B161+(B161*0.04)</f>
        <v>9127.4810954183031</v>
      </c>
      <c r="D161" s="17">
        <f>B161/5500</f>
        <v>1.5957134782199831</v>
      </c>
      <c r="E161" s="28">
        <f>(C161-B161)/D161</f>
        <v>219.99999999999977</v>
      </c>
      <c r="F161" s="80"/>
      <c r="G161" s="80"/>
      <c r="H161" s="19">
        <f>D161*50/B161</f>
        <v>9.0909090909090905E-3</v>
      </c>
      <c r="I161" s="43"/>
      <c r="J161" s="18"/>
      <c r="K161" s="43"/>
      <c r="L161" s="9"/>
      <c r="M161" s="31"/>
      <c r="N161" s="31"/>
    </row>
    <row r="162" spans="1:14" ht="13.5" thickBot="1">
      <c r="A162" s="13"/>
      <c r="B162" s="22"/>
      <c r="C162" s="23"/>
      <c r="D162" s="23"/>
      <c r="E162" s="27"/>
      <c r="F162" s="30"/>
      <c r="G162" s="10"/>
      <c r="H162" s="24"/>
      <c r="I162" s="45"/>
      <c r="J162" s="25"/>
      <c r="K162" s="45"/>
      <c r="L162" s="11"/>
    </row>
    <row r="163" spans="1:14" s="1" customFormat="1">
      <c r="A163" s="15">
        <f>A161+7</f>
        <v>43275</v>
      </c>
      <c r="B163" s="20">
        <f>C161+F161-G161</f>
        <v>9127.4810954183031</v>
      </c>
      <c r="C163" s="17">
        <f>B163+(B163*0.04)</f>
        <v>9492.5803392350354</v>
      </c>
      <c r="D163" s="17">
        <f>B163/5500</f>
        <v>1.6595420173487825</v>
      </c>
      <c r="E163" s="28">
        <f>(C163-B163)/D163</f>
        <v>220.00000000000009</v>
      </c>
      <c r="F163" s="26"/>
      <c r="G163" s="18"/>
      <c r="H163" s="19">
        <f>D163*50/B163</f>
        <v>9.0909090909090905E-3</v>
      </c>
      <c r="I163" s="43"/>
      <c r="J163" s="18"/>
      <c r="K163" s="43"/>
      <c r="L163" s="9"/>
      <c r="M163" s="31"/>
      <c r="N163" s="31"/>
    </row>
    <row r="164" spans="1:14" s="1" customFormat="1">
      <c r="A164" s="15">
        <f>A163+7</f>
        <v>43282</v>
      </c>
      <c r="B164" s="20">
        <f>C163+F163-G163</f>
        <v>9492.5803392350354</v>
      </c>
      <c r="C164" s="17">
        <f>B164+(B164*0.04)</f>
        <v>9872.2835528044361</v>
      </c>
      <c r="D164" s="17">
        <f>B164/5500</f>
        <v>1.7259236980427337</v>
      </c>
      <c r="E164" s="28">
        <f>(C164-B164)/D164</f>
        <v>219.99999999999963</v>
      </c>
      <c r="F164" s="18"/>
      <c r="G164" s="18"/>
      <c r="H164" s="19">
        <f>D164*50/B164</f>
        <v>9.0909090909090905E-3</v>
      </c>
      <c r="I164" s="43"/>
      <c r="J164" s="18"/>
      <c r="K164" s="43"/>
      <c r="L164" s="9"/>
    </row>
    <row r="165" spans="1:14" s="1" customFormat="1">
      <c r="A165" s="15">
        <f>A164+7</f>
        <v>43289</v>
      </c>
      <c r="B165" s="20">
        <f>C164+F164-G164</f>
        <v>9872.2835528044361</v>
      </c>
      <c r="C165" s="17">
        <f>B165+(B165*0.04)</f>
        <v>10267.174894916614</v>
      </c>
      <c r="D165" s="17">
        <f>B165/5500</f>
        <v>1.7949606459644429</v>
      </c>
      <c r="E165" s="28">
        <f>(C165-B165)/D165</f>
        <v>220.00000000000026</v>
      </c>
      <c r="F165" s="18"/>
      <c r="G165" s="18"/>
      <c r="H165" s="19">
        <f>D165*50/B165</f>
        <v>9.0909090909090905E-3</v>
      </c>
      <c r="I165" s="43"/>
      <c r="J165" s="18"/>
      <c r="K165" s="43"/>
      <c r="L165" s="9"/>
      <c r="M165" s="31"/>
      <c r="N165" s="31"/>
    </row>
    <row r="166" spans="1:14" s="1" customFormat="1" ht="13.5" thickBot="1">
      <c r="A166" s="15">
        <f>A165+7</f>
        <v>43296</v>
      </c>
      <c r="B166" s="20">
        <f>C165+F165-G165</f>
        <v>10267.174894916614</v>
      </c>
      <c r="C166" s="17">
        <f>B166+(B166*0.04)</f>
        <v>10677.861890713279</v>
      </c>
      <c r="D166" s="17">
        <f>B166/5500</f>
        <v>1.8667590718030207</v>
      </c>
      <c r="E166" s="28">
        <f>(C166-B166)/D166</f>
        <v>220.00000000000003</v>
      </c>
      <c r="F166" s="80"/>
      <c r="G166" s="80"/>
      <c r="H166" s="19">
        <f>D166*50/B166</f>
        <v>9.0909090909090905E-3</v>
      </c>
      <c r="I166" s="43"/>
      <c r="J166" s="18"/>
      <c r="K166" s="43"/>
      <c r="L166" s="9"/>
      <c r="M166" s="31"/>
      <c r="N166" s="31"/>
    </row>
    <row r="167" spans="1:14" ht="13.5" thickBot="1">
      <c r="A167" s="13"/>
      <c r="B167" s="22"/>
      <c r="C167" s="23"/>
      <c r="D167" s="23"/>
      <c r="E167" s="27"/>
      <c r="F167" s="30"/>
      <c r="G167" s="10"/>
      <c r="H167" s="24"/>
      <c r="I167" s="45"/>
      <c r="J167" s="25"/>
      <c r="K167" s="45"/>
      <c r="L167" s="11"/>
    </row>
    <row r="168" spans="1:14" s="1" customFormat="1">
      <c r="A168" s="15">
        <f>A166+7</f>
        <v>43303</v>
      </c>
      <c r="B168" s="20">
        <f>C166+F166-G166</f>
        <v>10677.861890713279</v>
      </c>
      <c r="C168" s="17">
        <f>B168+(B168*0.04)</f>
        <v>11104.976366341809</v>
      </c>
      <c r="D168" s="17">
        <f>B168/5500</f>
        <v>1.9414294346751415</v>
      </c>
      <c r="E168" s="28">
        <f>(C168-B168)/D168</f>
        <v>219.99999999999955</v>
      </c>
      <c r="F168" s="26"/>
      <c r="G168" s="33"/>
      <c r="H168" s="19">
        <f>D168*50/B168</f>
        <v>9.0909090909090905E-3</v>
      </c>
      <c r="I168" s="43"/>
      <c r="J168" s="18"/>
      <c r="K168" s="43"/>
      <c r="L168" s="9"/>
      <c r="M168" s="31"/>
      <c r="N168" s="31"/>
    </row>
    <row r="169" spans="1:14" s="1" customFormat="1">
      <c r="A169" s="15">
        <f>A168+7</f>
        <v>43310</v>
      </c>
      <c r="B169" s="20">
        <f>C168+F168-G168</f>
        <v>11104.976366341809</v>
      </c>
      <c r="C169" s="17">
        <f>B169+(B169*0.04)</f>
        <v>11549.175420995482</v>
      </c>
      <c r="D169" s="17">
        <f>B169/5500</f>
        <v>2.0190866120621469</v>
      </c>
      <c r="E169" s="28">
        <f>(C169-B169)/D169</f>
        <v>220.00000000000017</v>
      </c>
      <c r="F169" s="26"/>
      <c r="G169" s="63"/>
      <c r="H169" s="19">
        <f>D169*50/B169</f>
        <v>9.0909090909090905E-3</v>
      </c>
      <c r="I169" s="43"/>
      <c r="J169" s="18"/>
      <c r="K169" s="43"/>
      <c r="L169" s="9"/>
    </row>
    <row r="170" spans="1:14" s="1" customFormat="1">
      <c r="A170" s="15">
        <f>A169+7</f>
        <v>43317</v>
      </c>
      <c r="B170" s="20">
        <f>C169+F169-G169</f>
        <v>11549.175420995482</v>
      </c>
      <c r="C170" s="17">
        <f>B170+(B170*0.04)</f>
        <v>12011.1424378353</v>
      </c>
      <c r="D170" s="17">
        <f>B170/5500</f>
        <v>2.0998500765446328</v>
      </c>
      <c r="E170" s="28">
        <f>(C170-B170)/D170</f>
        <v>219.9999999999998</v>
      </c>
      <c r="F170" s="26"/>
      <c r="G170" s="33"/>
      <c r="H170" s="19">
        <f>D170*50/B170</f>
        <v>9.0909090909090905E-3</v>
      </c>
      <c r="I170" s="43"/>
      <c r="J170" s="18"/>
      <c r="K170" s="43"/>
      <c r="L170" s="9"/>
    </row>
    <row r="171" spans="1:14" s="1" customFormat="1" ht="13.5" thickBot="1">
      <c r="A171" s="15">
        <f>A170+7</f>
        <v>43324</v>
      </c>
      <c r="B171" s="20">
        <f>C170+F170-G170</f>
        <v>12011.1424378353</v>
      </c>
      <c r="C171" s="17">
        <f>B171+(B171*0.04)</f>
        <v>12491.588135348713</v>
      </c>
      <c r="D171" s="17">
        <f>B171/5500</f>
        <v>2.1838440796064185</v>
      </c>
      <c r="E171" s="28">
        <f>(C171-B171)/D171</f>
        <v>220.00000000000026</v>
      </c>
      <c r="F171" s="80"/>
      <c r="G171" s="80"/>
      <c r="H171" s="19">
        <f>D171*50/B171</f>
        <v>9.0909090909090922E-3</v>
      </c>
      <c r="I171" s="43"/>
      <c r="J171" s="18"/>
      <c r="K171" s="43"/>
      <c r="L171" s="9"/>
    </row>
    <row r="172" spans="1:14" ht="13.5" thickBot="1">
      <c r="A172" s="13"/>
      <c r="B172" s="22"/>
      <c r="C172" s="23"/>
      <c r="D172" s="23"/>
      <c r="E172" s="27"/>
      <c r="F172" s="30"/>
      <c r="G172" s="10"/>
      <c r="H172" s="24"/>
      <c r="I172" s="45"/>
      <c r="J172" s="25"/>
      <c r="K172" s="45"/>
      <c r="L172" s="11"/>
    </row>
    <row r="173" spans="1:14" s="1" customFormat="1">
      <c r="A173" s="15">
        <f>A171+7</f>
        <v>43331</v>
      </c>
      <c r="B173" s="20">
        <f>C171+F171-G171</f>
        <v>12491.588135348713</v>
      </c>
      <c r="C173" s="17">
        <f>B173+(B173*0.04)</f>
        <v>12991.251660762662</v>
      </c>
      <c r="D173" s="17">
        <f>B173/5500</f>
        <v>2.2711978427906749</v>
      </c>
      <c r="E173" s="28">
        <f>(C173-B173)/D173</f>
        <v>220.00000000000031</v>
      </c>
      <c r="F173" s="26"/>
      <c r="G173" s="18"/>
      <c r="H173" s="19">
        <f>D173*50/B173</f>
        <v>9.0909090909090905E-3</v>
      </c>
      <c r="I173" s="43"/>
      <c r="J173" s="18"/>
      <c r="K173" s="43"/>
      <c r="L173" s="9"/>
    </row>
    <row r="174" spans="1:14" s="1" customFormat="1">
      <c r="A174" s="15">
        <f>A173+7</f>
        <v>43338</v>
      </c>
      <c r="B174" s="20">
        <f>C173+F173-G173</f>
        <v>12991.251660762662</v>
      </c>
      <c r="C174" s="17">
        <f>B174+(B174*0.04)</f>
        <v>13510.901727193168</v>
      </c>
      <c r="D174" s="17">
        <f>B174/5500</f>
        <v>2.3620457565023023</v>
      </c>
      <c r="E174" s="28">
        <f>(C174-B174)/D174</f>
        <v>219.99999999999972</v>
      </c>
      <c r="F174" s="18"/>
      <c r="G174" s="18"/>
      <c r="H174" s="19">
        <f>D174*50/B174</f>
        <v>9.0909090909090905E-3</v>
      </c>
      <c r="I174" s="43"/>
      <c r="J174" s="18"/>
      <c r="K174" s="43"/>
      <c r="L174" s="9"/>
    </row>
    <row r="175" spans="1:14" s="1" customFormat="1">
      <c r="A175" s="15">
        <f>A174+7</f>
        <v>43345</v>
      </c>
      <c r="B175" s="20">
        <f>C174+F174-G174</f>
        <v>13510.901727193168</v>
      </c>
      <c r="C175" s="17">
        <f>B175+(B175*0.04)</f>
        <v>14051.337796280895</v>
      </c>
      <c r="D175" s="17">
        <f>B175/5500</f>
        <v>2.4565275867623941</v>
      </c>
      <c r="E175" s="28">
        <f>(C175-B175)/D175</f>
        <v>220.00000000000031</v>
      </c>
      <c r="F175" s="18"/>
      <c r="G175" s="18"/>
      <c r="H175" s="19">
        <f>D175*50/B175</f>
        <v>9.0909090909090905E-3</v>
      </c>
      <c r="I175" s="43"/>
      <c r="J175" s="18"/>
      <c r="K175" s="43"/>
      <c r="L175" s="9"/>
    </row>
    <row r="176" spans="1:14" s="1" customFormat="1" ht="13.5" thickBot="1">
      <c r="A176" s="15">
        <f>A175+7</f>
        <v>43352</v>
      </c>
      <c r="B176" s="20">
        <f>C175+F175-G175</f>
        <v>14051.337796280895</v>
      </c>
      <c r="C176" s="17">
        <f>B176+(B176*0.04)</f>
        <v>14613.391308132132</v>
      </c>
      <c r="D176" s="17">
        <f>B176/5500</f>
        <v>2.5547886902328902</v>
      </c>
      <c r="E176" s="28">
        <f>(C176-B176)/D176</f>
        <v>220.00000000000014</v>
      </c>
      <c r="F176" s="80"/>
      <c r="G176" s="80"/>
      <c r="H176" s="19">
        <f>D176*50/B176</f>
        <v>9.0909090909090922E-3</v>
      </c>
      <c r="I176" s="43"/>
      <c r="J176" s="18"/>
      <c r="K176" s="43"/>
      <c r="L176" s="9"/>
    </row>
    <row r="177" spans="1:12" ht="13.5" thickBot="1">
      <c r="A177" s="13"/>
      <c r="B177" s="22"/>
      <c r="C177" s="23"/>
      <c r="D177" s="23"/>
      <c r="E177" s="27"/>
      <c r="F177" s="30"/>
      <c r="G177" s="10"/>
      <c r="H177" s="24"/>
      <c r="I177" s="45"/>
      <c r="J177" s="25"/>
      <c r="K177" s="45"/>
      <c r="L177" s="11"/>
    </row>
    <row r="178" spans="1:12" s="1" customFormat="1">
      <c r="A178" s="15">
        <f>A176+7</f>
        <v>43359</v>
      </c>
      <c r="B178" s="20">
        <f>C176+F176-G176</f>
        <v>14613.391308132132</v>
      </c>
      <c r="C178" s="17">
        <f>B178+(B178*0.04)</f>
        <v>15197.926960457416</v>
      </c>
      <c r="D178" s="17">
        <f>B178/5500</f>
        <v>2.6569802378422058</v>
      </c>
      <c r="E178" s="28">
        <f>(C178-B178)/D178</f>
        <v>219.99999999999986</v>
      </c>
      <c r="F178" s="26"/>
      <c r="G178" s="18"/>
      <c r="H178" s="19">
        <f>D178*50/B178</f>
        <v>9.0909090909090922E-3</v>
      </c>
      <c r="I178" s="43"/>
      <c r="J178" s="18"/>
      <c r="K178" s="43"/>
      <c r="L178" s="9"/>
    </row>
    <row r="179" spans="1:12" s="1" customFormat="1">
      <c r="A179" s="15">
        <f>A178+7</f>
        <v>43366</v>
      </c>
      <c r="B179" s="20">
        <f>C178+F178-G178</f>
        <v>15197.926960457416</v>
      </c>
      <c r="C179" s="17">
        <f>B179+(B179*0.04)</f>
        <v>15805.844038875714</v>
      </c>
      <c r="D179" s="17">
        <f>B179/5500</f>
        <v>2.7632594473558938</v>
      </c>
      <c r="E179" s="28">
        <f>(C179-B179)/D179</f>
        <v>220.00000000000014</v>
      </c>
      <c r="F179" s="18"/>
      <c r="G179" s="18"/>
      <c r="H179" s="19">
        <f>D179*50/B179</f>
        <v>9.0909090909090905E-3</v>
      </c>
      <c r="I179" s="43"/>
      <c r="J179" s="18"/>
      <c r="K179" s="43"/>
      <c r="L179" s="9"/>
    </row>
    <row r="180" spans="1:12" s="1" customFormat="1">
      <c r="A180" s="15">
        <f>A179+7</f>
        <v>43373</v>
      </c>
      <c r="B180" s="20">
        <f>C179+F179-G179</f>
        <v>15805.844038875714</v>
      </c>
      <c r="C180" s="17">
        <f>B180+(B180*0.04)</f>
        <v>16438.077800430743</v>
      </c>
      <c r="D180" s="17">
        <f>B180/5500</f>
        <v>2.8737898252501299</v>
      </c>
      <c r="E180" s="28">
        <f>(C180-B180)/D180</f>
        <v>220.00000000000034</v>
      </c>
      <c r="F180" s="18"/>
      <c r="G180" s="18"/>
      <c r="H180" s="19">
        <f>D180*50/B180</f>
        <v>9.0909090909090905E-3</v>
      </c>
      <c r="I180" s="43"/>
      <c r="J180" s="18"/>
      <c r="K180" s="43"/>
      <c r="L180" s="9"/>
    </row>
    <row r="181" spans="1:12" s="1" customFormat="1" ht="13.5" thickBot="1">
      <c r="A181" s="15">
        <f>A180+7</f>
        <v>43380</v>
      </c>
      <c r="B181" s="20">
        <f>C180+F180-G180</f>
        <v>16438.077800430743</v>
      </c>
      <c r="C181" s="17">
        <f>B181+(B181*0.04)</f>
        <v>17095.600912447971</v>
      </c>
      <c r="D181" s="17">
        <f>B181/5500</f>
        <v>2.9887414182601351</v>
      </c>
      <c r="E181" s="28">
        <f>(C181-B181)/D181</f>
        <v>219.99999999999957</v>
      </c>
      <c r="F181" s="80"/>
      <c r="G181" s="80"/>
      <c r="H181" s="19">
        <f>D181*50/B181</f>
        <v>9.0909090909090905E-3</v>
      </c>
      <c r="I181" s="43"/>
      <c r="J181" s="18"/>
      <c r="K181" s="43"/>
      <c r="L181" s="9"/>
    </row>
    <row r="182" spans="1:12" ht="13.5" thickBot="1">
      <c r="A182" s="13"/>
      <c r="B182" s="22"/>
      <c r="C182" s="23"/>
      <c r="D182" s="23"/>
      <c r="E182" s="27"/>
      <c r="F182" s="30"/>
      <c r="G182" s="10"/>
      <c r="H182" s="24"/>
      <c r="I182" s="45"/>
      <c r="J182" s="25"/>
      <c r="K182" s="45"/>
      <c r="L182" s="11"/>
    </row>
    <row r="183" spans="1:12" s="1" customFormat="1">
      <c r="A183" s="15">
        <f>A181+7</f>
        <v>43387</v>
      </c>
      <c r="B183" s="20">
        <f>C181+F181-G181</f>
        <v>17095.600912447971</v>
      </c>
      <c r="C183" s="17">
        <f>B183+(B183*0.04)</f>
        <v>17779.424948945889</v>
      </c>
      <c r="D183" s="17">
        <f>B183/5500</f>
        <v>3.1082910749905404</v>
      </c>
      <c r="E183" s="28">
        <f>(C183-B183)/D183</f>
        <v>219.99999999999952</v>
      </c>
      <c r="F183" s="26"/>
      <c r="G183" s="18"/>
      <c r="H183" s="19">
        <f>D183*50/B183</f>
        <v>9.0909090909090905E-3</v>
      </c>
      <c r="I183" s="43"/>
      <c r="J183" s="18"/>
      <c r="K183" s="43"/>
      <c r="L183" s="9"/>
    </row>
    <row r="184" spans="1:12" s="1" customFormat="1">
      <c r="A184" s="15">
        <f>A183+7</f>
        <v>43394</v>
      </c>
      <c r="B184" s="20">
        <f>C183+F183-G183</f>
        <v>17779.424948945889</v>
      </c>
      <c r="C184" s="17">
        <f>B184+(B184*0.04)</f>
        <v>18490.601946903724</v>
      </c>
      <c r="D184" s="17">
        <f>B184/5500</f>
        <v>3.2326227179901617</v>
      </c>
      <c r="E184" s="28">
        <f>(C184-B184)/D184</f>
        <v>219.99999999999977</v>
      </c>
      <c r="F184" s="18"/>
      <c r="G184" s="18"/>
      <c r="H184" s="19">
        <f>D184*50/B184</f>
        <v>9.0909090909090905E-3</v>
      </c>
      <c r="I184" s="43"/>
      <c r="J184" s="18"/>
      <c r="K184" s="43"/>
      <c r="L184" s="9"/>
    </row>
    <row r="185" spans="1:12" s="1" customFormat="1">
      <c r="A185" s="15">
        <f>A184+7</f>
        <v>43401</v>
      </c>
      <c r="B185" s="20">
        <f>C184+F184-G184</f>
        <v>18490.601946903724</v>
      </c>
      <c r="C185" s="17">
        <f>B185+(B185*0.04)</f>
        <v>19230.226024779873</v>
      </c>
      <c r="D185" s="17">
        <f>B185/5500</f>
        <v>3.3619276267097677</v>
      </c>
      <c r="E185" s="28">
        <f>(C185-B185)/D185</f>
        <v>220.00000000000014</v>
      </c>
      <c r="F185" s="18"/>
      <c r="G185" s="18"/>
      <c r="H185" s="19">
        <f>D185*50/B185</f>
        <v>9.0909090909090905E-3</v>
      </c>
      <c r="I185" s="43"/>
      <c r="J185" s="18"/>
      <c r="K185" s="43"/>
      <c r="L185" s="9"/>
    </row>
    <row r="186" spans="1:12" s="1" customFormat="1" ht="13.5" thickBot="1">
      <c r="A186" s="15">
        <f>A185+7</f>
        <v>43408</v>
      </c>
      <c r="B186" s="20">
        <f>C185+F185-G185</f>
        <v>19230.226024779873</v>
      </c>
      <c r="C186" s="17">
        <f>B186+(B186*0.04)</f>
        <v>19999.435065771067</v>
      </c>
      <c r="D186" s="17">
        <f>B186/5500</f>
        <v>3.4964047317781586</v>
      </c>
      <c r="E186" s="28">
        <f>(C186-B186)/D186</f>
        <v>219.99999999999986</v>
      </c>
      <c r="F186" s="80"/>
      <c r="G186" s="80"/>
      <c r="H186" s="19">
        <f>D186*50/B186</f>
        <v>9.0909090909090905E-3</v>
      </c>
      <c r="I186" s="43"/>
      <c r="J186" s="18"/>
      <c r="K186" s="43"/>
      <c r="L186" s="9"/>
    </row>
    <row r="187" spans="1:12" ht="13.5" thickBot="1">
      <c r="A187" s="13"/>
      <c r="B187" s="22"/>
      <c r="C187" s="23"/>
      <c r="D187" s="23"/>
      <c r="E187" s="27"/>
      <c r="F187" s="30"/>
      <c r="G187" s="10"/>
      <c r="H187" s="24"/>
      <c r="I187" s="45"/>
      <c r="J187" s="25"/>
      <c r="K187" s="45"/>
      <c r="L187" s="11"/>
    </row>
    <row r="188" spans="1:12" s="1" customFormat="1">
      <c r="A188" s="15">
        <f>A186+7</f>
        <v>43415</v>
      </c>
      <c r="B188" s="20">
        <f>C186+F186-G186</f>
        <v>19999.435065771067</v>
      </c>
      <c r="C188" s="17">
        <f>B188+(B188*0.04)</f>
        <v>20799.412468401912</v>
      </c>
      <c r="D188" s="17">
        <f>B188/5500</f>
        <v>3.6362609210492849</v>
      </c>
      <c r="E188" s="28">
        <f>(C188-B188)/D188</f>
        <v>220.0000000000004</v>
      </c>
      <c r="F188" s="26"/>
      <c r="G188" s="18"/>
      <c r="H188" s="19">
        <f>D188*50/B188</f>
        <v>9.0909090909090905E-3</v>
      </c>
      <c r="I188" s="43"/>
      <c r="J188" s="18"/>
      <c r="K188" s="43"/>
      <c r="L188" s="9"/>
    </row>
    <row r="189" spans="1:12" s="1" customFormat="1">
      <c r="A189" s="15">
        <f>A188+7</f>
        <v>43422</v>
      </c>
      <c r="B189" s="20">
        <f>C188+F188-G188</f>
        <v>20799.412468401912</v>
      </c>
      <c r="C189" s="17">
        <f>B189+(B189*0.04)</f>
        <v>21631.388967137987</v>
      </c>
      <c r="D189" s="17">
        <f>B189/5500</f>
        <v>3.7817113578912567</v>
      </c>
      <c r="E189" s="28">
        <f>(C189-B189)/D189</f>
        <v>219.99999999999986</v>
      </c>
      <c r="F189" s="18"/>
      <c r="G189" s="18"/>
      <c r="H189" s="19">
        <f>D189*50/B189</f>
        <v>9.0909090909090922E-3</v>
      </c>
      <c r="I189" s="43"/>
      <c r="J189" s="18"/>
      <c r="K189" s="43"/>
      <c r="L189" s="9"/>
    </row>
    <row r="190" spans="1:12" s="1" customFormat="1">
      <c r="A190" s="15">
        <f>A189+7</f>
        <v>43429</v>
      </c>
      <c r="B190" s="20">
        <f>C189+F189-G189</f>
        <v>21631.388967137987</v>
      </c>
      <c r="C190" s="17">
        <f>B190+(B190*0.04)</f>
        <v>22496.644525823507</v>
      </c>
      <c r="D190" s="17">
        <f>B190/5500</f>
        <v>3.9329798122069066</v>
      </c>
      <c r="E190" s="28">
        <f>(C190-B190)/D190</f>
        <v>220.00000000000006</v>
      </c>
      <c r="F190" s="18"/>
      <c r="G190" s="18"/>
      <c r="H190" s="19">
        <f>D190*50/B190</f>
        <v>9.0909090909090905E-3</v>
      </c>
      <c r="I190" s="43"/>
      <c r="J190" s="18"/>
      <c r="K190" s="43"/>
      <c r="L190" s="9"/>
    </row>
    <row r="191" spans="1:12" s="1" customFormat="1" ht="13.5" thickBot="1">
      <c r="A191" s="15">
        <f>A190+7</f>
        <v>43436</v>
      </c>
      <c r="B191" s="20">
        <f>C190+F190-G190</f>
        <v>22496.644525823507</v>
      </c>
      <c r="C191" s="17">
        <f>B191+(B191*0.04)</f>
        <v>23396.510306856446</v>
      </c>
      <c r="D191" s="17">
        <f>B191/5500</f>
        <v>4.0902990046951828</v>
      </c>
      <c r="E191" s="28">
        <f>(C191-B191)/D191</f>
        <v>219.99999999999963</v>
      </c>
      <c r="F191" s="80"/>
      <c r="G191" s="80"/>
      <c r="H191" s="19">
        <f>D191*50/B191</f>
        <v>9.0909090909090905E-3</v>
      </c>
      <c r="I191" s="43"/>
      <c r="J191" s="18"/>
      <c r="K191" s="43"/>
      <c r="L191" s="9"/>
    </row>
    <row r="192" spans="1:12" ht="13.5" thickBot="1">
      <c r="A192" s="13"/>
      <c r="B192" s="22"/>
      <c r="C192" s="23"/>
      <c r="D192" s="23"/>
      <c r="E192" s="27"/>
      <c r="F192" s="30"/>
      <c r="G192" s="10"/>
      <c r="H192" s="24"/>
      <c r="I192" s="45"/>
      <c r="J192" s="25"/>
      <c r="K192" s="45"/>
      <c r="L192" s="11"/>
    </row>
    <row r="193" spans="1:12" s="1" customFormat="1">
      <c r="A193" s="15">
        <f>A191+7</f>
        <v>43443</v>
      </c>
      <c r="B193" s="20">
        <f>C191+F191-G191</f>
        <v>23396.510306856446</v>
      </c>
      <c r="C193" s="17">
        <f>B193+(B193*0.04)</f>
        <v>24332.370719130704</v>
      </c>
      <c r="D193" s="17">
        <f>B193/5500</f>
        <v>4.2539109648829898</v>
      </c>
      <c r="E193" s="28">
        <f>(C193-B193)/D193</f>
        <v>220.00000000000009</v>
      </c>
      <c r="F193" s="26"/>
      <c r="G193" s="18"/>
      <c r="H193" s="19">
        <f>D193*50/B193</f>
        <v>9.0909090909090905E-3</v>
      </c>
      <c r="I193" s="43"/>
      <c r="J193" s="18"/>
      <c r="K193" s="43"/>
      <c r="L193" s="9"/>
    </row>
    <row r="194" spans="1:12" s="1" customFormat="1">
      <c r="A194" s="15">
        <f>A193+7</f>
        <v>43450</v>
      </c>
      <c r="B194" s="20">
        <f>C193+F193-G193</f>
        <v>24332.370719130704</v>
      </c>
      <c r="C194" s="17">
        <f>B194+(B194*0.04)</f>
        <v>25305.665547895933</v>
      </c>
      <c r="D194" s="17">
        <f>B194/5500</f>
        <v>4.4240674034783094</v>
      </c>
      <c r="E194" s="28">
        <f>(C194-B194)/D194</f>
        <v>220.00000000000017</v>
      </c>
      <c r="F194" s="18"/>
      <c r="G194" s="18"/>
      <c r="H194" s="19">
        <f>D194*50/B194</f>
        <v>9.0909090909090905E-3</v>
      </c>
      <c r="I194" s="43"/>
      <c r="J194" s="18"/>
      <c r="K194" s="43"/>
      <c r="L194" s="9"/>
    </row>
    <row r="195" spans="1:12" s="1" customFormat="1">
      <c r="A195" s="15">
        <f>A194+7</f>
        <v>43457</v>
      </c>
      <c r="B195" s="20">
        <f>C194+F194-G194</f>
        <v>25305.665547895933</v>
      </c>
      <c r="C195" s="17">
        <f>B195+(B195*0.04)</f>
        <v>26317.89216981177</v>
      </c>
      <c r="D195" s="17">
        <f>B195/5500</f>
        <v>4.601030099617442</v>
      </c>
      <c r="E195" s="28">
        <f>(C195-B195)/D195</f>
        <v>220.00000000000003</v>
      </c>
      <c r="F195" s="18"/>
      <c r="G195" s="18"/>
      <c r="H195" s="19">
        <f>D195*50/B195</f>
        <v>9.0909090909090905E-3</v>
      </c>
      <c r="I195" s="43"/>
      <c r="J195" s="18"/>
      <c r="K195" s="43"/>
      <c r="L195" s="9"/>
    </row>
    <row r="196" spans="1:12" s="1" customFormat="1" ht="13.5" thickBot="1">
      <c r="A196" s="15">
        <f>A195+7</f>
        <v>43464</v>
      </c>
      <c r="B196" s="20">
        <f>C195+F195-G195</f>
        <v>26317.89216981177</v>
      </c>
      <c r="C196" s="17">
        <f>B196+(B196*0.04)</f>
        <v>27370.607856604242</v>
      </c>
      <c r="D196" s="17">
        <f>B196/5500</f>
        <v>4.7850713036021402</v>
      </c>
      <c r="E196" s="28">
        <f>(C196-B196)/D196</f>
        <v>220.00000000000011</v>
      </c>
      <c r="F196" s="80"/>
      <c r="G196" s="80"/>
      <c r="H196" s="19">
        <f>D196*50/B196</f>
        <v>9.0909090909090922E-3</v>
      </c>
      <c r="I196" s="43"/>
      <c r="J196" s="18"/>
      <c r="K196" s="43"/>
      <c r="L196" s="9"/>
    </row>
    <row r="197" spans="1:12" ht="13.5" thickBot="1">
      <c r="A197" s="13"/>
      <c r="B197" s="22"/>
      <c r="C197" s="23"/>
      <c r="D197" s="23"/>
      <c r="E197" s="27"/>
      <c r="F197" s="30"/>
      <c r="G197" s="10"/>
      <c r="H197" s="24"/>
      <c r="I197" s="45"/>
      <c r="J197" s="25"/>
      <c r="K197" s="45"/>
      <c r="L197" s="11"/>
    </row>
    <row r="198" spans="1:12" s="1" customFormat="1">
      <c r="A198" s="15">
        <f>A196+7</f>
        <v>43471</v>
      </c>
      <c r="B198" s="20">
        <f>C196+F196-G196</f>
        <v>27370.607856604242</v>
      </c>
      <c r="C198" s="17">
        <f>B198+(B198*0.04)</f>
        <v>28465.432170868411</v>
      </c>
      <c r="D198" s="17">
        <f>B198/5500</f>
        <v>4.9764741557462253</v>
      </c>
      <c r="E198" s="28">
        <f>(C198-B198)/D198</f>
        <v>220</v>
      </c>
      <c r="F198" s="26"/>
      <c r="G198" s="18"/>
      <c r="H198" s="19">
        <f>D198*50/B198</f>
        <v>9.0909090909090905E-3</v>
      </c>
      <c r="I198" s="43"/>
      <c r="J198" s="18"/>
      <c r="K198" s="43"/>
      <c r="L198" s="9"/>
    </row>
    <row r="199" spans="1:12">
      <c r="A199" s="15">
        <f>A198+7</f>
        <v>43478</v>
      </c>
      <c r="B199" s="20">
        <f>C198+F198-G198</f>
        <v>28465.432170868411</v>
      </c>
      <c r="C199" s="17">
        <f>B199+(B199*0.04)</f>
        <v>29604.049457703146</v>
      </c>
      <c r="D199" s="17">
        <f>B199/5500</f>
        <v>5.1755331219760752</v>
      </c>
      <c r="E199" s="28">
        <f>(C199-B199)/D199</f>
        <v>219.99999999999966</v>
      </c>
      <c r="F199" s="18"/>
      <c r="G199" s="18"/>
      <c r="H199" s="19">
        <f>D199*50/B199</f>
        <v>9.0909090909090922E-3</v>
      </c>
      <c r="I199" s="43"/>
      <c r="J199" s="18"/>
      <c r="K199" s="43"/>
      <c r="L199" s="9"/>
    </row>
    <row r="200" spans="1:12">
      <c r="A200" s="15">
        <f>A199+7</f>
        <v>43485</v>
      </c>
      <c r="B200" s="20">
        <f>C199+F199-G199</f>
        <v>29604.049457703146</v>
      </c>
      <c r="C200" s="17">
        <f>B200+(B200*0.04)</f>
        <v>30788.211436011272</v>
      </c>
      <c r="D200" s="17">
        <f>B200/5500</f>
        <v>5.3825544468551172</v>
      </c>
      <c r="E200" s="28">
        <f>(C200-B200)/D200</f>
        <v>220.00000000000003</v>
      </c>
      <c r="F200" s="18"/>
      <c r="G200" s="18"/>
      <c r="H200" s="19">
        <f>D200*50/B200</f>
        <v>9.0909090909090905E-3</v>
      </c>
      <c r="I200" s="43"/>
      <c r="J200" s="18"/>
      <c r="K200" s="43"/>
      <c r="L200" s="9"/>
    </row>
    <row r="201" spans="1:12" ht="13.5" thickBot="1">
      <c r="A201" s="15">
        <f>A200+7</f>
        <v>43492</v>
      </c>
      <c r="B201" s="20">
        <f>C200+F200-G200</f>
        <v>30788.211436011272</v>
      </c>
      <c r="C201" s="17">
        <f>B201+(B201*0.04)</f>
        <v>32019.739893451722</v>
      </c>
      <c r="D201" s="17">
        <f>B201/5500</f>
        <v>5.5978566247293218</v>
      </c>
      <c r="E201" s="28">
        <f>(C201-B201)/D201</f>
        <v>219.99999999999994</v>
      </c>
      <c r="F201" s="80"/>
      <c r="G201" s="80"/>
      <c r="H201" s="19">
        <f>D201*50/B201</f>
        <v>9.0909090909090887E-3</v>
      </c>
      <c r="I201" s="43"/>
      <c r="J201" s="18"/>
      <c r="K201" s="43"/>
      <c r="L201" s="9"/>
    </row>
    <row r="202" spans="1:12" ht="13.5" thickBot="1">
      <c r="A202" s="13"/>
      <c r="B202" s="22"/>
      <c r="C202" s="23"/>
      <c r="D202" s="23"/>
      <c r="E202" s="27"/>
      <c r="F202" s="30"/>
      <c r="G202" s="10"/>
      <c r="H202" s="24"/>
      <c r="I202" s="45"/>
      <c r="J202" s="25"/>
      <c r="K202" s="45"/>
      <c r="L202" s="11"/>
    </row>
    <row r="203" spans="1:12">
      <c r="A203" s="15">
        <f>A201+7</f>
        <v>43499</v>
      </c>
      <c r="B203" s="20">
        <f>C201+F201-G201</f>
        <v>32019.739893451722</v>
      </c>
      <c r="C203" s="17">
        <f>B203+(B203*0.04)</f>
        <v>33300.529489189794</v>
      </c>
      <c r="D203" s="17">
        <f>B203/5500</f>
        <v>5.8217708897184952</v>
      </c>
      <c r="E203" s="28">
        <f>(C203-B203)/D203</f>
        <v>220.00000000000045</v>
      </c>
      <c r="F203" s="26"/>
      <c r="G203" s="33"/>
      <c r="H203" s="19">
        <f>D203*50/B203</f>
        <v>9.0909090909090922E-3</v>
      </c>
      <c r="I203" s="43"/>
      <c r="J203" s="18"/>
      <c r="K203" s="43"/>
      <c r="L203" s="9"/>
    </row>
    <row r="204" spans="1:12">
      <c r="A204" s="15">
        <f>A203+7</f>
        <v>43506</v>
      </c>
      <c r="B204" s="20">
        <f>C203+F203-G203</f>
        <v>33300.529489189794</v>
      </c>
      <c r="C204" s="17">
        <f>B204+(B204*0.04)</f>
        <v>34632.550668757387</v>
      </c>
      <c r="D204" s="17">
        <f>B204/5500</f>
        <v>6.0546417253072349</v>
      </c>
      <c r="E204" s="28">
        <f>(C204-B204)/D204</f>
        <v>220.00000000000026</v>
      </c>
      <c r="F204" s="26"/>
      <c r="G204" s="33"/>
      <c r="H204" s="19">
        <f>D204*50/B204</f>
        <v>9.0909090909090905E-3</v>
      </c>
      <c r="I204" s="43"/>
      <c r="J204" s="18"/>
      <c r="K204" s="43"/>
      <c r="L204" s="9"/>
    </row>
    <row r="205" spans="1:12">
      <c r="A205" s="15">
        <f>A204+7</f>
        <v>43513</v>
      </c>
      <c r="B205" s="20">
        <f>C204+F204-G204</f>
        <v>34632.550668757387</v>
      </c>
      <c r="C205" s="17">
        <f>B205+(B205*0.04)</f>
        <v>36017.852695507681</v>
      </c>
      <c r="D205" s="17">
        <f>B205/5500</f>
        <v>6.296827394319525</v>
      </c>
      <c r="E205" s="28">
        <f>(C205-B205)/D205</f>
        <v>219.9999999999998</v>
      </c>
      <c r="F205" s="26"/>
      <c r="G205" s="33"/>
      <c r="H205" s="19">
        <f>D205*50/B205</f>
        <v>9.0909090909090922E-3</v>
      </c>
      <c r="I205" s="43"/>
      <c r="J205" s="18"/>
      <c r="K205" s="43"/>
      <c r="L205" s="9"/>
    </row>
    <row r="206" spans="1:12" ht="13.5" thickBot="1">
      <c r="A206" s="15">
        <f>A205+7</f>
        <v>43520</v>
      </c>
      <c r="B206" s="20">
        <f>C205+F205-G205</f>
        <v>36017.852695507681</v>
      </c>
      <c r="C206" s="17">
        <f>B206+(B206*0.04)</f>
        <v>37458.566803327987</v>
      </c>
      <c r="D206" s="17">
        <f>B206/5500</f>
        <v>6.5487004900923056</v>
      </c>
      <c r="E206" s="28">
        <f>(C206-B206)/D206</f>
        <v>219.99999999999977</v>
      </c>
      <c r="F206" s="80"/>
      <c r="G206" s="80"/>
      <c r="H206" s="19">
        <f>D206*50/B206</f>
        <v>9.0909090909090905E-3</v>
      </c>
      <c r="I206" s="43"/>
      <c r="J206" s="18"/>
      <c r="K206" s="43"/>
      <c r="L206" s="9"/>
    </row>
    <row r="207" spans="1:12" ht="13.5" thickBot="1">
      <c r="A207" s="13"/>
      <c r="B207" s="22"/>
      <c r="C207" s="23"/>
      <c r="D207" s="23"/>
      <c r="E207" s="27"/>
      <c r="F207" s="30"/>
      <c r="G207" s="10"/>
      <c r="H207" s="24"/>
      <c r="I207" s="45"/>
      <c r="J207" s="25"/>
      <c r="K207" s="45"/>
      <c r="L207" s="11"/>
    </row>
    <row r="208" spans="1:12">
      <c r="A208" s="15">
        <f>A206+7</f>
        <v>43527</v>
      </c>
      <c r="B208" s="20">
        <f>C206+F206-G206</f>
        <v>37458.566803327987</v>
      </c>
      <c r="C208" s="17">
        <f>B208+(B208*0.04)</f>
        <v>38956.909475461107</v>
      </c>
      <c r="D208" s="17">
        <f>B208/5500</f>
        <v>6.8106485096959979</v>
      </c>
      <c r="E208" s="28">
        <f>(C208-B208)/D208</f>
        <v>220.00000000000003</v>
      </c>
      <c r="F208" s="26"/>
      <c r="G208" s="18"/>
      <c r="H208" s="19">
        <f>D208*50/B208</f>
        <v>9.0909090909090905E-3</v>
      </c>
      <c r="I208" s="43"/>
      <c r="J208" s="18"/>
      <c r="K208" s="43"/>
      <c r="L208" s="9"/>
    </row>
    <row r="209" spans="1:12">
      <c r="A209" s="15">
        <f>A208+7</f>
        <v>43534</v>
      </c>
      <c r="B209" s="20">
        <f>C208+F208-G208</f>
        <v>38956.909475461107</v>
      </c>
      <c r="C209" s="17">
        <f>B209+(B209*0.04)</f>
        <v>40515.185854479554</v>
      </c>
      <c r="D209" s="17">
        <f>B209/5500</f>
        <v>7.0830744500838376</v>
      </c>
      <c r="E209" s="28">
        <f>(C209-B209)/D209</f>
        <v>220.0000000000004</v>
      </c>
      <c r="F209" s="18"/>
      <c r="G209" s="18"/>
      <c r="H209" s="19">
        <f>D209*50/B209</f>
        <v>9.0909090909090905E-3</v>
      </c>
      <c r="I209" s="43"/>
      <c r="J209" s="18"/>
      <c r="K209" s="43"/>
      <c r="L209" s="9"/>
    </row>
    <row r="210" spans="1:12">
      <c r="A210" s="15">
        <f>A209+7</f>
        <v>43541</v>
      </c>
      <c r="B210" s="20">
        <f>C209+F209-G209</f>
        <v>40515.185854479554</v>
      </c>
      <c r="C210" s="17">
        <f>B210+(B210*0.04)</f>
        <v>42135.793288658737</v>
      </c>
      <c r="D210" s="17">
        <f>B210/5500</f>
        <v>7.3663974280871916</v>
      </c>
      <c r="E210" s="28">
        <f>(C210-B210)/D210</f>
        <v>220.00000000000009</v>
      </c>
      <c r="F210" s="18"/>
      <c r="G210" s="18"/>
      <c r="H210" s="19">
        <f>D210*50/B210</f>
        <v>9.0909090909090905E-3</v>
      </c>
      <c r="I210" s="43"/>
      <c r="J210" s="18"/>
      <c r="K210" s="43"/>
      <c r="L210" s="9"/>
    </row>
    <row r="211" spans="1:12" ht="13.5" thickBot="1">
      <c r="A211" s="15">
        <f>A210+7</f>
        <v>43548</v>
      </c>
      <c r="B211" s="20">
        <f>C210+F210-G210</f>
        <v>42135.793288658737</v>
      </c>
      <c r="C211" s="17">
        <f>B211+(B211*0.04)</f>
        <v>43821.225020205085</v>
      </c>
      <c r="D211" s="17">
        <f>B211/5500</f>
        <v>7.6610533252106796</v>
      </c>
      <c r="E211" s="28">
        <f>(C211-B211)/D211</f>
        <v>219.99999999999989</v>
      </c>
      <c r="F211" s="80"/>
      <c r="G211" s="80"/>
      <c r="H211" s="19">
        <f>D211*50/B211</f>
        <v>9.0909090909090905E-3</v>
      </c>
      <c r="I211" s="43"/>
      <c r="J211" s="18"/>
      <c r="K211" s="43"/>
      <c r="L211" s="9"/>
    </row>
    <row r="212" spans="1:12" ht="13.5" thickBot="1">
      <c r="A212" s="13"/>
      <c r="B212" s="22"/>
      <c r="C212" s="23"/>
      <c r="D212" s="23"/>
      <c r="E212" s="27"/>
      <c r="F212" s="30"/>
      <c r="G212" s="10"/>
      <c r="H212" s="24"/>
      <c r="I212" s="45"/>
      <c r="J212" s="25"/>
      <c r="K212" s="45"/>
      <c r="L212" s="11"/>
    </row>
    <row r="213" spans="1:12">
      <c r="A213" s="15">
        <f>A211+7</f>
        <v>43555</v>
      </c>
      <c r="B213" s="20">
        <f>C211+F211-G211</f>
        <v>43821.225020205085</v>
      </c>
      <c r="C213" s="17">
        <f>B213+(B213*0.04)</f>
        <v>45574.074021013286</v>
      </c>
      <c r="D213" s="17">
        <f>B213/5500</f>
        <v>7.9674954582191067</v>
      </c>
      <c r="E213" s="28">
        <f>(C213-B213)/D213</f>
        <v>219.99999999999966</v>
      </c>
      <c r="F213" s="26"/>
      <c r="G213" s="18"/>
      <c r="H213" s="19">
        <f>D213*50/B213</f>
        <v>9.0909090909090922E-3</v>
      </c>
      <c r="I213" s="43"/>
      <c r="J213" s="18"/>
      <c r="K213" s="43"/>
      <c r="L213" s="9"/>
    </row>
    <row r="214" spans="1:12">
      <c r="A214" s="15">
        <f>A213+7</f>
        <v>43562</v>
      </c>
      <c r="B214" s="20">
        <f>C213+F213-G213</f>
        <v>45574.074021013286</v>
      </c>
      <c r="C214" s="17">
        <f>B214+(B214*0.04)</f>
        <v>47397.036981853817</v>
      </c>
      <c r="D214" s="17">
        <f>B214/5500</f>
        <v>8.2861952765478701</v>
      </c>
      <c r="E214" s="28">
        <f>(C214-B214)/D214</f>
        <v>219.99999999999986</v>
      </c>
      <c r="F214" s="18"/>
      <c r="G214" s="18"/>
      <c r="H214" s="19">
        <f>D214*50/B214</f>
        <v>9.0909090909090905E-3</v>
      </c>
      <c r="I214" s="43"/>
      <c r="J214" s="18"/>
      <c r="K214" s="43"/>
      <c r="L214" s="9"/>
    </row>
    <row r="215" spans="1:12">
      <c r="A215" s="15">
        <f>A214+7</f>
        <v>43569</v>
      </c>
      <c r="B215" s="20">
        <f>C214+F214-G214</f>
        <v>47397.036981853817</v>
      </c>
      <c r="C215" s="17">
        <f>B215+(B215*0.04)</f>
        <v>49292.918461127971</v>
      </c>
      <c r="D215" s="17">
        <f>B215/5500</f>
        <v>8.6176430876097854</v>
      </c>
      <c r="E215" s="28">
        <f>(C215-B215)/D215</f>
        <v>220.00000000000014</v>
      </c>
      <c r="F215" s="18"/>
      <c r="G215" s="18"/>
      <c r="H215" s="19">
        <f>D215*50/B215</f>
        <v>9.0909090909090922E-3</v>
      </c>
      <c r="I215" s="43"/>
      <c r="J215" s="18"/>
      <c r="K215" s="43"/>
      <c r="L215" s="9"/>
    </row>
    <row r="216" spans="1:12" ht="13.5" thickBot="1">
      <c r="A216" s="15">
        <f>A215+7</f>
        <v>43576</v>
      </c>
      <c r="B216" s="20">
        <f>C215+F215-G215</f>
        <v>49292.918461127971</v>
      </c>
      <c r="C216" s="17">
        <f>B216+(B216*0.04)</f>
        <v>51264.635199573087</v>
      </c>
      <c r="D216" s="17">
        <f>B216/5500</f>
        <v>8.9623488111141771</v>
      </c>
      <c r="E216" s="28">
        <f>(C216-B216)/D216</f>
        <v>219.99999999999974</v>
      </c>
      <c r="F216" s="80"/>
      <c r="G216" s="80"/>
      <c r="H216" s="19">
        <f>D216*50/B216</f>
        <v>9.0909090909090922E-3</v>
      </c>
      <c r="I216" s="43"/>
      <c r="J216" s="18"/>
      <c r="K216" s="43"/>
      <c r="L216" s="9"/>
    </row>
    <row r="217" spans="1:12" ht="13.5" thickBot="1">
      <c r="A217" s="13"/>
      <c r="B217" s="22"/>
      <c r="C217" s="23"/>
      <c r="D217" s="23"/>
      <c r="E217" s="27"/>
      <c r="F217" s="30"/>
      <c r="G217" s="10"/>
      <c r="H217" s="24"/>
      <c r="I217" s="45"/>
      <c r="J217" s="25"/>
      <c r="K217" s="45"/>
      <c r="L217" s="11"/>
    </row>
    <row r="218" spans="1:12">
      <c r="A218" s="15">
        <f>A216+7</f>
        <v>43583</v>
      </c>
      <c r="B218" s="20">
        <f>C216+F216-G216</f>
        <v>51264.635199573087</v>
      </c>
      <c r="C218" s="17">
        <f>B218+(B218*0.04)</f>
        <v>53315.22060755601</v>
      </c>
      <c r="D218" s="17">
        <f>B218/5500</f>
        <v>9.3208427635587423</v>
      </c>
      <c r="E218" s="28">
        <f>(C218-B218)/D218</f>
        <v>219.99999999999989</v>
      </c>
      <c r="F218" s="26"/>
      <c r="G218" s="18"/>
      <c r="H218" s="19">
        <f>D218*50/B218</f>
        <v>9.0909090909090887E-3</v>
      </c>
      <c r="I218" s="43"/>
      <c r="J218" s="18"/>
      <c r="K218" s="43"/>
      <c r="L218" s="9"/>
    </row>
    <row r="219" spans="1:12">
      <c r="A219" s="15">
        <f>A218+7</f>
        <v>43590</v>
      </c>
      <c r="B219" s="20">
        <f>C218+F218-G218</f>
        <v>53315.22060755601</v>
      </c>
      <c r="C219" s="17">
        <f>B219+(B219*0.04)</f>
        <v>55447.829431858248</v>
      </c>
      <c r="D219" s="17">
        <f>B219/5500</f>
        <v>9.6936764741010926</v>
      </c>
      <c r="E219" s="28">
        <f>(C219-B219)/D219</f>
        <v>219.99999999999983</v>
      </c>
      <c r="F219" s="18"/>
      <c r="G219" s="18"/>
      <c r="H219" s="19">
        <f>D219*50/B219</f>
        <v>9.0909090909090905E-3</v>
      </c>
      <c r="I219" s="43"/>
      <c r="J219" s="18"/>
      <c r="K219" s="43"/>
      <c r="L219" s="9"/>
    </row>
    <row r="220" spans="1:12">
      <c r="A220" s="15">
        <f>A219+7</f>
        <v>43597</v>
      </c>
      <c r="B220" s="20">
        <f>C219+F219-G219</f>
        <v>55447.829431858248</v>
      </c>
      <c r="C220" s="17">
        <f>B220+(B220*0.04)</f>
        <v>57665.742609132576</v>
      </c>
      <c r="D220" s="17">
        <f>B220/5500</f>
        <v>10.081423533065136</v>
      </c>
      <c r="E220" s="28">
        <f>(C220-B220)/D220</f>
        <v>219.99999999999977</v>
      </c>
      <c r="F220" s="18"/>
      <c r="G220" s="18"/>
      <c r="H220" s="19">
        <f>D220*50/B220</f>
        <v>9.0909090909090922E-3</v>
      </c>
      <c r="I220" s="43"/>
      <c r="J220" s="18"/>
      <c r="K220" s="43"/>
      <c r="L220" s="9"/>
    </row>
    <row r="221" spans="1:12" ht="13.5" thickBot="1">
      <c r="A221" s="15">
        <f>A220+7</f>
        <v>43604</v>
      </c>
      <c r="B221" s="20">
        <f>C220+F220-G220</f>
        <v>57665.742609132576</v>
      </c>
      <c r="C221" s="17">
        <f>B221+(B221*0.04)</f>
        <v>59972.372313497879</v>
      </c>
      <c r="D221" s="17">
        <f>B221/5500</f>
        <v>10.484680474387741</v>
      </c>
      <c r="E221" s="28">
        <f>(C221-B221)/D221</f>
        <v>220</v>
      </c>
      <c r="F221" s="80"/>
      <c r="G221" s="80"/>
      <c r="H221" s="19">
        <f>D221*50/B221</f>
        <v>9.0909090909090905E-3</v>
      </c>
      <c r="I221" s="43"/>
      <c r="J221" s="18"/>
      <c r="K221" s="43"/>
      <c r="L221" s="9"/>
    </row>
    <row r="222" spans="1:12" ht="13.5" thickBot="1">
      <c r="A222" s="13"/>
      <c r="B222" s="22"/>
      <c r="C222" s="23"/>
      <c r="D222" s="23"/>
      <c r="E222" s="27"/>
      <c r="F222" s="30"/>
      <c r="G222" s="10"/>
      <c r="H222" s="24"/>
      <c r="I222" s="45"/>
      <c r="J222" s="25"/>
      <c r="K222" s="45"/>
      <c r="L222" s="11"/>
    </row>
    <row r="223" spans="1:12">
      <c r="A223" s="15">
        <f>A221+7</f>
        <v>43611</v>
      </c>
      <c r="B223" s="20">
        <f>C221+F221-G221</f>
        <v>59972.372313497879</v>
      </c>
      <c r="C223" s="17">
        <f>B223+(B223*0.04)</f>
        <v>62371.267206037795</v>
      </c>
      <c r="D223" s="17">
        <f>B223/5500</f>
        <v>10.904067693363251</v>
      </c>
      <c r="E223" s="28">
        <f>(C223-B223)/D223</f>
        <v>220.00000000000011</v>
      </c>
      <c r="F223" s="26"/>
      <c r="G223" s="33"/>
      <c r="H223" s="19">
        <f>D223*50/B223</f>
        <v>9.0909090909090922E-3</v>
      </c>
      <c r="I223" s="43"/>
      <c r="J223" s="18"/>
      <c r="K223" s="43"/>
      <c r="L223" s="9"/>
    </row>
    <row r="224" spans="1:12">
      <c r="A224" s="15">
        <f>A223+7</f>
        <v>43618</v>
      </c>
      <c r="B224" s="20">
        <f>C223+F223-G223</f>
        <v>62371.267206037795</v>
      </c>
      <c r="C224" s="17">
        <f>B224+(B224*0.04)</f>
        <v>64866.117894279305</v>
      </c>
      <c r="D224" s="17">
        <f>B224/5500</f>
        <v>11.340230401097781</v>
      </c>
      <c r="E224" s="28">
        <f>(C224-B224)/D224</f>
        <v>219.9999999999998</v>
      </c>
      <c r="F224" s="26"/>
      <c r="G224" s="33"/>
      <c r="H224" s="19">
        <f>D224*50/B224</f>
        <v>9.0909090909090905E-3</v>
      </c>
      <c r="I224" s="43"/>
      <c r="J224" s="18"/>
      <c r="K224" s="43"/>
      <c r="L224" s="9"/>
    </row>
    <row r="225" spans="1:12">
      <c r="A225" s="15">
        <f>A224+7</f>
        <v>43625</v>
      </c>
      <c r="B225" s="20">
        <f>C224+F224-G224</f>
        <v>64866.117894279305</v>
      </c>
      <c r="C225" s="17">
        <f>B225+(B225*0.04)</f>
        <v>67460.762610050471</v>
      </c>
      <c r="D225" s="17">
        <f>B225/5500</f>
        <v>11.793839617141693</v>
      </c>
      <c r="E225" s="28">
        <f>(C225-B225)/D225</f>
        <v>219.99999999999949</v>
      </c>
      <c r="F225" s="26"/>
      <c r="G225" s="33"/>
      <c r="H225" s="19">
        <f>D225*50/B225</f>
        <v>9.0909090909090922E-3</v>
      </c>
      <c r="I225" s="43"/>
      <c r="J225" s="18"/>
      <c r="K225" s="43"/>
      <c r="L225" s="9"/>
    </row>
    <row r="226" spans="1:12">
      <c r="A226" s="15">
        <f>A225+7</f>
        <v>43632</v>
      </c>
      <c r="B226" s="20">
        <f>C225+F225-G225</f>
        <v>67460.762610050471</v>
      </c>
      <c r="C226" s="17">
        <f>B226+(B226*0.04)</f>
        <v>70159.193114452486</v>
      </c>
      <c r="D226" s="17">
        <f>B226/5500</f>
        <v>12.265593201827359</v>
      </c>
      <c r="E226" s="28">
        <f>(C226-B226)/D226</f>
        <v>219.99999999999966</v>
      </c>
      <c r="F226" s="26"/>
      <c r="G226" s="33"/>
      <c r="H226" s="19">
        <f>D226*50/B226</f>
        <v>9.0909090909090922E-3</v>
      </c>
      <c r="I226" s="43"/>
      <c r="J226" s="18"/>
      <c r="K226" s="43"/>
      <c r="L226" s="9"/>
    </row>
    <row r="227" spans="1:12" ht="14.25" customHeight="1" thickBot="1">
      <c r="A227" s="15">
        <f>A226+7</f>
        <v>43639</v>
      </c>
      <c r="B227" s="20">
        <f>C226+F226-G226</f>
        <v>70159.193114452486</v>
      </c>
      <c r="C227" s="17">
        <f>B227+(B227*0.04)</f>
        <v>72965.560839030586</v>
      </c>
      <c r="D227" s="17">
        <f>B227/5500</f>
        <v>12.756216929900452</v>
      </c>
      <c r="E227" s="28">
        <f>(C227-B227)/D227</f>
        <v>220.00000000000006</v>
      </c>
      <c r="F227" s="80"/>
      <c r="G227" s="80"/>
      <c r="H227" s="19">
        <f>D227*50/B227</f>
        <v>9.0909090909090905E-3</v>
      </c>
      <c r="I227" s="43"/>
      <c r="J227" s="18"/>
      <c r="K227" s="43"/>
      <c r="L227" s="9"/>
    </row>
    <row r="228" spans="1:12" ht="13.5" thickBot="1">
      <c r="A228" s="13"/>
      <c r="B228" s="22"/>
      <c r="C228" s="23"/>
      <c r="D228" s="23"/>
      <c r="E228" s="27"/>
      <c r="F228" s="30"/>
      <c r="G228" s="10"/>
      <c r="H228" s="24"/>
      <c r="I228" s="45"/>
      <c r="J228" s="25"/>
      <c r="K228" s="45"/>
      <c r="L228" s="11"/>
    </row>
    <row r="229" spans="1:12">
      <c r="D229" s="75"/>
    </row>
    <row r="230" spans="1:12">
      <c r="D230" s="75"/>
    </row>
    <row r="231" spans="1:12">
      <c r="D231" s="75"/>
    </row>
    <row r="232" spans="1:12">
      <c r="D232" s="75"/>
    </row>
    <row r="233" spans="1:12">
      <c r="D233" s="75"/>
    </row>
    <row r="234" spans="1:12">
      <c r="D234" s="75"/>
    </row>
  </sheetData>
  <mergeCells count="2">
    <mergeCell ref="A1:L1"/>
    <mergeCell ref="A83:L83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39"/>
  <sheetViews>
    <sheetView tabSelected="1" topLeftCell="A10" zoomScaleNormal="100" workbookViewId="0">
      <selection activeCell="B21" sqref="B21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8.7109375" bestFit="1" customWidth="1"/>
    <col min="7" max="7" width="12" bestFit="1" customWidth="1"/>
    <col min="8" max="8" width="9" bestFit="1" customWidth="1"/>
    <col min="9" max="9" width="7.7109375" customWidth="1"/>
  </cols>
  <sheetData>
    <row r="1" spans="1:10" ht="16.5" thickBot="1">
      <c r="A1" s="105"/>
      <c r="B1" s="106"/>
      <c r="C1" s="106"/>
      <c r="D1" s="106"/>
      <c r="E1" s="106"/>
      <c r="F1" s="106"/>
      <c r="G1" s="106"/>
      <c r="H1" s="106"/>
    </row>
    <row r="2" spans="1:10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</row>
    <row r="3" spans="1:10" ht="13.5" thickBot="1">
      <c r="A3" s="3" t="s">
        <v>8</v>
      </c>
      <c r="B3" s="7" t="s">
        <v>45</v>
      </c>
      <c r="C3" s="7" t="s">
        <v>45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</row>
    <row r="4" spans="1:10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10">
      <c r="A5" s="15">
        <f>A4+7</f>
        <v>42890</v>
      </c>
      <c r="B5" s="20">
        <f>C4</f>
        <v>5486.3280000000004</v>
      </c>
      <c r="C5" s="17">
        <f>B5+(B5*0.1312)</f>
        <v>6206.1342336000007</v>
      </c>
      <c r="D5" s="17">
        <f>B5/3250</f>
        <v>1.6881009230769233</v>
      </c>
      <c r="E5" s="34">
        <f>(C5-B5)/D5</f>
        <v>426.40000000000009</v>
      </c>
      <c r="F5" s="18"/>
      <c r="G5" s="18"/>
      <c r="H5" s="19">
        <f>D5*50/B5</f>
        <v>1.5384615384615384E-2</v>
      </c>
    </row>
    <row r="6" spans="1:10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10" ht="13.5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10" ht="13.5" thickBot="1">
      <c r="A8" s="13"/>
      <c r="B8" s="22"/>
      <c r="C8" s="23"/>
      <c r="D8" s="23"/>
      <c r="E8" s="27"/>
      <c r="F8" s="30"/>
      <c r="G8" s="10"/>
      <c r="H8" s="24"/>
    </row>
    <row r="9" spans="1:10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10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10" s="1" customFormat="1">
      <c r="A11" s="15">
        <f>A10+7</f>
        <v>42925</v>
      </c>
      <c r="B11" s="20">
        <f>C10+F10-G10</f>
        <v>6946.2978469498839</v>
      </c>
      <c r="C11" s="17">
        <f>B11+(B11*0.0483)</f>
        <v>7281.8040329575633</v>
      </c>
      <c r="D11" s="17">
        <f>B11/3250</f>
        <v>2.137322414446118</v>
      </c>
      <c r="E11" s="34">
        <f>(C11-B11)/D11</f>
        <v>156.97499999999999</v>
      </c>
      <c r="F11" s="18"/>
      <c r="G11" s="18"/>
      <c r="H11" s="19">
        <f>D11*50/B11</f>
        <v>1.5384615384615385E-2</v>
      </c>
    </row>
    <row r="12" spans="1:10" s="1" customFormat="1" ht="13.5" thickBot="1">
      <c r="A12" s="15">
        <f>A11+7</f>
        <v>42932</v>
      </c>
      <c r="B12" s="20">
        <f>C11+F11-G11</f>
        <v>7281.8040329575633</v>
      </c>
      <c r="C12" s="17">
        <f>B12+(B12*-0.074)</f>
        <v>6742.9505345187035</v>
      </c>
      <c r="D12" s="17">
        <f>B12/3250</f>
        <v>2.2405550870638655</v>
      </c>
      <c r="E12" s="37">
        <f>(C12-B12)/D12</f>
        <v>-240.50000000000006</v>
      </c>
      <c r="F12" s="26"/>
      <c r="G12" s="18"/>
      <c r="H12" s="19">
        <f>D12*50/B12</f>
        <v>1.5384615384615384E-2</v>
      </c>
    </row>
    <row r="13" spans="1:10" ht="13.5" thickBot="1">
      <c r="A13" s="13"/>
      <c r="B13" s="22"/>
      <c r="C13" s="23"/>
      <c r="D13" s="23"/>
      <c r="E13" s="27"/>
      <c r="F13" s="30"/>
      <c r="G13" s="10"/>
      <c r="H13" s="24"/>
      <c r="J13" s="85"/>
    </row>
    <row r="14" spans="1:10" s="1" customFormat="1">
      <c r="A14" s="15">
        <f>A12+7</f>
        <v>42939</v>
      </c>
      <c r="B14" s="20">
        <f>C12+F12-G12</f>
        <v>6742.9505345187035</v>
      </c>
      <c r="C14" s="17">
        <f>B14+(B14*0.0427)</f>
        <v>7030.8745223426522</v>
      </c>
      <c r="D14" s="17">
        <f>B14/3250</f>
        <v>2.0747540106211395</v>
      </c>
      <c r="E14" s="34">
        <f>(C14-B14)/D14</f>
        <v>138.77500000000001</v>
      </c>
      <c r="F14" s="18">
        <v>1492</v>
      </c>
      <c r="G14" s="18"/>
      <c r="H14" s="19">
        <f>D14*50/B14</f>
        <v>1.5384615384615384E-2</v>
      </c>
    </row>
    <row r="15" spans="1:10" s="1" customFormat="1">
      <c r="A15" s="15">
        <f>A14+7</f>
        <v>42946</v>
      </c>
      <c r="B15" s="20">
        <f>C14+F14-G14</f>
        <v>8522.8745223426522</v>
      </c>
      <c r="C15" s="17">
        <f>B15+(B15*-0.0045)</f>
        <v>8484.5215869921103</v>
      </c>
      <c r="D15" s="17">
        <f>B15/3250</f>
        <v>2.6224229299515853</v>
      </c>
      <c r="E15" s="37">
        <f>(C15-B15)/D15</f>
        <v>-14.62499999999998</v>
      </c>
      <c r="F15" s="18"/>
      <c r="G15" s="18"/>
      <c r="H15" s="19">
        <f>D15*50/B15</f>
        <v>1.5384615384615385E-2</v>
      </c>
    </row>
    <row r="16" spans="1:10" s="1" customFormat="1">
      <c r="A16" s="15">
        <f>A15+7</f>
        <v>42953</v>
      </c>
      <c r="B16" s="20">
        <f>C15+F15-G15</f>
        <v>8484.5215869921103</v>
      </c>
      <c r="C16" s="17">
        <f>B16+(B16*-0.0326)</f>
        <v>8207.9261832561679</v>
      </c>
      <c r="D16" s="17">
        <f>B16/3250</f>
        <v>2.6106220267668032</v>
      </c>
      <c r="E16" s="37">
        <f>(C16-B16)/D16</f>
        <v>-105.94999999999986</v>
      </c>
      <c r="F16" s="18">
        <v>1000</v>
      </c>
      <c r="G16" s="18"/>
      <c r="H16" s="19">
        <f>D16*50/B16</f>
        <v>1.5384615384615385E-2</v>
      </c>
    </row>
    <row r="17" spans="1:8" s="1" customFormat="1" ht="13.5" thickBot="1">
      <c r="A17" s="15">
        <f>A16+7</f>
        <v>42960</v>
      </c>
      <c r="B17" s="20">
        <f>C16+F16-G16</f>
        <v>9207.9261832561679</v>
      </c>
      <c r="C17" s="17">
        <f>B17+(B17*-0.02)</f>
        <v>9023.7676595910452</v>
      </c>
      <c r="D17" s="17">
        <f>B17/3250</f>
        <v>2.8332080563865132</v>
      </c>
      <c r="E17" s="37">
        <f>(C17-B17)/D17</f>
        <v>-64.999999999999744</v>
      </c>
      <c r="F17" s="26"/>
      <c r="G17" s="18"/>
      <c r="H17" s="19">
        <f>D17*50/B17</f>
        <v>1.5384615384615385E-2</v>
      </c>
    </row>
    <row r="18" spans="1:8" ht="13.5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9023.7676595910452</v>
      </c>
      <c r="C19" s="17">
        <f>B19+(B19*0.0596)</f>
        <v>9561.5842121026708</v>
      </c>
      <c r="D19" s="17">
        <f>B19/3250</f>
        <v>2.7765438952587833</v>
      </c>
      <c r="E19" s="34">
        <f>(C19-B19)/D19</f>
        <v>193.69999999999973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20">
        <f>C19+F19-G19</f>
        <v>9561.5842121026708</v>
      </c>
      <c r="C20" s="17">
        <f>B20+(B20*-0.0884)</f>
        <v>8716.3401677527945</v>
      </c>
      <c r="D20" s="17">
        <f>B20/3250</f>
        <v>2.9420259114162066</v>
      </c>
      <c r="E20" s="37">
        <f>(C20-B20)/D20</f>
        <v>-287.3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82">
        <f>C20+F20-G20</f>
        <v>8716.3401677527945</v>
      </c>
      <c r="C21" s="17">
        <f>B21+(B21*0.04)</f>
        <v>9064.993774462906</v>
      </c>
      <c r="D21" s="17">
        <f>B21/5500</f>
        <v>1.584789121409599</v>
      </c>
      <c r="E21" s="28">
        <f>(C21-B21)/D21</f>
        <v>219.9999999999998</v>
      </c>
      <c r="F21" s="18"/>
      <c r="G21" s="18"/>
      <c r="H21" s="19">
        <f>D21*50/B21</f>
        <v>9.0909090909090905E-3</v>
      </c>
    </row>
    <row r="22" spans="1:8" s="1" customFormat="1" ht="13.5" thickBot="1">
      <c r="A22" s="15">
        <f>A21+7</f>
        <v>42988</v>
      </c>
      <c r="B22" s="20">
        <f>C21+F21-G21</f>
        <v>9064.993774462906</v>
      </c>
      <c r="C22" s="17">
        <f>B22+(B22*0.04)</f>
        <v>9427.5935254414217</v>
      </c>
      <c r="D22" s="17">
        <f>B22/5500</f>
        <v>1.6481806862659829</v>
      </c>
      <c r="E22" s="28">
        <f>(C22-B22)/D22</f>
        <v>219.99999999999966</v>
      </c>
      <c r="F22" s="26"/>
      <c r="G22" s="18"/>
      <c r="H22" s="19">
        <f>D22*50/B22</f>
        <v>9.0909090909090905E-3</v>
      </c>
    </row>
    <row r="23" spans="1:8" ht="13.5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9427.5935254414217</v>
      </c>
      <c r="C24" s="17">
        <f>B24+(B24*0.04)</f>
        <v>9804.6972664590794</v>
      </c>
      <c r="D24" s="17">
        <f>B24/5500</f>
        <v>1.7141079137166222</v>
      </c>
      <c r="E24" s="28">
        <f>(C24-B24)/D24</f>
        <v>220.00000000000051</v>
      </c>
      <c r="F24" s="26"/>
      <c r="G24" s="18"/>
      <c r="H24" s="19">
        <f>D24*50/B24</f>
        <v>9.0909090909090905E-3</v>
      </c>
    </row>
    <row r="25" spans="1:8" s="1" customFormat="1">
      <c r="A25" s="15">
        <f>A24+7</f>
        <v>43002</v>
      </c>
      <c r="B25" s="20">
        <f>C24+F24-G24</f>
        <v>9804.6972664590794</v>
      </c>
      <c r="C25" s="17">
        <f>B25+(B25*0.04)</f>
        <v>10196.885157117442</v>
      </c>
      <c r="D25" s="17">
        <f>B25/5500</f>
        <v>1.7826722302652871</v>
      </c>
      <c r="E25" s="28">
        <f>(C25-B25)/D25</f>
        <v>219.9999999999996</v>
      </c>
      <c r="F25" s="18"/>
      <c r="G25" s="18"/>
      <c r="H25" s="19">
        <f>D25*50/B25</f>
        <v>9.0909090909090905E-3</v>
      </c>
    </row>
    <row r="26" spans="1:8" s="1" customFormat="1">
      <c r="A26" s="15">
        <f>A25+7</f>
        <v>43009</v>
      </c>
      <c r="B26" s="20">
        <f>C25+F25-G25</f>
        <v>10196.885157117442</v>
      </c>
      <c r="C26" s="17">
        <f>B26+(B26*0.04)</f>
        <v>10604.76056340214</v>
      </c>
      <c r="D26" s="17">
        <f>B26/5500</f>
        <v>1.8539791194758986</v>
      </c>
      <c r="E26" s="28">
        <f>(C26-B26)/D26</f>
        <v>220.00000000000034</v>
      </c>
      <c r="F26" s="18"/>
      <c r="G26" s="18"/>
      <c r="H26" s="19">
        <f>D26*50/B26</f>
        <v>9.0909090909090905E-3</v>
      </c>
    </row>
    <row r="27" spans="1:8" s="1" customFormat="1" ht="13.5" thickBot="1">
      <c r="A27" s="15">
        <f>A26+7</f>
        <v>43016</v>
      </c>
      <c r="B27" s="20">
        <f>C26+F26-G26</f>
        <v>10604.76056340214</v>
      </c>
      <c r="C27" s="17">
        <f>B27+(B27*0.04)</f>
        <v>11028.950985938225</v>
      </c>
      <c r="D27" s="17">
        <f>B27/5500</f>
        <v>1.9281382842549346</v>
      </c>
      <c r="E27" s="28">
        <f>(C27-B27)/D27</f>
        <v>219.99999999999966</v>
      </c>
      <c r="F27" s="26"/>
      <c r="G27" s="18"/>
      <c r="H27" s="19">
        <f>D27*50/B27</f>
        <v>9.0909090909090905E-3</v>
      </c>
    </row>
    <row r="28" spans="1:8" ht="13.5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11028.950985938225</v>
      </c>
      <c r="C29" s="17">
        <f>B29+(B29*0.04)</f>
        <v>11470.109025375754</v>
      </c>
      <c r="D29" s="17">
        <f>B29/5500</f>
        <v>2.0052638156251317</v>
      </c>
      <c r="E29" s="28">
        <f>(C29-B29)/D29</f>
        <v>219.99999999999989</v>
      </c>
      <c r="F29" s="26"/>
      <c r="G29" s="18"/>
      <c r="H29" s="19">
        <f>D29*50/B29</f>
        <v>9.0909090909090905E-3</v>
      </c>
    </row>
    <row r="30" spans="1:8" s="1" customFormat="1">
      <c r="A30" s="15">
        <f>A29+7</f>
        <v>43030</v>
      </c>
      <c r="B30" s="20">
        <f>C29+F29-G29</f>
        <v>11470.109025375754</v>
      </c>
      <c r="C30" s="17">
        <f>B30+(B30*0.04)</f>
        <v>11928.913386390785</v>
      </c>
      <c r="D30" s="17">
        <f>B30/5500</f>
        <v>2.0854743682501371</v>
      </c>
      <c r="E30" s="28">
        <f>(C30-B30)/D30</f>
        <v>220.00000000000028</v>
      </c>
      <c r="F30" s="18"/>
      <c r="G30" s="18"/>
      <c r="H30" s="19">
        <f>D30*50/B30</f>
        <v>9.0909090909090905E-3</v>
      </c>
    </row>
    <row r="31" spans="1:8" s="1" customFormat="1">
      <c r="A31" s="15">
        <f>A30+7</f>
        <v>43037</v>
      </c>
      <c r="B31" s="20">
        <f>C30+F30-G30</f>
        <v>11928.913386390785</v>
      </c>
      <c r="C31" s="17">
        <f>B31+(B31*0.04)</f>
        <v>12406.069921846416</v>
      </c>
      <c r="D31" s="17">
        <f>B31/5500</f>
        <v>2.1688933429801427</v>
      </c>
      <c r="E31" s="28">
        <f>(C31-B31)/D31</f>
        <v>220.00000000000003</v>
      </c>
      <c r="F31" s="18"/>
      <c r="G31" s="18"/>
      <c r="H31" s="19">
        <f>D31*50/B31</f>
        <v>9.0909090909090905E-3</v>
      </c>
    </row>
    <row r="32" spans="1:8" s="1" customFormat="1" ht="13.5" thickBot="1">
      <c r="A32" s="15">
        <f>A31+7</f>
        <v>43044</v>
      </c>
      <c r="B32" s="20">
        <f>C31+F31-G31</f>
        <v>12406.069921846416</v>
      </c>
      <c r="C32" s="17">
        <f>B32+(B32*0.04)</f>
        <v>12902.312718720274</v>
      </c>
      <c r="D32" s="17">
        <f>B32/5500</f>
        <v>2.2556490766993482</v>
      </c>
      <c r="E32" s="28">
        <f>(C32-B32)/D32</f>
        <v>220.0000000000004</v>
      </c>
      <c r="F32" s="26"/>
      <c r="G32" s="18"/>
      <c r="H32" s="19">
        <f>D32*50/B32</f>
        <v>9.0909090909090905E-3</v>
      </c>
    </row>
    <row r="33" spans="1:8" ht="13.5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12902.312718720274</v>
      </c>
      <c r="C34" s="17">
        <f>B34+(B34*0.04)</f>
        <v>13418.405227469084</v>
      </c>
      <c r="D34" s="17">
        <f>B34/5500</f>
        <v>2.3458750397673223</v>
      </c>
      <c r="E34" s="28">
        <f>(C34-B34)/D34</f>
        <v>219.99999999999977</v>
      </c>
      <c r="F34" s="26"/>
      <c r="G34" s="18"/>
      <c r="H34" s="19">
        <f>D34*50/B34</f>
        <v>9.0909090909090905E-3</v>
      </c>
    </row>
    <row r="35" spans="1:8" s="1" customFormat="1">
      <c r="A35" s="15">
        <f>A34+7</f>
        <v>43058</v>
      </c>
      <c r="B35" s="20">
        <f>C34+F34-G34</f>
        <v>13418.405227469084</v>
      </c>
      <c r="C35" s="17">
        <f>B35+(B35*0.04)</f>
        <v>13955.141436567847</v>
      </c>
      <c r="D35" s="17">
        <f>B35/5500</f>
        <v>2.4397100413580151</v>
      </c>
      <c r="E35" s="28">
        <f>(C35-B35)/D35</f>
        <v>219.99999999999972</v>
      </c>
      <c r="F35" s="18"/>
      <c r="G35" s="18"/>
      <c r="H35" s="19">
        <f>D35*50/B35</f>
        <v>9.0909090909090905E-3</v>
      </c>
    </row>
    <row r="36" spans="1:8" s="1" customFormat="1">
      <c r="A36" s="15">
        <f>A35+7</f>
        <v>43065</v>
      </c>
      <c r="B36" s="20">
        <f>C35+F35-G35</f>
        <v>13955.141436567847</v>
      </c>
      <c r="C36" s="17">
        <f>B36+(B36*0.04)</f>
        <v>14513.34709403056</v>
      </c>
      <c r="D36" s="17">
        <f>B36/5500</f>
        <v>2.5372984430123355</v>
      </c>
      <c r="E36" s="28">
        <f>(C36-B36)/D36</f>
        <v>219.99999999999974</v>
      </c>
      <c r="F36" s="18"/>
      <c r="G36" s="18"/>
      <c r="H36" s="19">
        <f>D36*50/B36</f>
        <v>9.0909090909090905E-3</v>
      </c>
    </row>
    <row r="37" spans="1:8" s="1" customFormat="1" ht="13.5" thickBot="1">
      <c r="A37" s="15">
        <f>A36+7</f>
        <v>43072</v>
      </c>
      <c r="B37" s="20">
        <f>C36+F36-G36</f>
        <v>14513.34709403056</v>
      </c>
      <c r="C37" s="17">
        <f>B37+(B37*0.04)</f>
        <v>15093.880977791781</v>
      </c>
      <c r="D37" s="17">
        <f>B37/5500</f>
        <v>2.638790380732829</v>
      </c>
      <c r="E37" s="28">
        <f>(C37-B37)/D37</f>
        <v>219.99999999999972</v>
      </c>
      <c r="F37" s="26"/>
      <c r="G37" s="18"/>
      <c r="H37" s="19">
        <f>D37*50/B37</f>
        <v>9.0909090909090905E-3</v>
      </c>
    </row>
    <row r="38" spans="1:8" ht="13.5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15093.880977791781</v>
      </c>
      <c r="C39" s="17">
        <f>B39+(B39*0.04)</f>
        <v>15697.636216903453</v>
      </c>
      <c r="D39" s="17">
        <f>B39/5500</f>
        <v>2.744341995962142</v>
      </c>
      <c r="E39" s="28">
        <f>(C39-B39)/D39</f>
        <v>220.00000000000009</v>
      </c>
      <c r="F39" s="26"/>
      <c r="G39" s="18"/>
      <c r="H39" s="19">
        <f>D39*50/B39</f>
        <v>9.0909090909090922E-3</v>
      </c>
    </row>
    <row r="40" spans="1:8" s="1" customFormat="1">
      <c r="A40" s="15">
        <f>A39+7</f>
        <v>43086</v>
      </c>
      <c r="B40" s="20">
        <f>C39+F39-G39</f>
        <v>15697.636216903453</v>
      </c>
      <c r="C40" s="17">
        <f>B40+(B40*0.04)</f>
        <v>16325.541665579591</v>
      </c>
      <c r="D40" s="17">
        <f>B40/5500</f>
        <v>2.8541156758006276</v>
      </c>
      <c r="E40" s="28">
        <f>(C40-B40)/D40</f>
        <v>219.99999999999994</v>
      </c>
      <c r="F40" s="18"/>
      <c r="G40" s="18"/>
      <c r="H40" s="19">
        <f>D40*50/B40</f>
        <v>9.0909090909090905E-3</v>
      </c>
    </row>
    <row r="41" spans="1:8" s="1" customFormat="1">
      <c r="A41" s="15">
        <f>A40+7</f>
        <v>43093</v>
      </c>
      <c r="B41" s="20">
        <f>C40+F40-G40</f>
        <v>16325.541665579591</v>
      </c>
      <c r="C41" s="17">
        <f>B41+(B41*0.04)</f>
        <v>16978.563332202775</v>
      </c>
      <c r="D41" s="17">
        <f>B41/5500</f>
        <v>2.9682803028326528</v>
      </c>
      <c r="E41" s="28">
        <f>(C41-B41)/D41</f>
        <v>220.00000000000031</v>
      </c>
      <c r="F41" s="18"/>
      <c r="G41" s="18"/>
      <c r="H41" s="19">
        <f>D41*50/B41</f>
        <v>9.0909090909090905E-3</v>
      </c>
    </row>
    <row r="42" spans="1:8" s="1" customFormat="1" ht="13.5" thickBot="1">
      <c r="A42" s="15">
        <f>A41+7</f>
        <v>43100</v>
      </c>
      <c r="B42" s="20">
        <f>C41+F41-G41</f>
        <v>16978.563332202775</v>
      </c>
      <c r="C42" s="17">
        <f>B42+(B42*0.04)</f>
        <v>17657.705865490887</v>
      </c>
      <c r="D42" s="17">
        <f>B42/5500</f>
        <v>3.0870115149459592</v>
      </c>
      <c r="E42" s="28">
        <f>(C42-B42)/D42</f>
        <v>220.00000000000023</v>
      </c>
      <c r="F42" s="26"/>
      <c r="G42" s="18"/>
      <c r="H42" s="19">
        <f>D42*50/B42</f>
        <v>9.0909090909090922E-3</v>
      </c>
    </row>
    <row r="43" spans="1:8" ht="13.5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17657.705865490887</v>
      </c>
      <c r="C44" s="17">
        <f>B44+(B44*0.04)</f>
        <v>18364.014100110522</v>
      </c>
      <c r="D44" s="17">
        <f>B44/5500</f>
        <v>3.2104919755437975</v>
      </c>
      <c r="E44" s="28">
        <f>(C44-B44)/D44</f>
        <v>219.99999999999991</v>
      </c>
      <c r="F44" s="26"/>
      <c r="G44" s="52"/>
      <c r="H44" s="19">
        <f>D44*50/B44</f>
        <v>9.0909090909090905E-3</v>
      </c>
    </row>
    <row r="45" spans="1:8" s="1" customFormat="1">
      <c r="A45" s="15">
        <f>A44+7</f>
        <v>43114</v>
      </c>
      <c r="B45" s="20">
        <f>C44+F44-G44</f>
        <v>18364.014100110522</v>
      </c>
      <c r="C45" s="17">
        <f>B45+(B45*0.04)</f>
        <v>19098.574664114942</v>
      </c>
      <c r="D45" s="17">
        <f>B45/5500</f>
        <v>3.3389116545655493</v>
      </c>
      <c r="E45" s="28">
        <f>(C45-B45)/D45</f>
        <v>219.99999999999963</v>
      </c>
      <c r="F45" s="26"/>
      <c r="G45" s="33"/>
      <c r="H45" s="19">
        <f>D45*50/B45</f>
        <v>9.0909090909090905E-3</v>
      </c>
    </row>
    <row r="46" spans="1:8" s="1" customFormat="1">
      <c r="A46" s="15">
        <f>A45+7</f>
        <v>43121</v>
      </c>
      <c r="B46" s="20">
        <f>C45+F45-G45</f>
        <v>19098.574664114942</v>
      </c>
      <c r="C46" s="17">
        <f>B46+(B46*0.04)</f>
        <v>19862.51765067954</v>
      </c>
      <c r="D46" s="17">
        <f>B46/5500</f>
        <v>3.4724681207481711</v>
      </c>
      <c r="E46" s="28">
        <f>(C46-B46)/D46</f>
        <v>220.00000000000009</v>
      </c>
      <c r="F46" s="26"/>
      <c r="G46" s="33"/>
      <c r="H46" s="19">
        <f>D46*50/B46</f>
        <v>9.0909090909090905E-3</v>
      </c>
    </row>
    <row r="47" spans="1:8" s="1" customFormat="1" ht="13.5" thickBot="1">
      <c r="A47" s="15">
        <f>A46+7</f>
        <v>43128</v>
      </c>
      <c r="B47" s="20">
        <f>C46+F46-G46</f>
        <v>19862.51765067954</v>
      </c>
      <c r="C47" s="17">
        <f>B47+(B47*0.04)</f>
        <v>20657.018356706722</v>
      </c>
      <c r="D47" s="17">
        <f>B47/5500</f>
        <v>3.6113668455780981</v>
      </c>
      <c r="E47" s="28">
        <f>(C47-B47)/D47</f>
        <v>220.00000000000009</v>
      </c>
      <c r="F47" s="26"/>
      <c r="G47" s="33"/>
      <c r="H47" s="19">
        <f>D47*50/B47</f>
        <v>9.0909090909090905E-3</v>
      </c>
    </row>
    <row r="48" spans="1:8" ht="13.5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20657.018356706722</v>
      </c>
      <c r="C49" s="17">
        <f>B49+(B49*0.04)</f>
        <v>21483.29909097499</v>
      </c>
      <c r="D49" s="17">
        <f>B49/5500</f>
        <v>3.7558215194012221</v>
      </c>
      <c r="E49" s="28">
        <f>(C49-B49)/D49</f>
        <v>219.9999999999998</v>
      </c>
      <c r="F49" s="26"/>
      <c r="G49" s="33"/>
      <c r="H49" s="19">
        <f>D49*50/B49</f>
        <v>9.0909090909090922E-3</v>
      </c>
    </row>
    <row r="50" spans="1:8" s="1" customFormat="1">
      <c r="A50" s="15">
        <f>A49+7</f>
        <v>43142</v>
      </c>
      <c r="B50" s="20">
        <f>C49+F49-G49</f>
        <v>21483.29909097499</v>
      </c>
      <c r="C50" s="17">
        <f>B50+(B50*0.04)</f>
        <v>22342.63105461399</v>
      </c>
      <c r="D50" s="17">
        <f>B50/5500</f>
        <v>3.9060543801772707</v>
      </c>
      <c r="E50" s="28">
        <f>(C50-B50)/D50</f>
        <v>220.00000000000026</v>
      </c>
      <c r="F50" s="26"/>
      <c r="G50" s="33"/>
      <c r="H50" s="19">
        <f>D50*50/B50</f>
        <v>9.0909090909090905E-3</v>
      </c>
    </row>
    <row r="51" spans="1:8" s="1" customFormat="1">
      <c r="A51" s="15">
        <f>A50+7</f>
        <v>43149</v>
      </c>
      <c r="B51" s="20">
        <f>C50+F50-G50</f>
        <v>22342.63105461399</v>
      </c>
      <c r="C51" s="17">
        <f>B51+(B51*0.04)</f>
        <v>23236.336296798549</v>
      </c>
      <c r="D51" s="17">
        <f>B51/5500</f>
        <v>4.0622965553843615</v>
      </c>
      <c r="E51" s="28">
        <f>(C51-B51)/D51</f>
        <v>219.99999999999969</v>
      </c>
      <c r="F51" s="26"/>
      <c r="G51" s="33"/>
      <c r="H51" s="19">
        <f>D51*50/B51</f>
        <v>9.0909090909090905E-3</v>
      </c>
    </row>
    <row r="52" spans="1:8" s="1" customFormat="1" ht="13.5" thickBot="1">
      <c r="A52" s="15">
        <f>A51+7</f>
        <v>43156</v>
      </c>
      <c r="B52" s="20">
        <f>C51+F51-G51</f>
        <v>23236.336296798549</v>
      </c>
      <c r="C52" s="17">
        <f>B52+(B52*0.04)</f>
        <v>24165.78974867049</v>
      </c>
      <c r="D52" s="17">
        <f>B52/5500</f>
        <v>4.2247884175997363</v>
      </c>
      <c r="E52" s="28">
        <f>(C52-B52)/D52</f>
        <v>219.99999999999977</v>
      </c>
      <c r="F52" s="26"/>
      <c r="G52" s="33"/>
      <c r="H52" s="19">
        <f>D52*50/B52</f>
        <v>9.0909090909090922E-3</v>
      </c>
    </row>
    <row r="53" spans="1:8" ht="13.5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24165.78974867049</v>
      </c>
      <c r="C54" s="17">
        <f>B54+(B54*0.04)</f>
        <v>25132.421338617311</v>
      </c>
      <c r="D54" s="17">
        <f>B54/5500</f>
        <v>4.3937799543037253</v>
      </c>
      <c r="E54" s="28">
        <f>(C54-B54)/D54</f>
        <v>220.00000000000031</v>
      </c>
      <c r="F54" s="26"/>
      <c r="G54" s="33"/>
      <c r="H54" s="19">
        <f>D54*50/B54</f>
        <v>9.0909090909090905E-3</v>
      </c>
    </row>
    <row r="55" spans="1:8" s="1" customFormat="1">
      <c r="A55" s="15">
        <f>A54+7</f>
        <v>43170</v>
      </c>
      <c r="B55" s="20">
        <f>C54+F54-G54</f>
        <v>25132.421338617311</v>
      </c>
      <c r="C55" s="17">
        <f>B55+(B55*0.04)</f>
        <v>26137.718192162003</v>
      </c>
      <c r="D55" s="17">
        <f>B55/5500</f>
        <v>4.569531152475875</v>
      </c>
      <c r="E55" s="28">
        <f>(C55-B55)/D55</f>
        <v>220</v>
      </c>
      <c r="F55" s="26"/>
      <c r="G55" s="33"/>
      <c r="H55" s="19">
        <f>D55*50/B55</f>
        <v>9.0909090909090922E-3</v>
      </c>
    </row>
    <row r="56" spans="1:8" s="1" customFormat="1">
      <c r="A56" s="15">
        <f>A55+7</f>
        <v>43177</v>
      </c>
      <c r="B56" s="20">
        <f>C55+F55-G55</f>
        <v>26137.718192162003</v>
      </c>
      <c r="C56" s="17">
        <f>B56+(B56*0.04)</f>
        <v>27183.226919848483</v>
      </c>
      <c r="D56" s="17">
        <f>B56/5500</f>
        <v>4.7523123985749098</v>
      </c>
      <c r="E56" s="28">
        <f>(C56-B56)/D56</f>
        <v>219.99999999999989</v>
      </c>
      <c r="F56" s="26"/>
      <c r="G56" s="33"/>
      <c r="H56" s="19">
        <f>D56*50/B56</f>
        <v>9.0909090909090922E-3</v>
      </c>
    </row>
    <row r="57" spans="1:8" s="1" customFormat="1" ht="13.5" thickBot="1">
      <c r="A57" s="15">
        <f>A56+7</f>
        <v>43184</v>
      </c>
      <c r="B57" s="20">
        <f>C56+F56-G56</f>
        <v>27183.226919848483</v>
      </c>
      <c r="C57" s="17">
        <f>B57+(B57*0.04)</f>
        <v>28270.555996642423</v>
      </c>
      <c r="D57" s="17">
        <f>B57/5500</f>
        <v>4.9424048945179058</v>
      </c>
      <c r="E57" s="28">
        <f>(C57-B57)/D57</f>
        <v>220.00000000000009</v>
      </c>
      <c r="F57" s="26"/>
      <c r="G57" s="33"/>
      <c r="H57" s="19">
        <f>D57*50/B57</f>
        <v>9.0909090909090905E-3</v>
      </c>
    </row>
    <row r="58" spans="1:8" ht="13.5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28270.555996642423</v>
      </c>
      <c r="C59" s="17">
        <f>B59+(B59*0.04)</f>
        <v>29401.378236508121</v>
      </c>
      <c r="D59" s="17">
        <f>B59/5500</f>
        <v>5.1401010902986224</v>
      </c>
      <c r="E59" s="28">
        <f>(C59-B59)/D59</f>
        <v>220.00000000000023</v>
      </c>
      <c r="F59" s="26"/>
      <c r="G59" s="33"/>
      <c r="H59" s="19">
        <f>D59*50/B59</f>
        <v>9.0909090909090922E-3</v>
      </c>
    </row>
    <row r="60" spans="1:8" s="1" customFormat="1">
      <c r="A60" s="15">
        <f>A59+7</f>
        <v>43198</v>
      </c>
      <c r="B60" s="20">
        <f>C59+F59-G59</f>
        <v>29401.378236508121</v>
      </c>
      <c r="C60" s="17">
        <f>B60+(B60*0.04)</f>
        <v>30577.433365968445</v>
      </c>
      <c r="D60" s="17">
        <f>B60/5500</f>
        <v>5.3457051339105677</v>
      </c>
      <c r="E60" s="28">
        <f>(C60-B60)/D60</f>
        <v>219.99999999999997</v>
      </c>
      <c r="F60" s="26"/>
      <c r="G60" s="33"/>
      <c r="H60" s="19">
        <f>D60*50/B60</f>
        <v>9.0909090909090922E-3</v>
      </c>
    </row>
    <row r="61" spans="1:8" s="1" customFormat="1">
      <c r="A61" s="15">
        <f>A60+7</f>
        <v>43205</v>
      </c>
      <c r="B61" s="20">
        <f>C60+F60-G60</f>
        <v>30577.433365968445</v>
      </c>
      <c r="C61" s="17">
        <f>B61+(B61*0.04)</f>
        <v>31800.530700607182</v>
      </c>
      <c r="D61" s="17">
        <f>B61/5500</f>
        <v>5.5595333392669897</v>
      </c>
      <c r="E61" s="28">
        <f>(C61-B61)/D61</f>
        <v>219.99999999999974</v>
      </c>
      <c r="F61" s="26"/>
      <c r="G61" s="33"/>
      <c r="H61" s="19">
        <f>D61*50/B61</f>
        <v>9.0909090909090905E-3</v>
      </c>
    </row>
    <row r="62" spans="1:8" s="1" customFormat="1" ht="13.5" thickBot="1">
      <c r="A62" s="15">
        <f>A61+7</f>
        <v>43212</v>
      </c>
      <c r="B62" s="20">
        <f>C61+F61-G61</f>
        <v>31800.530700607182</v>
      </c>
      <c r="C62" s="17">
        <f>B62+(B62*0.04)</f>
        <v>33072.551928631467</v>
      </c>
      <c r="D62" s="17">
        <f>B62/5500</f>
        <v>5.7819146728376696</v>
      </c>
      <c r="E62" s="28">
        <f>(C62-B62)/D62</f>
        <v>219.9999999999996</v>
      </c>
      <c r="F62" s="26"/>
      <c r="G62" s="33"/>
      <c r="H62" s="19">
        <f>D62*50/B62</f>
        <v>9.0909090909090922E-3</v>
      </c>
    </row>
    <row r="63" spans="1:8" ht="13.5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33072.551928631467</v>
      </c>
      <c r="C64" s="17">
        <f>B64+(B64*0.04)</f>
        <v>34395.454005776723</v>
      </c>
      <c r="D64" s="17">
        <f>B64/5500</f>
        <v>6.0131912597511761</v>
      </c>
      <c r="E64" s="28">
        <f>(C64-B64)/D64</f>
        <v>219.99999999999955</v>
      </c>
      <c r="F64" s="26"/>
      <c r="G64" s="33"/>
      <c r="H64" s="19">
        <f>D64*50/B64</f>
        <v>9.0909090909090905E-3</v>
      </c>
    </row>
    <row r="65" spans="1:8" s="1" customFormat="1">
      <c r="A65" s="15">
        <f>A64+7</f>
        <v>43226</v>
      </c>
      <c r="B65" s="20">
        <f>C64+F64-G64</f>
        <v>34395.454005776723</v>
      </c>
      <c r="C65" s="17">
        <f>B65+(B65*0.04)</f>
        <v>35771.272166007795</v>
      </c>
      <c r="D65" s="17">
        <f>B65/5500</f>
        <v>6.2537189101412221</v>
      </c>
      <c r="E65" s="28">
        <f>(C65-B65)/D65</f>
        <v>220.00000000000057</v>
      </c>
      <c r="F65" s="26"/>
      <c r="G65" s="33"/>
      <c r="H65" s="19">
        <f>D65*50/B65</f>
        <v>9.0909090909090905E-3</v>
      </c>
    </row>
    <row r="66" spans="1:8" s="1" customFormat="1">
      <c r="A66" s="15">
        <f>A65+7</f>
        <v>43233</v>
      </c>
      <c r="B66" s="20">
        <f>C65+F65-G65</f>
        <v>35771.272166007795</v>
      </c>
      <c r="C66" s="17">
        <f>B66+(B66*0.04)</f>
        <v>37202.123052648109</v>
      </c>
      <c r="D66" s="17">
        <f>B66/5500</f>
        <v>6.5038676665468715</v>
      </c>
      <c r="E66" s="28">
        <f>(C66-B66)/D66</f>
        <v>220.00000000000028</v>
      </c>
      <c r="F66" s="26"/>
      <c r="G66" s="33"/>
      <c r="H66" s="19">
        <f>D66*50/B66</f>
        <v>9.0909090909090905E-3</v>
      </c>
    </row>
    <row r="67" spans="1:8" s="1" customFormat="1" ht="13.5" thickBot="1">
      <c r="A67" s="15">
        <f>A66+7</f>
        <v>43240</v>
      </c>
      <c r="B67" s="20">
        <f>C66+F66-G66</f>
        <v>37202.123052648109</v>
      </c>
      <c r="C67" s="17">
        <f>B67+(B67*0.04)</f>
        <v>38690.207974754034</v>
      </c>
      <c r="D67" s="17">
        <f>B67/5500</f>
        <v>6.7640223732087472</v>
      </c>
      <c r="E67" s="28">
        <f>(C67-B67)/D67</f>
        <v>220.00000000000011</v>
      </c>
      <c r="F67" s="26"/>
      <c r="G67" s="33"/>
      <c r="H67" s="19">
        <f>D67*50/B67</f>
        <v>9.0909090909090922E-3</v>
      </c>
    </row>
    <row r="68" spans="1:8" ht="13.5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38690.207974754034</v>
      </c>
      <c r="C69" s="17">
        <f>B69+(B69*0.04)</f>
        <v>40237.816293744196</v>
      </c>
      <c r="D69" s="17">
        <f>B69/5500</f>
        <v>7.034583268137097</v>
      </c>
      <c r="E69" s="28">
        <f>(C69-B69)/D69</f>
        <v>220.00000000000009</v>
      </c>
      <c r="F69" s="26"/>
      <c r="G69" s="33"/>
      <c r="H69" s="19">
        <f>D69*50/B69</f>
        <v>9.0909090909090905E-3</v>
      </c>
    </row>
    <row r="70" spans="1:8" s="1" customFormat="1">
      <c r="A70" s="15">
        <f>A69+7</f>
        <v>43254</v>
      </c>
      <c r="B70" s="20">
        <f>C69+F69-G69</f>
        <v>40237.816293744196</v>
      </c>
      <c r="C70" s="17">
        <f>B70+(B70*0.04)</f>
        <v>41847.328945493966</v>
      </c>
      <c r="D70" s="17">
        <f>B70/5500</f>
        <v>7.3159665988625813</v>
      </c>
      <c r="E70" s="28">
        <f>(C70-B70)/D70</f>
        <v>220.00000000000031</v>
      </c>
      <c r="F70" s="26"/>
      <c r="G70" s="63"/>
      <c r="H70" s="19">
        <f>D70*50/B70</f>
        <v>9.0909090909090922E-3</v>
      </c>
    </row>
    <row r="71" spans="1:8" s="1" customFormat="1">
      <c r="A71" s="15">
        <f>A70+7</f>
        <v>43261</v>
      </c>
      <c r="B71" s="20">
        <f>C70+F70-G70</f>
        <v>41847.328945493966</v>
      </c>
      <c r="C71" s="17">
        <f>B71+(B71*0.04)</f>
        <v>43521.222103313725</v>
      </c>
      <c r="D71" s="17">
        <f>B71/5500</f>
        <v>7.6086052628170844</v>
      </c>
      <c r="E71" s="28">
        <f>(C71-B71)/D71</f>
        <v>220.00000000000006</v>
      </c>
      <c r="F71" s="26"/>
      <c r="G71" s="33"/>
      <c r="H71" s="19">
        <f>D71*50/B71</f>
        <v>9.0909090909090905E-3</v>
      </c>
    </row>
    <row r="72" spans="1:8" s="1" customFormat="1" ht="13.5" thickBot="1">
      <c r="A72" s="15">
        <f>A71+7</f>
        <v>43268</v>
      </c>
      <c r="B72" s="20">
        <f>C71+F71-G71</f>
        <v>43521.222103313725</v>
      </c>
      <c r="C72" s="17">
        <f>B72+(B72*0.04)</f>
        <v>45262.070987446277</v>
      </c>
      <c r="D72" s="17">
        <f>B72/5500</f>
        <v>7.9129494733297685</v>
      </c>
      <c r="E72" s="28">
        <f>(C72-B72)/D72</f>
        <v>220.00000000000043</v>
      </c>
      <c r="F72" s="26"/>
      <c r="G72" s="33"/>
      <c r="H72" s="19">
        <f>D72*50/B72</f>
        <v>9.0909090909090922E-3</v>
      </c>
    </row>
    <row r="73" spans="1:8" ht="13.5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45262.070987446277</v>
      </c>
      <c r="C74" s="17">
        <f>B74+(B74*0.04)</f>
        <v>47072.553826944131</v>
      </c>
      <c r="D74" s="17">
        <f>B74/5500</f>
        <v>8.2294674522629592</v>
      </c>
      <c r="E74" s="28">
        <f>(C74-B74)/D74</f>
        <v>220.00000000000037</v>
      </c>
      <c r="F74" s="26"/>
      <c r="G74" s="33"/>
      <c r="H74" s="19">
        <f>D74*50/B74</f>
        <v>9.0909090909090905E-3</v>
      </c>
    </row>
    <row r="75" spans="1:8" s="1" customFormat="1">
      <c r="A75" s="15">
        <f>A74+7</f>
        <v>43282</v>
      </c>
      <c r="B75" s="20">
        <f>C74+F74-G74</f>
        <v>47072.553826944131</v>
      </c>
      <c r="C75" s="17">
        <f>B75+(B75*0.04)</f>
        <v>48955.455980021899</v>
      </c>
      <c r="D75" s="17">
        <f>B75/5500</f>
        <v>8.5586461503534785</v>
      </c>
      <c r="E75" s="28">
        <f>(C75-B75)/D75</f>
        <v>220.00000000000034</v>
      </c>
      <c r="F75" s="26"/>
      <c r="G75" s="33"/>
      <c r="H75" s="19">
        <f>D75*50/B75</f>
        <v>9.0909090909090905E-3</v>
      </c>
    </row>
    <row r="76" spans="1:8" s="1" customFormat="1">
      <c r="A76" s="15">
        <f>A75+7</f>
        <v>43289</v>
      </c>
      <c r="B76" s="20">
        <f>C75+F75-G75</f>
        <v>48955.455980021899</v>
      </c>
      <c r="C76" s="17">
        <f>B76+(B76*0.04)</f>
        <v>50913.674219222776</v>
      </c>
      <c r="D76" s="17">
        <f>B76/5500</f>
        <v>8.900991996367619</v>
      </c>
      <c r="E76" s="28">
        <f>(C76-B76)/D76</f>
        <v>220</v>
      </c>
      <c r="F76" s="26"/>
      <c r="G76" s="33"/>
      <c r="H76" s="19">
        <f>D76*50/B76</f>
        <v>9.0909090909090922E-3</v>
      </c>
    </row>
    <row r="77" spans="1:8" s="1" customFormat="1" ht="13.5" thickBot="1">
      <c r="A77" s="15">
        <f>A76+7</f>
        <v>43296</v>
      </c>
      <c r="B77" s="20">
        <f>C76+F76-G76</f>
        <v>50913.674219222776</v>
      </c>
      <c r="C77" s="17">
        <f>B77+(B77*0.04)</f>
        <v>52950.221187991687</v>
      </c>
      <c r="D77" s="17">
        <f>B77/5500</f>
        <v>9.2570316762223221</v>
      </c>
      <c r="E77" s="28">
        <f>(C77-B77)/D77</f>
        <v>220.00000000000003</v>
      </c>
      <c r="F77" s="26"/>
      <c r="G77" s="33"/>
      <c r="H77" s="19">
        <f>D77*50/B77</f>
        <v>9.0909090909090905E-3</v>
      </c>
    </row>
    <row r="78" spans="1:8" ht="13.5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52950.221187991687</v>
      </c>
      <c r="C79" s="17">
        <f>B79+(B79*0.04)</f>
        <v>55068.230035511355</v>
      </c>
      <c r="D79" s="17">
        <f>B79/5500</f>
        <v>9.6273129432712157</v>
      </c>
      <c r="E79" s="28">
        <f>(C79-B79)/D79</f>
        <v>220.00000000000006</v>
      </c>
      <c r="F79" s="26"/>
      <c r="G79" s="33"/>
      <c r="H79" s="19">
        <f>D79*50/B79</f>
        <v>9.0909090909090905E-3</v>
      </c>
    </row>
    <row r="80" spans="1:8" s="1" customFormat="1">
      <c r="A80" s="15">
        <f>A79+7</f>
        <v>43310</v>
      </c>
      <c r="B80" s="20">
        <f>C79+F79-G79</f>
        <v>55068.230035511355</v>
      </c>
      <c r="C80" s="17">
        <f>B80+(B80*0.04)</f>
        <v>57270.959236931812</v>
      </c>
      <c r="D80" s="17">
        <f>B80/5500</f>
        <v>10.012405461002064</v>
      </c>
      <c r="E80" s="28">
        <f>(C80-B80)/D80</f>
        <v>220.00000000000034</v>
      </c>
      <c r="F80" s="26"/>
      <c r="G80" s="63"/>
      <c r="H80" s="19">
        <f>D80*50/B80</f>
        <v>9.0909090909090905E-3</v>
      </c>
    </row>
    <row r="81" spans="1:8" s="1" customFormat="1">
      <c r="A81" s="15">
        <f>A80+7</f>
        <v>43317</v>
      </c>
      <c r="B81" s="20">
        <f>C80+F80-G80</f>
        <v>57270.959236931812</v>
      </c>
      <c r="C81" s="17">
        <f>B81+(B81*0.04)</f>
        <v>59561.797606409084</v>
      </c>
      <c r="D81" s="17">
        <f>B81/5500</f>
        <v>10.412901679442149</v>
      </c>
      <c r="E81" s="28">
        <f>(C81-B81)/D81</f>
        <v>219.99999999999986</v>
      </c>
      <c r="F81" s="26"/>
      <c r="G81" s="33"/>
      <c r="H81" s="19">
        <f>D81*50/B81</f>
        <v>9.0909090909090905E-3</v>
      </c>
    </row>
    <row r="82" spans="1:8" s="1" customFormat="1" ht="13.5" thickBot="1">
      <c r="A82" s="15">
        <f>A81+7</f>
        <v>43324</v>
      </c>
      <c r="B82" s="20">
        <f>C81+F81-G81</f>
        <v>59561.797606409084</v>
      </c>
      <c r="C82" s="17">
        <f>B82+(B82*0.04)</f>
        <v>61944.26951066545</v>
      </c>
      <c r="D82" s="17">
        <f>B82/5500</f>
        <v>10.829417746619834</v>
      </c>
      <c r="E82" s="28">
        <f>(C82-B82)/D82</f>
        <v>220.00000000000028</v>
      </c>
      <c r="F82" s="26"/>
      <c r="G82" s="33"/>
      <c r="H82" s="19">
        <f>D82*50/B82</f>
        <v>9.0909090909090905E-3</v>
      </c>
    </row>
    <row r="83" spans="1:8" ht="13.5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61944.26951066545</v>
      </c>
      <c r="C84" s="17">
        <f>B84+(B84*0.04)</f>
        <v>64422.040291092067</v>
      </c>
      <c r="D84" s="17">
        <f>B84/5500</f>
        <v>11.262594456484628</v>
      </c>
      <c r="E84" s="28">
        <f>(C84-B84)/D84</f>
        <v>219.99999999999994</v>
      </c>
      <c r="F84" s="26"/>
      <c r="G84" s="33"/>
      <c r="H84" s="19">
        <f>D84*50/B84</f>
        <v>9.0909090909090922E-3</v>
      </c>
    </row>
    <row r="85" spans="1:8" s="1" customFormat="1">
      <c r="A85" s="15">
        <f>A84+7</f>
        <v>43338</v>
      </c>
      <c r="B85" s="20">
        <f>C84+F84-G84</f>
        <v>64422.040291092067</v>
      </c>
      <c r="C85" s="17">
        <f>B85+(B85*0.04)</f>
        <v>66998.921902735747</v>
      </c>
      <c r="D85" s="17">
        <f>B85/5500</f>
        <v>11.713098234744013</v>
      </c>
      <c r="E85" s="28">
        <f>(C85-B85)/D85</f>
        <v>219.99999999999969</v>
      </c>
      <c r="F85" s="26"/>
      <c r="G85" s="33"/>
      <c r="H85" s="19">
        <f>D85*50/B85</f>
        <v>9.0909090909090922E-3</v>
      </c>
    </row>
    <row r="86" spans="1:8" s="1" customFormat="1">
      <c r="A86" s="15">
        <f>A85+7</f>
        <v>43345</v>
      </c>
      <c r="B86" s="20">
        <f>C85+F85-G85</f>
        <v>66998.921902735747</v>
      </c>
      <c r="C86" s="17">
        <f>B86+(B86*0.04)</f>
        <v>69678.878778845174</v>
      </c>
      <c r="D86" s="17">
        <f>B86/5500</f>
        <v>12.181622164133772</v>
      </c>
      <c r="E86" s="28">
        <f>(C86-B86)/D86</f>
        <v>219.99999999999974</v>
      </c>
      <c r="F86" s="26"/>
      <c r="G86" s="33"/>
      <c r="H86" s="19">
        <f>D86*50/B86</f>
        <v>9.0909090909090922E-3</v>
      </c>
    </row>
    <row r="87" spans="1:8" s="1" customFormat="1" ht="13.5" thickBot="1">
      <c r="A87" s="15">
        <f>A86+7</f>
        <v>43352</v>
      </c>
      <c r="B87" s="20">
        <f>C86+F86-G86</f>
        <v>69678.878778845174</v>
      </c>
      <c r="C87" s="17">
        <f>B87+(B87*0.04)</f>
        <v>72466.033929998986</v>
      </c>
      <c r="D87" s="17">
        <f>B87/5500</f>
        <v>12.668887050699123</v>
      </c>
      <c r="E87" s="28">
        <f>(C87-B87)/D87</f>
        <v>220.00000000000045</v>
      </c>
      <c r="F87" s="26"/>
      <c r="G87" s="33"/>
      <c r="H87" s="19">
        <f>D87*50/B87</f>
        <v>9.0909090909090905E-3</v>
      </c>
    </row>
    <row r="88" spans="1:8" ht="13.5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72466.033929998986</v>
      </c>
      <c r="C89" s="17">
        <f>B89+(B89*0.04)</f>
        <v>75364.675287198945</v>
      </c>
      <c r="D89" s="17">
        <f>B89/5500</f>
        <v>13.175642532727089</v>
      </c>
      <c r="E89" s="28">
        <f>(C89-B89)/D89</f>
        <v>219.99999999999991</v>
      </c>
      <c r="F89" s="26"/>
      <c r="G89" s="33"/>
      <c r="H89" s="19">
        <f>D89*50/B89</f>
        <v>9.0909090909090905E-3</v>
      </c>
    </row>
    <row r="90" spans="1:8" s="1" customFormat="1">
      <c r="A90" s="15">
        <f>A89+7</f>
        <v>43366</v>
      </c>
      <c r="B90" s="20">
        <f>C89+F89-G89</f>
        <v>75364.675287198945</v>
      </c>
      <c r="C90" s="17">
        <f>B90+(B90*0.04)</f>
        <v>78379.262298686896</v>
      </c>
      <c r="D90" s="17">
        <f>B90/5500</f>
        <v>13.702668234036171</v>
      </c>
      <c r="E90" s="28">
        <f>(C90-B90)/D90</f>
        <v>219.99999999999952</v>
      </c>
      <c r="F90" s="26"/>
      <c r="G90" s="33"/>
      <c r="H90" s="19">
        <f>D90*50/B90</f>
        <v>9.0909090909090905E-3</v>
      </c>
    </row>
    <row r="91" spans="1:8" s="1" customFormat="1">
      <c r="A91" s="15">
        <f>A90+7</f>
        <v>43373</v>
      </c>
      <c r="B91" s="20">
        <f>C90+F90-G90</f>
        <v>78379.262298686896</v>
      </c>
      <c r="C91" s="17">
        <f>B91+(B91*0.04)</f>
        <v>81514.432790634368</v>
      </c>
      <c r="D91" s="17">
        <f>B91/5500</f>
        <v>14.250774963397618</v>
      </c>
      <c r="E91" s="28">
        <f>(C91-B91)/D91</f>
        <v>219.99999999999974</v>
      </c>
      <c r="F91" s="26"/>
      <c r="G91" s="33"/>
      <c r="H91" s="19">
        <f>D91*50/B91</f>
        <v>9.0909090909090905E-3</v>
      </c>
    </row>
    <row r="92" spans="1:8" s="1" customFormat="1" ht="13.5" thickBot="1">
      <c r="A92" s="15">
        <f>A91+7</f>
        <v>43380</v>
      </c>
      <c r="B92" s="20">
        <f>C91+F91-G91</f>
        <v>81514.432790634368</v>
      </c>
      <c r="C92" s="17">
        <f>B92+(B92*0.04)</f>
        <v>84775.010102259737</v>
      </c>
      <c r="D92" s="17">
        <f>B92/5500</f>
        <v>14.820805961933521</v>
      </c>
      <c r="E92" s="28">
        <f>(C92-B92)/D92</f>
        <v>219.99999999999966</v>
      </c>
      <c r="F92" s="26"/>
      <c r="G92" s="33"/>
      <c r="H92" s="19">
        <f>D92*50/B92</f>
        <v>9.0909090909090922E-3</v>
      </c>
    </row>
    <row r="93" spans="1:8" ht="13.5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84775.010102259737</v>
      </c>
      <c r="C94" s="17">
        <f>B94+(B94*0.04)</f>
        <v>88166.010506350125</v>
      </c>
      <c r="D94" s="17">
        <f>B94/5500</f>
        <v>15.413638200410862</v>
      </c>
      <c r="E94" s="28">
        <f>(C94-B94)/D94</f>
        <v>219.99999999999989</v>
      </c>
      <c r="F94" s="26"/>
      <c r="G94" s="33"/>
      <c r="H94" s="19">
        <f>D94*50/B94</f>
        <v>9.0909090909090922E-3</v>
      </c>
    </row>
    <row r="95" spans="1:8" s="1" customFormat="1">
      <c r="A95" s="15">
        <f>A94+7</f>
        <v>43394</v>
      </c>
      <c r="B95" s="20">
        <f>C94+F94-G94</f>
        <v>88166.010506350125</v>
      </c>
      <c r="C95" s="17">
        <f>B95+(B95*0.04)</f>
        <v>91692.650926604125</v>
      </c>
      <c r="D95" s="17">
        <f>B95/5500</f>
        <v>16.030183728427296</v>
      </c>
      <c r="E95" s="28">
        <f>(C95-B95)/D95</f>
        <v>219.99999999999966</v>
      </c>
      <c r="F95" s="26"/>
      <c r="G95" s="33"/>
      <c r="H95" s="19">
        <f>D95*50/B95</f>
        <v>9.0909090909090905E-3</v>
      </c>
    </row>
    <row r="96" spans="1:8" s="1" customFormat="1">
      <c r="A96" s="15">
        <f>A95+7</f>
        <v>43401</v>
      </c>
      <c r="B96" s="20">
        <f>C95+F95-G95</f>
        <v>91692.650926604125</v>
      </c>
      <c r="C96" s="17">
        <f>B96+(B96*0.04)</f>
        <v>95360.356963668295</v>
      </c>
      <c r="D96" s="17">
        <f>B96/5500</f>
        <v>16.671391077564387</v>
      </c>
      <c r="E96" s="28">
        <f>(C96-B96)/D96</f>
        <v>220.00000000000031</v>
      </c>
      <c r="F96" s="26"/>
      <c r="G96" s="33"/>
      <c r="H96" s="19">
        <f>D96*50/B96</f>
        <v>9.0909090909090922E-3</v>
      </c>
    </row>
    <row r="97" spans="1:8" s="1" customFormat="1" ht="13.5" thickBot="1">
      <c r="A97" s="15">
        <f>A96+7</f>
        <v>43408</v>
      </c>
      <c r="B97" s="20">
        <f>C96+F96-G96</f>
        <v>95360.356963668295</v>
      </c>
      <c r="C97" s="17">
        <f>B97+(B97*0.04)</f>
        <v>99174.771242215022</v>
      </c>
      <c r="D97" s="17">
        <f>B97/5500</f>
        <v>17.338246720666962</v>
      </c>
      <c r="E97" s="28">
        <f>(C97-B97)/D97</f>
        <v>219.99999999999972</v>
      </c>
      <c r="F97" s="26"/>
      <c r="G97" s="33"/>
      <c r="H97" s="19">
        <f>D97*50/B97</f>
        <v>9.0909090909090905E-3</v>
      </c>
    </row>
    <row r="98" spans="1:8" ht="13.5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99174.771242215022</v>
      </c>
      <c r="C99" s="17">
        <f>B99+(B99*0.04)</f>
        <v>103141.76209190363</v>
      </c>
      <c r="D99" s="17">
        <f>B99/5500</f>
        <v>18.031776589493639</v>
      </c>
      <c r="E99" s="28">
        <f>(C99-B99)/D99</f>
        <v>220.00000000000028</v>
      </c>
      <c r="F99" s="26"/>
      <c r="G99" s="33"/>
      <c r="H99" s="19">
        <f>D99*50/B99</f>
        <v>9.0909090909090905E-3</v>
      </c>
    </row>
    <row r="100" spans="1:8" s="1" customFormat="1">
      <c r="A100" s="15">
        <f>A99+7</f>
        <v>43422</v>
      </c>
      <c r="B100" s="20">
        <f>C99+F99-G99</f>
        <v>103141.76209190363</v>
      </c>
      <c r="C100" s="17">
        <f>B100+(B100*0.04)</f>
        <v>107267.43257557978</v>
      </c>
      <c r="D100" s="17">
        <f>B100/5500</f>
        <v>18.753047653073388</v>
      </c>
      <c r="E100" s="28">
        <f>(C100-B100)/D100</f>
        <v>220.0000000000002</v>
      </c>
      <c r="F100" s="26"/>
      <c r="G100" s="33"/>
      <c r="H100" s="19">
        <f>D100*50/B100</f>
        <v>9.0909090909090922E-3</v>
      </c>
    </row>
    <row r="101" spans="1:8" s="1" customFormat="1">
      <c r="A101" s="15">
        <f>A100+7</f>
        <v>43429</v>
      </c>
      <c r="B101" s="20">
        <f>C100+F100-G100</f>
        <v>107267.43257557978</v>
      </c>
      <c r="C101" s="17">
        <f>B101+(B101*0.04)</f>
        <v>111558.12987860297</v>
      </c>
      <c r="D101" s="17">
        <f>B101/5500</f>
        <v>19.503169559196323</v>
      </c>
      <c r="E101" s="28">
        <f>(C101-B101)/D101</f>
        <v>219.99999999999991</v>
      </c>
      <c r="F101" s="26"/>
      <c r="G101" s="33"/>
      <c r="H101" s="19">
        <f>D101*50/B101</f>
        <v>9.0909090909090905E-3</v>
      </c>
    </row>
    <row r="102" spans="1:8" s="1" customFormat="1" ht="13.5" thickBot="1">
      <c r="A102" s="15">
        <f>A101+7</f>
        <v>43436</v>
      </c>
      <c r="B102" s="20">
        <f>C101+F101-G101</f>
        <v>111558.12987860297</v>
      </c>
      <c r="C102" s="17">
        <f>B102+(B102*0.04)</f>
        <v>116020.45507374709</v>
      </c>
      <c r="D102" s="17">
        <f>B102/5500</f>
        <v>20.283296341564174</v>
      </c>
      <c r="E102" s="28">
        <f>(C102-B102)/D102</f>
        <v>220.00000000000009</v>
      </c>
      <c r="F102" s="26"/>
      <c r="G102" s="33"/>
      <c r="H102" s="19">
        <f>D102*50/B102</f>
        <v>9.0909090909090905E-3</v>
      </c>
    </row>
    <row r="103" spans="1:8" ht="13.5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116020.45507374709</v>
      </c>
      <c r="C104" s="17">
        <f>B104+(B104*0.04)</f>
        <v>120661.27327669697</v>
      </c>
      <c r="D104" s="17">
        <f>B104/5500</f>
        <v>21.094628195226743</v>
      </c>
      <c r="E104" s="28">
        <f>(C104-B104)/D104</f>
        <v>220.00000000000011</v>
      </c>
      <c r="F104" s="26"/>
      <c r="G104" s="33"/>
      <c r="H104" s="19">
        <f>D104*50/B104</f>
        <v>9.0909090909090905E-3</v>
      </c>
    </row>
    <row r="105" spans="1:8" s="1" customFormat="1">
      <c r="A105" s="15">
        <f>A104+7</f>
        <v>43450</v>
      </c>
      <c r="B105" s="20">
        <f>C104+F104-G104</f>
        <v>120661.27327669697</v>
      </c>
      <c r="C105" s="17">
        <f>B105+(B105*0.04)</f>
        <v>125487.72420776486</v>
      </c>
      <c r="D105" s="17">
        <f>B105/5500</f>
        <v>21.938413323035814</v>
      </c>
      <c r="E105" s="28">
        <f>(C105-B105)/D105</f>
        <v>220.00000000000023</v>
      </c>
      <c r="F105" s="26"/>
      <c r="G105" s="33"/>
      <c r="H105" s="19">
        <f>D105*50/B105</f>
        <v>9.0909090909090922E-3</v>
      </c>
    </row>
    <row r="106" spans="1:8" s="1" customFormat="1">
      <c r="A106" s="15">
        <f>A105+7</f>
        <v>43457</v>
      </c>
      <c r="B106" s="20">
        <f>C105+F105-G105</f>
        <v>125487.72420776486</v>
      </c>
      <c r="C106" s="17">
        <f>B106+(B106*0.04)</f>
        <v>130507.23317607545</v>
      </c>
      <c r="D106" s="17">
        <f>B106/5500</f>
        <v>22.815949855957246</v>
      </c>
      <c r="E106" s="28">
        <f>(C106-B106)/D106</f>
        <v>219.99999999999986</v>
      </c>
      <c r="F106" s="26"/>
      <c r="G106" s="33"/>
      <c r="H106" s="19">
        <f>D106*50/B106</f>
        <v>9.0909090909090905E-3</v>
      </c>
    </row>
    <row r="107" spans="1:8" s="1" customFormat="1" ht="13.5" thickBot="1">
      <c r="A107" s="15">
        <f>A106+7</f>
        <v>43464</v>
      </c>
      <c r="B107" s="20">
        <f>C106+F106-G106</f>
        <v>130507.23317607545</v>
      </c>
      <c r="C107" s="17">
        <f>B107+(B107*0.04)</f>
        <v>135727.52250311847</v>
      </c>
      <c r="D107" s="17">
        <f>B107/5500</f>
        <v>23.728587850195535</v>
      </c>
      <c r="E107" s="28">
        <f>(C107-B107)/D107</f>
        <v>220.00000000000017</v>
      </c>
      <c r="F107" s="26"/>
      <c r="G107" s="33"/>
      <c r="H107" s="19">
        <f>D107*50/B107</f>
        <v>9.0909090909090905E-3</v>
      </c>
    </row>
    <row r="108" spans="1:8" ht="13.5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135727.52250311847</v>
      </c>
      <c r="C109" s="17">
        <f>B109+(B109*0.04)</f>
        <v>141156.6234032432</v>
      </c>
      <c r="D109" s="17">
        <f>B109/5500</f>
        <v>24.677731364203357</v>
      </c>
      <c r="E109" s="28">
        <f>(C109-B109)/D109</f>
        <v>219.99999999999963</v>
      </c>
      <c r="F109" s="26"/>
      <c r="G109" s="33"/>
      <c r="H109" s="19">
        <f>D109*50/B109</f>
        <v>9.0909090909090905E-3</v>
      </c>
    </row>
    <row r="110" spans="1:8">
      <c r="A110" s="15">
        <f>A109+7</f>
        <v>43478</v>
      </c>
      <c r="B110" s="20">
        <f>C109+F109-G109</f>
        <v>141156.6234032432</v>
      </c>
      <c r="C110" s="17">
        <f>B110+(B110*0.04)</f>
        <v>146802.88833937293</v>
      </c>
      <c r="D110" s="17">
        <f>B110/5500</f>
        <v>25.664840618771489</v>
      </c>
      <c r="E110" s="28">
        <f>(C110-B110)/D110</f>
        <v>220.00000000000037</v>
      </c>
      <c r="F110" s="26"/>
      <c r="G110" s="33"/>
      <c r="H110" s="19">
        <f>D110*50/B110</f>
        <v>9.0909090909090905E-3</v>
      </c>
    </row>
    <row r="111" spans="1:8">
      <c r="A111" s="15">
        <f>A110+7</f>
        <v>43485</v>
      </c>
      <c r="B111" s="20">
        <f>C110+F110-G110</f>
        <v>146802.88833937293</v>
      </c>
      <c r="C111" s="17">
        <f>B111+(B111*0.04)</f>
        <v>152675.00387294785</v>
      </c>
      <c r="D111" s="17">
        <f>B111/5500</f>
        <v>26.691434243522352</v>
      </c>
      <c r="E111" s="28">
        <f>(C111-B111)/D111</f>
        <v>220.00000000000014</v>
      </c>
      <c r="F111" s="26"/>
      <c r="G111" s="33"/>
      <c r="H111" s="19">
        <f>D111*50/B111</f>
        <v>9.0909090909090922E-3</v>
      </c>
    </row>
    <row r="112" spans="1:8" ht="13.5" thickBot="1">
      <c r="A112" s="15">
        <f>A111+7</f>
        <v>43492</v>
      </c>
      <c r="B112" s="20">
        <f>C111+F111-G111</f>
        <v>152675.00387294785</v>
      </c>
      <c r="C112" s="17">
        <f>B112+(B112*0.04)</f>
        <v>158782.00402786577</v>
      </c>
      <c r="D112" s="17">
        <f>B112/5500</f>
        <v>27.759091613263248</v>
      </c>
      <c r="E112" s="28">
        <f>(C112-B112)/D112</f>
        <v>220</v>
      </c>
      <c r="F112" s="26"/>
      <c r="G112" s="33"/>
      <c r="H112" s="19">
        <f>D112*50/B112</f>
        <v>9.0909090909090922E-3</v>
      </c>
    </row>
    <row r="113" spans="1:8" ht="13.5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158782.00402786577</v>
      </c>
      <c r="C114" s="17">
        <f>B114+(B114*0.04)</f>
        <v>165133.28418898041</v>
      </c>
      <c r="D114" s="17">
        <f>B114/5500</f>
        <v>28.869455277793776</v>
      </c>
      <c r="E114" s="28">
        <f>(C114-B114)/D114</f>
        <v>220.0000000000004</v>
      </c>
      <c r="F114" s="26"/>
      <c r="G114" s="33"/>
      <c r="H114" s="19">
        <f>D114*50/B114</f>
        <v>9.0909090909090905E-3</v>
      </c>
    </row>
    <row r="115" spans="1:8">
      <c r="A115" s="15">
        <f>A114+7</f>
        <v>43506</v>
      </c>
      <c r="B115" s="20">
        <f>C114+F114-G114</f>
        <v>165133.28418898041</v>
      </c>
      <c r="C115" s="17">
        <f>B115+(B115*0.04)</f>
        <v>171738.61555653962</v>
      </c>
      <c r="D115" s="17">
        <f>B115/5500</f>
        <v>30.02423348890553</v>
      </c>
      <c r="E115" s="28">
        <f>(C115-B115)/D115</f>
        <v>219.99999999999969</v>
      </c>
      <c r="F115" s="26"/>
      <c r="G115" s="33"/>
      <c r="H115" s="19">
        <f>D115*50/B115</f>
        <v>9.0909090909090905E-3</v>
      </c>
    </row>
    <row r="116" spans="1:8">
      <c r="A116" s="15">
        <f>A115+7</f>
        <v>43513</v>
      </c>
      <c r="B116" s="20">
        <f>C115+F115-G115</f>
        <v>171738.61555653962</v>
      </c>
      <c r="C116" s="17">
        <f>B116+(B116*0.04)</f>
        <v>178608.16017880119</v>
      </c>
      <c r="D116" s="17">
        <f>B116/5500</f>
        <v>31.22520282846175</v>
      </c>
      <c r="E116" s="28">
        <f>(C116-B116)/D116</f>
        <v>219.99999999999957</v>
      </c>
      <c r="F116" s="26"/>
      <c r="G116" s="33"/>
      <c r="H116" s="19">
        <f>D116*50/B116</f>
        <v>9.0909090909090922E-3</v>
      </c>
    </row>
    <row r="117" spans="1:8" ht="13.5" thickBot="1">
      <c r="A117" s="15">
        <f>A116+7</f>
        <v>43520</v>
      </c>
      <c r="B117" s="20">
        <f>C116+F116-G116</f>
        <v>178608.16017880119</v>
      </c>
      <c r="C117" s="17">
        <f>B117+(B117*0.04)</f>
        <v>185752.48658595324</v>
      </c>
      <c r="D117" s="17">
        <f>B117/5500</f>
        <v>32.474210941600219</v>
      </c>
      <c r="E117" s="28">
        <f>(C117-B117)/D117</f>
        <v>220.00000000000017</v>
      </c>
      <c r="F117" s="26"/>
      <c r="G117" s="33"/>
      <c r="H117" s="19">
        <f>D117*50/B117</f>
        <v>9.0909090909090905E-3</v>
      </c>
    </row>
    <row r="118" spans="1:8" ht="13.5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185752.48658595324</v>
      </c>
      <c r="C119" s="17">
        <f>B119+(B119*0.04)</f>
        <v>193182.58604939136</v>
      </c>
      <c r="D119" s="17">
        <f>B119/5500</f>
        <v>33.773179379264228</v>
      </c>
      <c r="E119" s="28">
        <f>(C119-B119)/D119</f>
        <v>219.99999999999972</v>
      </c>
      <c r="F119" s="26"/>
      <c r="G119" s="33"/>
      <c r="H119" s="19">
        <f>D119*50/B119</f>
        <v>9.0909090909090922E-3</v>
      </c>
    </row>
    <row r="120" spans="1:8">
      <c r="A120" s="15">
        <f>A119+7</f>
        <v>43534</v>
      </c>
      <c r="B120" s="20">
        <f>C119+F119-G119</f>
        <v>193182.58604939136</v>
      </c>
      <c r="C120" s="17">
        <f>B120+(B120*0.04)</f>
        <v>200909.88949136701</v>
      </c>
      <c r="D120" s="17">
        <f>B120/5500</f>
        <v>35.124106554434796</v>
      </c>
      <c r="E120" s="28">
        <f>(C120-B120)/D120</f>
        <v>219.99999999999969</v>
      </c>
      <c r="F120" s="26"/>
      <c r="G120" s="33"/>
      <c r="H120" s="19">
        <f>D120*50/B120</f>
        <v>9.0909090909090922E-3</v>
      </c>
    </row>
    <row r="121" spans="1:8">
      <c r="A121" s="15">
        <f>A120+7</f>
        <v>43541</v>
      </c>
      <c r="B121" s="20">
        <f>C120+F120-G120</f>
        <v>200909.88949136701</v>
      </c>
      <c r="C121" s="17">
        <f>B121+(B121*0.04)</f>
        <v>208946.2850710217</v>
      </c>
      <c r="D121" s="17">
        <f>B121/5500</f>
        <v>36.529070816612183</v>
      </c>
      <c r="E121" s="28">
        <f>(C121-B121)/D121</f>
        <v>220.00000000000037</v>
      </c>
      <c r="F121" s="26"/>
      <c r="G121" s="33"/>
      <c r="H121" s="19">
        <f>D121*50/B121</f>
        <v>9.0909090909090905E-3</v>
      </c>
    </row>
    <row r="122" spans="1:8" ht="13.5" thickBot="1">
      <c r="A122" s="15">
        <f>A121+7</f>
        <v>43548</v>
      </c>
      <c r="B122" s="20">
        <f>C121+F121-G121</f>
        <v>208946.2850710217</v>
      </c>
      <c r="C122" s="17">
        <f>B122+(B122*0.04)</f>
        <v>217304.13647386257</v>
      </c>
      <c r="D122" s="17">
        <f>B122/5500</f>
        <v>37.990233649276675</v>
      </c>
      <c r="E122" s="28">
        <f>(C122-B122)/D122</f>
        <v>220</v>
      </c>
      <c r="F122" s="26"/>
      <c r="G122" s="33"/>
      <c r="H122" s="19">
        <f>D122*50/B122</f>
        <v>9.0909090909090905E-3</v>
      </c>
    </row>
    <row r="123" spans="1:8" ht="13.5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217304.13647386257</v>
      </c>
      <c r="C124" s="17">
        <f>B124+(B124*0.04)</f>
        <v>225996.30193281706</v>
      </c>
      <c r="D124" s="17">
        <f>B124/5500</f>
        <v>39.509842995247737</v>
      </c>
      <c r="E124" s="28">
        <f>(C124-B124)/D124</f>
        <v>219.99999999999974</v>
      </c>
      <c r="F124" s="26"/>
      <c r="G124" s="33"/>
      <c r="H124" s="19">
        <f>D124*50/B124</f>
        <v>9.0909090909090905E-3</v>
      </c>
    </row>
    <row r="125" spans="1:8">
      <c r="A125" s="15">
        <f>A124+7</f>
        <v>43562</v>
      </c>
      <c r="B125" s="20">
        <f>C124+F124-G124</f>
        <v>225996.30193281706</v>
      </c>
      <c r="C125" s="17">
        <f>B125+(B125*0.04)</f>
        <v>235036.15401012974</v>
      </c>
      <c r="D125" s="17">
        <f>B125/5500</f>
        <v>41.09023671505765</v>
      </c>
      <c r="E125" s="28">
        <f>(C125-B125)/D125</f>
        <v>219.99999999999994</v>
      </c>
      <c r="F125" s="26"/>
      <c r="G125" s="33"/>
      <c r="H125" s="19">
        <f>D125*50/B125</f>
        <v>9.0909090909090922E-3</v>
      </c>
    </row>
    <row r="126" spans="1:8">
      <c r="A126" s="15">
        <f>A125+7</f>
        <v>43569</v>
      </c>
      <c r="B126" s="20">
        <f>C125+F125-G125</f>
        <v>235036.15401012974</v>
      </c>
      <c r="C126" s="17">
        <f>B126+(B126*0.04)</f>
        <v>244437.60017053492</v>
      </c>
      <c r="D126" s="17">
        <f>B126/5500</f>
        <v>42.733846183659956</v>
      </c>
      <c r="E126" s="28">
        <f>(C126-B126)/D126</f>
        <v>219.99999999999966</v>
      </c>
      <c r="F126" s="26"/>
      <c r="G126" s="33"/>
      <c r="H126" s="19">
        <f>D126*50/B126</f>
        <v>9.0909090909090905E-3</v>
      </c>
    </row>
    <row r="127" spans="1:8" ht="13.5" thickBot="1">
      <c r="A127" s="15">
        <f>A126+7</f>
        <v>43576</v>
      </c>
      <c r="B127" s="20">
        <f>C126+F126-G126</f>
        <v>244437.60017053492</v>
      </c>
      <c r="C127" s="17">
        <f>B127+(B127*0.04)</f>
        <v>254215.10417735632</v>
      </c>
      <c r="D127" s="17">
        <f>B127/5500</f>
        <v>44.443200031006349</v>
      </c>
      <c r="E127" s="28">
        <f>(C127-B127)/D127</f>
        <v>220.00000000000009</v>
      </c>
      <c r="F127" s="26"/>
      <c r="G127" s="33"/>
      <c r="H127" s="19">
        <f>D127*50/B127</f>
        <v>9.0909090909090905E-3</v>
      </c>
    </row>
    <row r="128" spans="1:8" ht="13.5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254215.10417735632</v>
      </c>
      <c r="C129" s="17">
        <f>B129+(B129*0.04)</f>
        <v>264383.70834445057</v>
      </c>
      <c r="D129" s="17">
        <f>B129/5500</f>
        <v>46.220928032246604</v>
      </c>
      <c r="E129" s="28">
        <f>(C129-B129)/D129</f>
        <v>219.99999999999994</v>
      </c>
      <c r="F129" s="26"/>
      <c r="G129" s="33"/>
      <c r="H129" s="19">
        <f>D129*50/B129</f>
        <v>9.0909090909090905E-3</v>
      </c>
    </row>
    <row r="130" spans="1:8">
      <c r="A130" s="15">
        <f>A129+7</f>
        <v>43590</v>
      </c>
      <c r="B130" s="20">
        <f>C129+F129-G129</f>
        <v>264383.70834445057</v>
      </c>
      <c r="C130" s="17">
        <f>B130+(B130*0.04)</f>
        <v>274959.0566782286</v>
      </c>
      <c r="D130" s="17">
        <f>B130/5500</f>
        <v>48.069765153536466</v>
      </c>
      <c r="E130" s="28">
        <f>(C130-B130)/D130</f>
        <v>220.00000000000026</v>
      </c>
      <c r="F130" s="26"/>
      <c r="G130" s="33"/>
      <c r="H130" s="19">
        <f>D130*50/B130</f>
        <v>9.0909090909090905E-3</v>
      </c>
    </row>
    <row r="131" spans="1:8">
      <c r="A131" s="15">
        <f>A130+7</f>
        <v>43597</v>
      </c>
      <c r="B131" s="20">
        <f>C130+F130-G130</f>
        <v>274959.0566782286</v>
      </c>
      <c r="C131" s="17">
        <f>B131+(B131*0.04)</f>
        <v>285957.41894535773</v>
      </c>
      <c r="D131" s="17">
        <f>B131/5500</f>
        <v>49.992555759677927</v>
      </c>
      <c r="E131" s="28">
        <f>(C131-B131)/D131</f>
        <v>219.99999999999957</v>
      </c>
      <c r="F131" s="26"/>
      <c r="G131" s="33"/>
      <c r="H131" s="19">
        <f>D131*50/B131</f>
        <v>9.0909090909090905E-3</v>
      </c>
    </row>
    <row r="132" spans="1:8" ht="13.5" thickBot="1">
      <c r="A132" s="15">
        <f>A131+7</f>
        <v>43604</v>
      </c>
      <c r="B132" s="20">
        <f>C131+F131-G131</f>
        <v>285957.41894535773</v>
      </c>
      <c r="C132" s="17">
        <f>B132+(B132*0.04)</f>
        <v>297395.71570317203</v>
      </c>
      <c r="D132" s="17">
        <f>B132/5500</f>
        <v>51.992257990065042</v>
      </c>
      <c r="E132" s="28">
        <f>(C132-B132)/D132</f>
        <v>219.99999999999983</v>
      </c>
      <c r="F132" s="26"/>
      <c r="G132" s="33"/>
      <c r="H132" s="19">
        <f>D132*50/B132</f>
        <v>9.0909090909090922E-3</v>
      </c>
    </row>
    <row r="133" spans="1:8" ht="13.5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297395.71570317203</v>
      </c>
      <c r="C134" s="17">
        <f>B134+(B134*0.04)</f>
        <v>309291.54433129891</v>
      </c>
      <c r="D134" s="17">
        <f t="shared" ref="D134:D138" si="0">B134/5500</f>
        <v>54.07194830966764</v>
      </c>
      <c r="E134" s="28">
        <f>(C134-B134)/D134</f>
        <v>220</v>
      </c>
      <c r="F134" s="26"/>
      <c r="G134" s="33"/>
      <c r="H134" s="19">
        <f>D134*50/B134</f>
        <v>9.0909090909090905E-3</v>
      </c>
    </row>
    <row r="135" spans="1:8">
      <c r="A135" s="15">
        <f>A134+7</f>
        <v>43618</v>
      </c>
      <c r="B135" s="20">
        <f>C134+F134-G134</f>
        <v>309291.54433129891</v>
      </c>
      <c r="C135" s="17">
        <f>B135+(B135*0.04)</f>
        <v>321663.20610455086</v>
      </c>
      <c r="D135" s="17">
        <f t="shared" si="0"/>
        <v>56.234826242054346</v>
      </c>
      <c r="E135" s="28">
        <f>(C135-B135)/D135</f>
        <v>219.99999999999991</v>
      </c>
      <c r="F135" s="26"/>
      <c r="G135" s="33"/>
      <c r="H135" s="19">
        <f>D135*50/B135</f>
        <v>9.0909090909090922E-3</v>
      </c>
    </row>
    <row r="136" spans="1:8">
      <c r="A136" s="15">
        <f>A135+7</f>
        <v>43625</v>
      </c>
      <c r="B136" s="20">
        <f>C135+F135-G135</f>
        <v>321663.20610455086</v>
      </c>
      <c r="C136" s="17">
        <f>B136+(B136*0.04)</f>
        <v>334529.73434873292</v>
      </c>
      <c r="D136" s="17">
        <f t="shared" si="0"/>
        <v>58.484219291736522</v>
      </c>
      <c r="E136" s="28">
        <f>(C136-B136)/D136</f>
        <v>220.00000000000043</v>
      </c>
      <c r="F136" s="26"/>
      <c r="G136" s="33"/>
      <c r="H136" s="19">
        <f>D136*50/B136</f>
        <v>9.0909090909090922E-3</v>
      </c>
    </row>
    <row r="137" spans="1:8">
      <c r="A137" s="15">
        <f>A136+7</f>
        <v>43632</v>
      </c>
      <c r="B137" s="20">
        <f>C136+F136-G136</f>
        <v>334529.73434873292</v>
      </c>
      <c r="C137" s="17">
        <f>B137+(B137*0.04)</f>
        <v>347910.92372268223</v>
      </c>
      <c r="D137" s="17">
        <f t="shared" si="0"/>
        <v>60.823588063405985</v>
      </c>
      <c r="E137" s="28">
        <f>(C137-B137)/D137</f>
        <v>219.99999999999989</v>
      </c>
      <c r="F137" s="26"/>
      <c r="G137" s="33"/>
      <c r="H137" s="19">
        <f>D137*50/B137</f>
        <v>9.0909090909090905E-3</v>
      </c>
    </row>
    <row r="138" spans="1:8" ht="14.25" customHeight="1" thickBot="1">
      <c r="A138" s="15">
        <f>A137+7</f>
        <v>43639</v>
      </c>
      <c r="B138" s="20">
        <f>C137+F137-G137</f>
        <v>347910.92372268223</v>
      </c>
      <c r="C138" s="17">
        <f>B138+(B138*0.04)</f>
        <v>361827.3606715895</v>
      </c>
      <c r="D138" s="17">
        <f t="shared" si="0"/>
        <v>63.256531585942227</v>
      </c>
      <c r="E138" s="28">
        <f>(C138-B138)/D138</f>
        <v>219.99999999999969</v>
      </c>
      <c r="F138" s="26"/>
      <c r="G138" s="33"/>
      <c r="H138" s="19">
        <f>D138*50/B138</f>
        <v>9.0909090909090922E-3</v>
      </c>
    </row>
    <row r="139" spans="1:8" ht="13.5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39"/>
  <sheetViews>
    <sheetView zoomScaleNormal="100" workbookViewId="0">
      <selection sqref="A1:J1"/>
    </sheetView>
  </sheetViews>
  <sheetFormatPr defaultColWidth="9.140625" defaultRowHeight="12.75"/>
  <cols>
    <col min="1" max="1" width="9.5703125" style="74" bestFit="1" customWidth="1"/>
    <col min="2" max="3" width="9.5703125" customWidth="1"/>
    <col min="4" max="4" width="10.5703125" bestFit="1" customWidth="1"/>
    <col min="5" max="5" width="6.5703125" bestFit="1" customWidth="1"/>
    <col min="6" max="6" width="6" bestFit="1" customWidth="1"/>
    <col min="7" max="7" width="7.85546875" bestFit="1" customWidth="1"/>
    <col min="8" max="8" width="12" bestFit="1" customWidth="1"/>
    <col min="9" max="10" width="9" bestFit="1" customWidth="1"/>
    <col min="11" max="11" width="3.5703125" customWidth="1"/>
  </cols>
  <sheetData>
    <row r="1" spans="1:10" ht="16.5" thickBot="1">
      <c r="A1" s="111" t="s">
        <v>50</v>
      </c>
      <c r="B1" s="112"/>
      <c r="C1" s="112"/>
      <c r="D1" s="112"/>
      <c r="E1" s="112"/>
      <c r="F1" s="112"/>
      <c r="G1" s="112"/>
      <c r="H1" s="112"/>
      <c r="I1" s="112"/>
      <c r="J1" s="112"/>
    </row>
    <row r="2" spans="1:10" ht="18.75" customHeight="1" thickBot="1">
      <c r="A2" s="76" t="s">
        <v>36</v>
      </c>
      <c r="B2" s="3" t="s">
        <v>3</v>
      </c>
      <c r="C2" s="4" t="s">
        <v>4</v>
      </c>
      <c r="D2" s="5" t="s">
        <v>5</v>
      </c>
      <c r="E2" s="5" t="s">
        <v>12</v>
      </c>
      <c r="F2" s="5" t="s">
        <v>13</v>
      </c>
      <c r="G2" s="5" t="s">
        <v>6</v>
      </c>
      <c r="H2" s="5" t="s">
        <v>6</v>
      </c>
      <c r="I2" s="14" t="s">
        <v>14</v>
      </c>
      <c r="J2" s="14" t="s">
        <v>42</v>
      </c>
    </row>
    <row r="3" spans="1:10" ht="13.5" thickBot="1">
      <c r="A3" s="77"/>
      <c r="B3" s="3" t="s">
        <v>8</v>
      </c>
      <c r="C3" s="7" t="s">
        <v>45</v>
      </c>
      <c r="D3" s="7" t="s">
        <v>45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43</v>
      </c>
    </row>
    <row r="4" spans="1:10">
      <c r="A4" s="95">
        <v>1</v>
      </c>
      <c r="B4" s="15">
        <v>42883</v>
      </c>
      <c r="C4" s="20">
        <v>1000</v>
      </c>
      <c r="D4" s="17">
        <f>C4+(C4*0.04)</f>
        <v>1040</v>
      </c>
      <c r="E4" s="17">
        <f>C4/5500</f>
        <v>0.18181818181818182</v>
      </c>
      <c r="F4" s="84">
        <f>(D4-C4)/E4</f>
        <v>220</v>
      </c>
      <c r="G4" s="26"/>
      <c r="H4" s="18"/>
      <c r="I4" s="19">
        <f>E4*50/C4</f>
        <v>9.0909090909090922E-3</v>
      </c>
      <c r="J4" s="87">
        <f>(D4-C4)/C4</f>
        <v>0.04</v>
      </c>
    </row>
    <row r="5" spans="1:10">
      <c r="A5" s="96"/>
      <c r="B5" s="15">
        <f>B4+7</f>
        <v>42890</v>
      </c>
      <c r="C5" s="20">
        <f>D4+G4-H4</f>
        <v>1040</v>
      </c>
      <c r="D5" s="17">
        <f>C5+(C5*0.04)</f>
        <v>1081.5999999999999</v>
      </c>
      <c r="E5" s="17">
        <f>C5/5500</f>
        <v>0.18909090909090909</v>
      </c>
      <c r="F5" s="84">
        <f>(D5-C5)/E5</f>
        <v>219.99999999999952</v>
      </c>
      <c r="G5" s="18"/>
      <c r="H5" s="18"/>
      <c r="I5" s="19">
        <f>E5*50/C5</f>
        <v>9.0909090909090922E-3</v>
      </c>
      <c r="J5" s="87">
        <f>(D5-$C4)/$C4</f>
        <v>8.1599999999999909E-2</v>
      </c>
    </row>
    <row r="6" spans="1:10">
      <c r="A6" s="96"/>
      <c r="B6" s="15">
        <f>B5+7</f>
        <v>42897</v>
      </c>
      <c r="C6" s="20">
        <f>D5+G5-H5</f>
        <v>1081.5999999999999</v>
      </c>
      <c r="D6" s="17">
        <f>C6+(C6*0.04)</f>
        <v>1124.8639999999998</v>
      </c>
      <c r="E6" s="17">
        <f>C6/5500</f>
        <v>0.19665454545454544</v>
      </c>
      <c r="F6" s="84">
        <f>(D6-C6)/E6</f>
        <v>219.99999999999949</v>
      </c>
      <c r="G6" s="18"/>
      <c r="H6" s="18"/>
      <c r="I6" s="19">
        <f>E6*50/C6</f>
        <v>9.0909090909090905E-3</v>
      </c>
      <c r="J6" s="87">
        <f>(D6-$C4)/$C4</f>
        <v>0.12486399999999981</v>
      </c>
    </row>
    <row r="7" spans="1:10" ht="13.5" thickBot="1">
      <c r="A7" s="97"/>
      <c r="B7" s="15">
        <f>B6+7</f>
        <v>42904</v>
      </c>
      <c r="C7" s="20">
        <f>D6+G6-H6</f>
        <v>1124.8639999999998</v>
      </c>
      <c r="D7" s="17">
        <f>C7+(C7*0.04)</f>
        <v>1169.8585599999999</v>
      </c>
      <c r="E7" s="17">
        <f>C7/5500</f>
        <v>0.20452072727272724</v>
      </c>
      <c r="F7" s="84">
        <f>(D7-C7)/E7</f>
        <v>220.00000000000048</v>
      </c>
      <c r="G7" s="26"/>
      <c r="H7" s="18"/>
      <c r="I7" s="19">
        <f>E7*50/C7</f>
        <v>9.0909090909090922E-3</v>
      </c>
      <c r="J7" s="87">
        <f>(D7-$C4)/$C4</f>
        <v>0.16985855999999991</v>
      </c>
    </row>
    <row r="8" spans="1:10" ht="13.5" thickBot="1">
      <c r="A8" s="78"/>
      <c r="B8" s="13"/>
      <c r="C8" s="22"/>
      <c r="D8" s="23"/>
      <c r="E8" s="23"/>
      <c r="F8" s="27"/>
      <c r="G8" s="30"/>
      <c r="H8" s="10"/>
      <c r="I8" s="24"/>
      <c r="J8" s="88"/>
    </row>
    <row r="9" spans="1:10">
      <c r="A9" s="95">
        <v>2</v>
      </c>
      <c r="B9" s="15">
        <f>B7+7</f>
        <v>42911</v>
      </c>
      <c r="C9" s="20">
        <f>D7+G7-H7</f>
        <v>1169.8585599999999</v>
      </c>
      <c r="D9" s="17">
        <f>C9+(C9*0.04)</f>
        <v>1216.6529023999999</v>
      </c>
      <c r="E9" s="17">
        <f>C9/5500</f>
        <v>0.21270155636363636</v>
      </c>
      <c r="F9" s="28">
        <f>(D9-C9)/E9</f>
        <v>220.00000000000003</v>
      </c>
      <c r="G9" s="26"/>
      <c r="H9" s="18"/>
      <c r="I9" s="19">
        <f>E9*50/C9</f>
        <v>9.0909090909090922E-3</v>
      </c>
      <c r="J9" s="87">
        <f>(D9-$C4)/$C4</f>
        <v>0.2166529023999999</v>
      </c>
    </row>
    <row r="10" spans="1:10" s="1" customFormat="1">
      <c r="A10" s="96"/>
      <c r="B10" s="15">
        <f>B9+7</f>
        <v>42918</v>
      </c>
      <c r="C10" s="20">
        <f>D9+G9-H9</f>
        <v>1216.6529023999999</v>
      </c>
      <c r="D10" s="17">
        <f>C10+(C10*0.04)</f>
        <v>1265.3190184959999</v>
      </c>
      <c r="E10" s="17">
        <f>C10/5500</f>
        <v>0.22120961861818181</v>
      </c>
      <c r="F10" s="28">
        <f>(D10-C10)/E10</f>
        <v>220</v>
      </c>
      <c r="G10" s="18"/>
      <c r="H10" s="18"/>
      <c r="I10" s="19">
        <f>E10*50/C10</f>
        <v>9.0909090909090905E-3</v>
      </c>
      <c r="J10" s="87">
        <f>(D10-$C4)/$C4</f>
        <v>0.26531901849599993</v>
      </c>
    </row>
    <row r="11" spans="1:10" s="1" customFormat="1">
      <c r="A11" s="96"/>
      <c r="B11" s="15">
        <f>B10+7</f>
        <v>42925</v>
      </c>
      <c r="C11" s="20">
        <f>D10+G10-H10</f>
        <v>1265.3190184959999</v>
      </c>
      <c r="D11" s="17">
        <f>C11+(C11*0.04)</f>
        <v>1315.9317792358399</v>
      </c>
      <c r="E11" s="17">
        <f>C11/5500</f>
        <v>0.23005800336290907</v>
      </c>
      <c r="F11" s="28">
        <f>(D11-C11)/E11</f>
        <v>220.0000000000002</v>
      </c>
      <c r="G11" s="18"/>
      <c r="H11" s="18"/>
      <c r="I11" s="19">
        <f>E11*50/C11</f>
        <v>9.0909090909090905E-3</v>
      </c>
      <c r="J11" s="87">
        <f>(D11-$C4)/$C4</f>
        <v>0.31593177923583993</v>
      </c>
    </row>
    <row r="12" spans="1:10" s="1" customFormat="1" ht="13.5" thickBot="1">
      <c r="A12" s="97"/>
      <c r="B12" s="15">
        <f>B11+7</f>
        <v>42932</v>
      </c>
      <c r="C12" s="20">
        <f>D11+G11-H11</f>
        <v>1315.9317792358399</v>
      </c>
      <c r="D12" s="17">
        <f>C12+(C12*0.04)</f>
        <v>1368.5690504052736</v>
      </c>
      <c r="E12" s="17">
        <f>C12/5500</f>
        <v>0.23926032349742543</v>
      </c>
      <c r="F12" s="28">
        <f>(D12-C12)/E12</f>
        <v>220.0000000000004</v>
      </c>
      <c r="G12" s="26"/>
      <c r="H12" s="18"/>
      <c r="I12" s="19">
        <f>E12*50/C12</f>
        <v>9.0909090909090905E-3</v>
      </c>
      <c r="J12" s="87">
        <f>(D12-$C4)/$C4</f>
        <v>0.3685690504052736</v>
      </c>
    </row>
    <row r="13" spans="1:10" ht="13.5" thickBot="1">
      <c r="A13" s="78"/>
      <c r="B13" s="13"/>
      <c r="C13" s="22"/>
      <c r="D13" s="23"/>
      <c r="E13" s="23"/>
      <c r="F13" s="27"/>
      <c r="G13" s="30"/>
      <c r="H13" s="10"/>
      <c r="I13" s="24"/>
      <c r="J13" s="88"/>
    </row>
    <row r="14" spans="1:10" s="1" customFormat="1">
      <c r="A14" s="95">
        <v>3</v>
      </c>
      <c r="B14" s="15">
        <f>B12+7</f>
        <v>42939</v>
      </c>
      <c r="C14" s="20">
        <f>D12+G12-H12</f>
        <v>1368.5690504052736</v>
      </c>
      <c r="D14" s="17">
        <f>C14+(C14*0.04)</f>
        <v>1423.3118124214845</v>
      </c>
      <c r="E14" s="17">
        <f>C14/5500</f>
        <v>0.24883073643732248</v>
      </c>
      <c r="F14" s="28">
        <f>(D14-C14)/E14</f>
        <v>219.99999999999989</v>
      </c>
      <c r="G14" s="26"/>
      <c r="H14" s="18"/>
      <c r="I14" s="19">
        <f>E14*50/C14</f>
        <v>9.0909090909090922E-3</v>
      </c>
      <c r="J14" s="87">
        <f>(D14-$C4)/$C4</f>
        <v>0.42331181242148452</v>
      </c>
    </row>
    <row r="15" spans="1:10" s="1" customFormat="1">
      <c r="A15" s="96"/>
      <c r="B15" s="15">
        <f>B14+7</f>
        <v>42946</v>
      </c>
      <c r="C15" s="20">
        <f>D14+G14-H14</f>
        <v>1423.3118124214845</v>
      </c>
      <c r="D15" s="17">
        <f>C15+(C15*0.04)</f>
        <v>1480.244284918344</v>
      </c>
      <c r="E15" s="17">
        <f>C15/5500</f>
        <v>0.25878396589481539</v>
      </c>
      <c r="F15" s="28">
        <f>(D15-C15)/E15</f>
        <v>220.00000000000011</v>
      </c>
      <c r="G15" s="18"/>
      <c r="H15" s="18"/>
      <c r="I15" s="19">
        <f>E15*50/C15</f>
        <v>9.0909090909090922E-3</v>
      </c>
      <c r="J15" s="87">
        <f>(D15-$C4)/$C4</f>
        <v>0.48024428491834398</v>
      </c>
    </row>
    <row r="16" spans="1:10" s="1" customFormat="1">
      <c r="A16" s="96"/>
      <c r="B16" s="15">
        <f>B15+7</f>
        <v>42953</v>
      </c>
      <c r="C16" s="20">
        <f>D15+G15-H15</f>
        <v>1480.244284918344</v>
      </c>
      <c r="D16" s="17">
        <f>C16+(C16*0.04)</f>
        <v>1539.4540563150777</v>
      </c>
      <c r="E16" s="17">
        <f>C16/5500</f>
        <v>0.26913532453060801</v>
      </c>
      <c r="F16" s="28">
        <f>(D16-C16)/E16</f>
        <v>219.99999999999972</v>
      </c>
      <c r="G16" s="18"/>
      <c r="H16" s="18"/>
      <c r="I16" s="19">
        <f>E16*50/C16</f>
        <v>9.0909090909090905E-3</v>
      </c>
      <c r="J16" s="87">
        <f>(D16-$C4)/$C4</f>
        <v>0.5394540563150777</v>
      </c>
    </row>
    <row r="17" spans="1:10" s="1" customFormat="1" ht="13.5" thickBot="1">
      <c r="A17" s="97"/>
      <c r="B17" s="15">
        <f>B16+7</f>
        <v>42960</v>
      </c>
      <c r="C17" s="20">
        <f>D16+G16-H16</f>
        <v>1539.4540563150777</v>
      </c>
      <c r="D17" s="17">
        <f>C17+(C17*0.04)</f>
        <v>1601.0322185676807</v>
      </c>
      <c r="E17" s="17">
        <f>C17/5500</f>
        <v>0.27990073751183231</v>
      </c>
      <c r="F17" s="28">
        <f>(D17-C17)/E17</f>
        <v>219.99999999999989</v>
      </c>
      <c r="G17" s="26"/>
      <c r="H17" s="18"/>
      <c r="I17" s="19">
        <f>E17*50/C17</f>
        <v>9.0909090909090922E-3</v>
      </c>
      <c r="J17" s="87">
        <f>(D17-$C4)/$C4</f>
        <v>0.60103221856768074</v>
      </c>
    </row>
    <row r="18" spans="1:10" ht="13.5" thickBot="1">
      <c r="A18" s="78"/>
      <c r="B18" s="13"/>
      <c r="C18" s="22"/>
      <c r="D18" s="23"/>
      <c r="E18" s="23"/>
      <c r="F18" s="27"/>
      <c r="G18" s="30"/>
      <c r="H18" s="10"/>
      <c r="I18" s="24"/>
      <c r="J18" s="88"/>
    </row>
    <row r="19" spans="1:10" s="1" customFormat="1">
      <c r="A19" s="95">
        <v>4</v>
      </c>
      <c r="B19" s="15">
        <f>B17+7</f>
        <v>42967</v>
      </c>
      <c r="C19" s="20">
        <f>D17+G17-H17</f>
        <v>1601.0322185676807</v>
      </c>
      <c r="D19" s="17">
        <f>C19+(C19*0.04)</f>
        <v>1665.0735073103879</v>
      </c>
      <c r="E19" s="17">
        <f>C19/5500</f>
        <v>0.29109676701230558</v>
      </c>
      <c r="F19" s="28">
        <f>(D19-C19)/E19</f>
        <v>219.99999999999969</v>
      </c>
      <c r="G19" s="26"/>
      <c r="H19" s="18"/>
      <c r="I19" s="19">
        <f>E19*50/C19</f>
        <v>9.0909090909090905E-3</v>
      </c>
      <c r="J19" s="87">
        <f>(D19-$C4)/$C4</f>
        <v>0.66507350731038783</v>
      </c>
    </row>
    <row r="20" spans="1:10" s="1" customFormat="1">
      <c r="A20" s="96"/>
      <c r="B20" s="15">
        <f>B19+7</f>
        <v>42974</v>
      </c>
      <c r="C20" s="20">
        <f>D19+G19-H19</f>
        <v>1665.0735073103879</v>
      </c>
      <c r="D20" s="17">
        <f>C20+(C20*0.04)</f>
        <v>1731.6764476028034</v>
      </c>
      <c r="E20" s="17">
        <f>C20/5500</f>
        <v>0.3027406376927978</v>
      </c>
      <c r="F20" s="28">
        <f>(D20-C20)/E20</f>
        <v>219.99999999999994</v>
      </c>
      <c r="G20" s="18"/>
      <c r="H20" s="18"/>
      <c r="I20" s="19">
        <f>E20*50/C20</f>
        <v>9.0909090909090922E-3</v>
      </c>
      <c r="J20" s="87">
        <f>(D20-$C4)/$C4</f>
        <v>0.73167644760280337</v>
      </c>
    </row>
    <row r="21" spans="1:10" s="1" customFormat="1">
      <c r="A21" s="96"/>
      <c r="B21" s="15">
        <f>B20+7</f>
        <v>42981</v>
      </c>
      <c r="C21" s="20">
        <f>D20+G20-H20</f>
        <v>1731.6764476028034</v>
      </c>
      <c r="D21" s="17">
        <f>C21+(C21*0.04)</f>
        <v>1800.9435055069155</v>
      </c>
      <c r="E21" s="17">
        <f>C21/5500</f>
        <v>0.31485026320050968</v>
      </c>
      <c r="F21" s="28">
        <f>(D21-C21)/E21</f>
        <v>219.99999999999991</v>
      </c>
      <c r="G21" s="18"/>
      <c r="H21" s="18"/>
      <c r="I21" s="19">
        <f>E21*50/C21</f>
        <v>9.0909090909090905E-3</v>
      </c>
      <c r="J21" s="87">
        <f>(D21-$C4)/$C4</f>
        <v>0.80094350550691551</v>
      </c>
    </row>
    <row r="22" spans="1:10" s="1" customFormat="1" ht="13.5" thickBot="1">
      <c r="A22" s="97"/>
      <c r="B22" s="15">
        <f>B21+7</f>
        <v>42988</v>
      </c>
      <c r="C22" s="20">
        <f>D21+G21-H21</f>
        <v>1800.9435055069155</v>
      </c>
      <c r="D22" s="17">
        <f>C22+(C22*0.04)</f>
        <v>1872.9812457271921</v>
      </c>
      <c r="E22" s="17">
        <f>C22/5500</f>
        <v>0.32744427372853008</v>
      </c>
      <c r="F22" s="28">
        <f>(D22-C22)/E22</f>
        <v>220.00000000000009</v>
      </c>
      <c r="G22" s="26"/>
      <c r="H22" s="18"/>
      <c r="I22" s="19">
        <f>E22*50/C22</f>
        <v>9.0909090909090922E-3</v>
      </c>
      <c r="J22" s="87">
        <f>(D22-$C4)/$C4</f>
        <v>0.87298124572719216</v>
      </c>
    </row>
    <row r="23" spans="1:10" ht="13.5" thickBot="1">
      <c r="A23" s="78"/>
      <c r="B23" s="13"/>
      <c r="C23" s="22"/>
      <c r="D23" s="23"/>
      <c r="E23" s="23"/>
      <c r="F23" s="27"/>
      <c r="G23" s="30"/>
      <c r="H23" s="10"/>
      <c r="I23" s="24"/>
      <c r="J23" s="88"/>
    </row>
    <row r="24" spans="1:10" s="1" customFormat="1">
      <c r="A24" s="95">
        <v>5</v>
      </c>
      <c r="B24" s="15">
        <f>B22+7</f>
        <v>42995</v>
      </c>
      <c r="C24" s="20">
        <f>D22+G22-H22</f>
        <v>1872.9812457271921</v>
      </c>
      <c r="D24" s="17">
        <f>C24+(C24*0.04)</f>
        <v>1947.9004955562798</v>
      </c>
      <c r="E24" s="17">
        <f>C24/5500</f>
        <v>0.3405420446776713</v>
      </c>
      <c r="F24" s="28">
        <f>(D24-C24)/E24</f>
        <v>219.99999999999997</v>
      </c>
      <c r="G24" s="26"/>
      <c r="H24" s="18"/>
      <c r="I24" s="19">
        <f>E24*50/C24</f>
        <v>9.0909090909090905E-3</v>
      </c>
      <c r="J24" s="87">
        <f>(D24-$C4)/$C4</f>
        <v>0.94790049555627975</v>
      </c>
    </row>
    <row r="25" spans="1:10" s="1" customFormat="1">
      <c r="A25" s="96"/>
      <c r="B25" s="15">
        <f>B24+7</f>
        <v>43002</v>
      </c>
      <c r="C25" s="20">
        <f>D24+G24-H24</f>
        <v>1947.9004955562798</v>
      </c>
      <c r="D25" s="17">
        <f>C25+(C25*0.04)</f>
        <v>2025.816515378531</v>
      </c>
      <c r="E25" s="17">
        <f>C25/5500</f>
        <v>0.35416372646477812</v>
      </c>
      <c r="F25" s="28">
        <f>(D25-C25)/E25</f>
        <v>220.00000000000006</v>
      </c>
      <c r="G25" s="18"/>
      <c r="H25" s="18"/>
      <c r="I25" s="19">
        <f>E25*50/C25</f>
        <v>9.0909090909090905E-3</v>
      </c>
      <c r="J25" s="87">
        <f>(D25-$C4)/$C4</f>
        <v>1.025816515378531</v>
      </c>
    </row>
    <row r="26" spans="1:10" s="1" customFormat="1">
      <c r="A26" s="96"/>
      <c r="B26" s="15">
        <f>B25+7</f>
        <v>43009</v>
      </c>
      <c r="C26" s="20">
        <f>D25+G25-H25</f>
        <v>2025.816515378531</v>
      </c>
      <c r="D26" s="17">
        <f>C26+(C26*0.04)</f>
        <v>2106.8491759936724</v>
      </c>
      <c r="E26" s="17">
        <f>C26/5500</f>
        <v>0.36833027552336928</v>
      </c>
      <c r="F26" s="28">
        <f>(D26-C26)/E26</f>
        <v>220.00000000000034</v>
      </c>
      <c r="G26" s="18"/>
      <c r="H26" s="18"/>
      <c r="I26" s="19">
        <f>E26*50/C26</f>
        <v>9.0909090909090922E-3</v>
      </c>
      <c r="J26" s="87">
        <f>(D26-$C4)/$C4</f>
        <v>1.1068491759936723</v>
      </c>
    </row>
    <row r="27" spans="1:10" s="1" customFormat="1" ht="13.5" thickBot="1">
      <c r="A27" s="97"/>
      <c r="B27" s="15">
        <f>B26+7</f>
        <v>43016</v>
      </c>
      <c r="C27" s="20">
        <f>D26+G26-H26</f>
        <v>2106.8491759936724</v>
      </c>
      <c r="D27" s="17">
        <f>C27+(C27*0.04)</f>
        <v>2191.1231430334192</v>
      </c>
      <c r="E27" s="17">
        <f>C27/5500</f>
        <v>0.38306348654430405</v>
      </c>
      <c r="F27" s="28">
        <f>(D27-C27)/E27</f>
        <v>219.99999999999983</v>
      </c>
      <c r="G27" s="26"/>
      <c r="H27" s="18"/>
      <c r="I27" s="19">
        <f>E27*50/C27</f>
        <v>9.0909090909090922E-3</v>
      </c>
      <c r="J27" s="87">
        <f>(D27-$C4)/$C4</f>
        <v>1.1911231430334193</v>
      </c>
    </row>
    <row r="28" spans="1:10" ht="13.5" thickBot="1">
      <c r="A28" s="78"/>
      <c r="B28" s="13"/>
      <c r="C28" s="22"/>
      <c r="D28" s="23"/>
      <c r="E28" s="23"/>
      <c r="F28" s="27"/>
      <c r="G28" s="30"/>
      <c r="H28" s="10"/>
      <c r="I28" s="24"/>
      <c r="J28" s="88"/>
    </row>
    <row r="29" spans="1:10" s="1" customFormat="1">
      <c r="A29" s="95">
        <v>6</v>
      </c>
      <c r="B29" s="15">
        <f>B27+7</f>
        <v>43023</v>
      </c>
      <c r="C29" s="20">
        <f>D27+G27-H27</f>
        <v>2191.1231430334192</v>
      </c>
      <c r="D29" s="17">
        <f>C29+(C29*0.04)</f>
        <v>2278.7680687547559</v>
      </c>
      <c r="E29" s="17">
        <f>C29/5500</f>
        <v>0.3983860260060762</v>
      </c>
      <c r="F29" s="28">
        <f>(D29-C29)/E29</f>
        <v>219.99999999999977</v>
      </c>
      <c r="G29" s="26"/>
      <c r="H29" s="18"/>
      <c r="I29" s="19">
        <f>E29*50/C29</f>
        <v>9.0909090909090905E-3</v>
      </c>
      <c r="J29" s="87">
        <f>(D29-$C4)/$C4</f>
        <v>1.2787680687547558</v>
      </c>
    </row>
    <row r="30" spans="1:10" s="1" customFormat="1">
      <c r="A30" s="96"/>
      <c r="B30" s="15">
        <f>B29+7</f>
        <v>43030</v>
      </c>
      <c r="C30" s="20">
        <f>D29+G29-H29</f>
        <v>2278.7680687547559</v>
      </c>
      <c r="D30" s="17">
        <f>C30+(C30*0.04)</f>
        <v>2369.9187915049461</v>
      </c>
      <c r="E30" s="17">
        <f>C30/5500</f>
        <v>0.41432146704631923</v>
      </c>
      <c r="F30" s="28">
        <f>(D30-C30)/E30</f>
        <v>219.99999999999991</v>
      </c>
      <c r="G30" s="18"/>
      <c r="H30" s="18"/>
      <c r="I30" s="19">
        <f>E30*50/C30</f>
        <v>9.0909090909090905E-3</v>
      </c>
      <c r="J30" s="87">
        <f>(D30-$C4)/$C4</f>
        <v>1.369918791504946</v>
      </c>
    </row>
    <row r="31" spans="1:10" s="1" customFormat="1">
      <c r="A31" s="96"/>
      <c r="B31" s="15">
        <f>B30+7</f>
        <v>43037</v>
      </c>
      <c r="C31" s="20">
        <f>D30+G30-H30</f>
        <v>2369.9187915049461</v>
      </c>
      <c r="D31" s="17">
        <f>C31+(C31*0.04)</f>
        <v>2464.715543165144</v>
      </c>
      <c r="E31" s="17">
        <f>C31/5500</f>
        <v>0.43089432572817199</v>
      </c>
      <c r="F31" s="28">
        <f>(D31-C31)/E31</f>
        <v>220.00000000000031</v>
      </c>
      <c r="G31" s="18"/>
      <c r="H31" s="18"/>
      <c r="I31" s="19">
        <f>E31*50/C31</f>
        <v>9.0909090909090905E-3</v>
      </c>
      <c r="J31" s="87">
        <f>(D31-$C4)/$C4</f>
        <v>1.464715543165144</v>
      </c>
    </row>
    <row r="32" spans="1:10" s="1" customFormat="1" ht="13.5" thickBot="1">
      <c r="A32" s="97"/>
      <c r="B32" s="15">
        <f>B31+7</f>
        <v>43044</v>
      </c>
      <c r="C32" s="20">
        <f>D31+G31-H31</f>
        <v>2464.715543165144</v>
      </c>
      <c r="D32" s="17">
        <f>C32+(C32*0.04)</f>
        <v>2563.3041648917497</v>
      </c>
      <c r="E32" s="17">
        <f>C32/5500</f>
        <v>0.44813009875729892</v>
      </c>
      <c r="F32" s="28">
        <f>(D32-C32)/E32</f>
        <v>219.99999999999974</v>
      </c>
      <c r="G32" s="26"/>
      <c r="H32" s="18"/>
      <c r="I32" s="19">
        <f>E32*50/C32</f>
        <v>9.0909090909090905E-3</v>
      </c>
      <c r="J32" s="87">
        <f>(D32-$C4)/$C4</f>
        <v>1.5633041648917496</v>
      </c>
    </row>
    <row r="33" spans="1:10" ht="13.5" thickBot="1">
      <c r="A33" s="78"/>
      <c r="B33" s="13"/>
      <c r="C33" s="22"/>
      <c r="D33" s="23"/>
      <c r="E33" s="23"/>
      <c r="F33" s="27"/>
      <c r="G33" s="30"/>
      <c r="H33" s="10"/>
      <c r="I33" s="24"/>
      <c r="J33" s="88"/>
    </row>
    <row r="34" spans="1:10" s="1" customFormat="1">
      <c r="A34" s="95">
        <v>7</v>
      </c>
      <c r="B34" s="15">
        <f>B32+7</f>
        <v>43051</v>
      </c>
      <c r="C34" s="20">
        <f>D32+G32-H32</f>
        <v>2563.3041648917497</v>
      </c>
      <c r="D34" s="17">
        <f>C34+(C34*0.04)</f>
        <v>2665.8363314874196</v>
      </c>
      <c r="E34" s="17">
        <f>C34/5500</f>
        <v>0.46605530270759082</v>
      </c>
      <c r="F34" s="28">
        <f>(D34-C34)/E34</f>
        <v>219.99999999999977</v>
      </c>
      <c r="G34" s="26"/>
      <c r="H34" s="18"/>
      <c r="I34" s="19">
        <f>E34*50/C34</f>
        <v>9.0909090909090905E-3</v>
      </c>
      <c r="J34" s="87">
        <f>(D34-$C4)/$C4</f>
        <v>1.6658363314874196</v>
      </c>
    </row>
    <row r="35" spans="1:10" s="1" customFormat="1">
      <c r="A35" s="96"/>
      <c r="B35" s="15">
        <f>B34+7</f>
        <v>43058</v>
      </c>
      <c r="C35" s="20">
        <f>D34+G34-H34</f>
        <v>2665.8363314874196</v>
      </c>
      <c r="D35" s="17">
        <f>C35+(C35*0.04)</f>
        <v>2772.4697847469165</v>
      </c>
      <c r="E35" s="17">
        <f>C35/5500</f>
        <v>0.48469751481589446</v>
      </c>
      <c r="F35" s="28">
        <f>(D35-C35)/E35</f>
        <v>220.00000000000034</v>
      </c>
      <c r="G35" s="18"/>
      <c r="H35" s="18"/>
      <c r="I35" s="19">
        <f>E35*50/C35</f>
        <v>9.0909090909090905E-3</v>
      </c>
      <c r="J35" s="87">
        <f>(D35-$C4)/$C4</f>
        <v>1.7724697847469164</v>
      </c>
    </row>
    <row r="36" spans="1:10" s="1" customFormat="1">
      <c r="A36" s="96"/>
      <c r="B36" s="15">
        <f>B35+7</f>
        <v>43065</v>
      </c>
      <c r="C36" s="20">
        <f>D35+G35-H35</f>
        <v>2772.4697847469165</v>
      </c>
      <c r="D36" s="17">
        <f>C36+(C36*0.04)</f>
        <v>2883.3685761367933</v>
      </c>
      <c r="E36" s="17">
        <f>C36/5500</f>
        <v>0.50408541540853025</v>
      </c>
      <c r="F36" s="28">
        <f>(D36-C36)/E36</f>
        <v>220.00000000000031</v>
      </c>
      <c r="G36" s="18"/>
      <c r="H36" s="18"/>
      <c r="I36" s="19">
        <f>E36*50/C36</f>
        <v>9.0909090909090905E-3</v>
      </c>
      <c r="J36" s="87">
        <f>(D36-$C4)/$C4</f>
        <v>1.8833685761367933</v>
      </c>
    </row>
    <row r="37" spans="1:10" s="1" customFormat="1" ht="13.5" thickBot="1">
      <c r="A37" s="97"/>
      <c r="B37" s="15">
        <f>B36+7</f>
        <v>43072</v>
      </c>
      <c r="C37" s="20">
        <f>D36+G36-H36</f>
        <v>2883.3685761367933</v>
      </c>
      <c r="D37" s="17">
        <f>C37+(C37*0.04)</f>
        <v>2998.7033191822652</v>
      </c>
      <c r="E37" s="17">
        <f>C37/5500</f>
        <v>0.52424883202487149</v>
      </c>
      <c r="F37" s="28">
        <f>(D37-C37)/E37</f>
        <v>220.00000000000031</v>
      </c>
      <c r="G37" s="26"/>
      <c r="H37" s="18"/>
      <c r="I37" s="19">
        <f>E37*50/C37</f>
        <v>9.0909090909090905E-3</v>
      </c>
      <c r="J37" s="87">
        <f>(D37-$C4)/$C4</f>
        <v>1.9987033191822652</v>
      </c>
    </row>
    <row r="38" spans="1:10" ht="13.5" thickBot="1">
      <c r="A38" s="78"/>
      <c r="B38" s="13"/>
      <c r="C38" s="22"/>
      <c r="D38" s="23"/>
      <c r="E38" s="23"/>
      <c r="F38" s="27"/>
      <c r="G38" s="30"/>
      <c r="H38" s="10"/>
      <c r="I38" s="24"/>
      <c r="J38" s="88"/>
    </row>
    <row r="39" spans="1:10" s="1" customFormat="1">
      <c r="A39" s="95">
        <v>8</v>
      </c>
      <c r="B39" s="15">
        <f>B37+7</f>
        <v>43079</v>
      </c>
      <c r="C39" s="20">
        <f>D37+G37-H37</f>
        <v>2998.7033191822652</v>
      </c>
      <c r="D39" s="17">
        <f>C39+(C39*0.04)</f>
        <v>3118.6514519495558</v>
      </c>
      <c r="E39" s="17">
        <f>C39/5500</f>
        <v>0.54521878530586643</v>
      </c>
      <c r="F39" s="28">
        <f>(D39-C39)/E39</f>
        <v>220.00000000000006</v>
      </c>
      <c r="G39" s="26"/>
      <c r="H39" s="18"/>
      <c r="I39" s="19">
        <f>E39*50/C39</f>
        <v>9.0909090909090905E-3</v>
      </c>
      <c r="J39" s="87">
        <f>(D39-$C4)/$C4</f>
        <v>2.1186514519495558</v>
      </c>
    </row>
    <row r="40" spans="1:10" s="1" customFormat="1">
      <c r="A40" s="96"/>
      <c r="B40" s="15">
        <f>B39+7</f>
        <v>43086</v>
      </c>
      <c r="C40" s="20">
        <f>D39+G39-H39</f>
        <v>3118.6514519495558</v>
      </c>
      <c r="D40" s="17">
        <f>C40+(C40*0.04)</f>
        <v>3243.3975100275379</v>
      </c>
      <c r="E40" s="17">
        <f>C40/5500</f>
        <v>0.56702753671810102</v>
      </c>
      <c r="F40" s="28">
        <f>(D40-C40)/E40</f>
        <v>219.99999999999972</v>
      </c>
      <c r="G40" s="18"/>
      <c r="H40" s="18"/>
      <c r="I40" s="19">
        <f>E40*50/C40</f>
        <v>9.0909090909090905E-3</v>
      </c>
      <c r="J40" s="87">
        <f>(D40-$C4)/$C4</f>
        <v>2.2433975100275378</v>
      </c>
    </row>
    <row r="41" spans="1:10" s="1" customFormat="1">
      <c r="A41" s="96"/>
      <c r="B41" s="15">
        <f>B40+7</f>
        <v>43093</v>
      </c>
      <c r="C41" s="20">
        <f>D40+G40-H40</f>
        <v>3243.3975100275379</v>
      </c>
      <c r="D41" s="17">
        <f>C41+(C41*0.04)</f>
        <v>3373.1334104286393</v>
      </c>
      <c r="E41" s="17">
        <f>C41/5500</f>
        <v>0.58970863818682506</v>
      </c>
      <c r="F41" s="28">
        <f>(D41-C41)/E41</f>
        <v>219.9999999999998</v>
      </c>
      <c r="G41" s="18"/>
      <c r="H41" s="18"/>
      <c r="I41" s="19">
        <f>E41*50/C41</f>
        <v>9.0909090909090905E-3</v>
      </c>
      <c r="J41" s="87">
        <f>(D41-$C4)/$C4</f>
        <v>2.3731334104286392</v>
      </c>
    </row>
    <row r="42" spans="1:10" s="1" customFormat="1" ht="13.5" thickBot="1">
      <c r="A42" s="97"/>
      <c r="B42" s="15">
        <f>B41+7</f>
        <v>43100</v>
      </c>
      <c r="C42" s="20">
        <f>D41+G41-H41</f>
        <v>3373.1334104286393</v>
      </c>
      <c r="D42" s="17">
        <f>C42+(C42*0.04)</f>
        <v>3508.0587468457848</v>
      </c>
      <c r="E42" s="17">
        <f>C42/5500</f>
        <v>0.61329698371429808</v>
      </c>
      <c r="F42" s="28">
        <f>(D42-C42)/E42</f>
        <v>219.99999999999977</v>
      </c>
      <c r="G42" s="26"/>
      <c r="H42" s="18"/>
      <c r="I42" s="19">
        <f>E42*50/C42</f>
        <v>9.0909090909090905E-3</v>
      </c>
      <c r="J42" s="87">
        <f>(D42-$C4)/$C4</f>
        <v>2.5080587468457849</v>
      </c>
    </row>
    <row r="43" spans="1:10" ht="13.5" thickBot="1">
      <c r="A43" s="78"/>
      <c r="B43" s="13"/>
      <c r="C43" s="22"/>
      <c r="D43" s="23"/>
      <c r="E43" s="23"/>
      <c r="F43" s="27"/>
      <c r="G43" s="30"/>
      <c r="H43" s="10"/>
      <c r="I43" s="24"/>
      <c r="J43" s="88"/>
    </row>
    <row r="44" spans="1:10" s="1" customFormat="1">
      <c r="A44" s="95">
        <v>9</v>
      </c>
      <c r="B44" s="15">
        <f>B42+7</f>
        <v>43107</v>
      </c>
      <c r="C44" s="20">
        <f>D42+G42-H42</f>
        <v>3508.0587468457848</v>
      </c>
      <c r="D44" s="17">
        <f>C44+(C44*0.04)</f>
        <v>3648.3810967196159</v>
      </c>
      <c r="E44" s="17">
        <f>C44/5500</f>
        <v>0.63782886306287001</v>
      </c>
      <c r="F44" s="28">
        <f>(D44-C44)/E44</f>
        <v>219.99999999999963</v>
      </c>
      <c r="G44" s="26"/>
      <c r="H44" s="52"/>
      <c r="I44" s="19">
        <f>E44*50/C44</f>
        <v>9.0909090909090922E-3</v>
      </c>
      <c r="J44" s="87">
        <f>(D44-$C4)/$C4</f>
        <v>2.648381096719616</v>
      </c>
    </row>
    <row r="45" spans="1:10" s="1" customFormat="1">
      <c r="A45" s="96"/>
      <c r="B45" s="15">
        <f>B44+7</f>
        <v>43114</v>
      </c>
      <c r="C45" s="20">
        <f>D44+G44-H44</f>
        <v>3648.3810967196159</v>
      </c>
      <c r="D45" s="17">
        <f>C45+(C45*0.04)</f>
        <v>3794.3163405884006</v>
      </c>
      <c r="E45" s="17">
        <f>C45/5500</f>
        <v>0.66334201758538469</v>
      </c>
      <c r="F45" s="28">
        <f>(D45-C45)/E45</f>
        <v>220.00000000000011</v>
      </c>
      <c r="G45" s="26"/>
      <c r="H45" s="33"/>
      <c r="I45" s="19">
        <f>E45*50/C45</f>
        <v>9.0909090909090905E-3</v>
      </c>
      <c r="J45" s="87">
        <f>(D45-$C4)/$C4</f>
        <v>2.7943163405884008</v>
      </c>
    </row>
    <row r="46" spans="1:10" s="1" customFormat="1">
      <c r="A46" s="96"/>
      <c r="B46" s="15">
        <f>B45+7</f>
        <v>43121</v>
      </c>
      <c r="C46" s="20">
        <f>D45+G45-H45</f>
        <v>3794.3163405884006</v>
      </c>
      <c r="D46" s="17">
        <f>C46+(C46*0.04)</f>
        <v>3946.0889942119366</v>
      </c>
      <c r="E46" s="17">
        <f>C46/5500</f>
        <v>0.68987569828880013</v>
      </c>
      <c r="F46" s="28">
        <f>(D46-C46)/E46</f>
        <v>219.99999999999983</v>
      </c>
      <c r="G46" s="26"/>
      <c r="H46" s="33"/>
      <c r="I46" s="19">
        <f>E46*50/C46</f>
        <v>9.0909090909090905E-3</v>
      </c>
      <c r="J46" s="87">
        <f>(D46-$C4)/$C4</f>
        <v>2.9460889942119364</v>
      </c>
    </row>
    <row r="47" spans="1:10" s="1" customFormat="1" ht="13.5" thickBot="1">
      <c r="A47" s="97"/>
      <c r="B47" s="15">
        <f>B46+7</f>
        <v>43128</v>
      </c>
      <c r="C47" s="20">
        <f>D46+G46-H46</f>
        <v>3946.0889942119366</v>
      </c>
      <c r="D47" s="17">
        <f>C47+(C47*0.04)</f>
        <v>4103.932553980414</v>
      </c>
      <c r="E47" s="17">
        <f>C47/5500</f>
        <v>0.71747072622035213</v>
      </c>
      <c r="F47" s="28">
        <f>(D47-C47)/E47</f>
        <v>220</v>
      </c>
      <c r="G47" s="26"/>
      <c r="H47" s="33"/>
      <c r="I47" s="19">
        <f>E47*50/C47</f>
        <v>9.0909090909090922E-3</v>
      </c>
      <c r="J47" s="87">
        <f>(D47-$C4)/$C4</f>
        <v>3.1039325539804139</v>
      </c>
    </row>
    <row r="48" spans="1:10" ht="13.5" thickBot="1">
      <c r="A48" s="78"/>
      <c r="B48" s="13"/>
      <c r="C48" s="22"/>
      <c r="D48" s="23"/>
      <c r="E48" s="23"/>
      <c r="F48" s="27"/>
      <c r="G48" s="30"/>
      <c r="H48" s="10"/>
      <c r="I48" s="24"/>
      <c r="J48" s="88"/>
    </row>
    <row r="49" spans="1:10" s="1" customFormat="1">
      <c r="A49" s="95">
        <v>10</v>
      </c>
      <c r="B49" s="15">
        <f>B47+7</f>
        <v>43135</v>
      </c>
      <c r="C49" s="20">
        <f>D47+G47-H47</f>
        <v>4103.932553980414</v>
      </c>
      <c r="D49" s="17">
        <f>C49+(C49*0.04)</f>
        <v>4268.0898561396307</v>
      </c>
      <c r="E49" s="17">
        <f>C49/5500</f>
        <v>0.74616955526916617</v>
      </c>
      <c r="F49" s="28">
        <f>(D49-C49)/E49</f>
        <v>220.00000000000014</v>
      </c>
      <c r="G49" s="26"/>
      <c r="H49" s="33"/>
      <c r="I49" s="19">
        <f>E49*50/C49</f>
        <v>9.0909090909090905E-3</v>
      </c>
      <c r="J49" s="87">
        <f>(D49-$C4)/$C4</f>
        <v>3.2680898561396305</v>
      </c>
    </row>
    <row r="50" spans="1:10" s="1" customFormat="1">
      <c r="A50" s="96"/>
      <c r="B50" s="15">
        <f>B49+7</f>
        <v>43142</v>
      </c>
      <c r="C50" s="20">
        <f>D49+G49-H49</f>
        <v>4268.0898561396307</v>
      </c>
      <c r="D50" s="17">
        <f>C50+(C50*0.04)</f>
        <v>4438.8134503852161</v>
      </c>
      <c r="E50" s="17">
        <f>C50/5500</f>
        <v>0.77601633747993282</v>
      </c>
      <c r="F50" s="28">
        <f>(D50-C50)/E50</f>
        <v>220.00000000000028</v>
      </c>
      <c r="G50" s="26"/>
      <c r="H50" s="33"/>
      <c r="I50" s="19">
        <f>E50*50/C50</f>
        <v>9.0909090909090905E-3</v>
      </c>
      <c r="J50" s="87">
        <f>(D50-$C4)/$C4</f>
        <v>3.4388134503852159</v>
      </c>
    </row>
    <row r="51" spans="1:10" s="1" customFormat="1">
      <c r="A51" s="96"/>
      <c r="B51" s="15">
        <f>B50+7</f>
        <v>43149</v>
      </c>
      <c r="C51" s="20">
        <f>D50+G50-H50</f>
        <v>4438.8134503852161</v>
      </c>
      <c r="D51" s="17">
        <f>C51+(C51*0.04)</f>
        <v>4616.3659884006247</v>
      </c>
      <c r="E51" s="17">
        <f>C51/5500</f>
        <v>0.8070569909791302</v>
      </c>
      <c r="F51" s="28">
        <f>(D51-C51)/E51</f>
        <v>219.99999999999991</v>
      </c>
      <c r="G51" s="26"/>
      <c r="H51" s="33"/>
      <c r="I51" s="19">
        <f>E51*50/C51</f>
        <v>9.0909090909090922E-3</v>
      </c>
      <c r="J51" s="87">
        <f>(D51-$C4)/$C4</f>
        <v>3.6163659884006245</v>
      </c>
    </row>
    <row r="52" spans="1:10" s="1" customFormat="1" ht="13.5" thickBot="1">
      <c r="A52" s="97"/>
      <c r="B52" s="15">
        <f>B51+7</f>
        <v>43156</v>
      </c>
      <c r="C52" s="20">
        <f>D51+G51-H51</f>
        <v>4616.3659884006247</v>
      </c>
      <c r="D52" s="17">
        <f>C52+(C52*0.04)</f>
        <v>4801.0206279366494</v>
      </c>
      <c r="E52" s="17">
        <f>C52/5500</f>
        <v>0.83933927061829539</v>
      </c>
      <c r="F52" s="28">
        <f>(D52-C52)/E52</f>
        <v>219.9999999999996</v>
      </c>
      <c r="G52" s="26"/>
      <c r="H52" s="33"/>
      <c r="I52" s="19">
        <f>E52*50/C52</f>
        <v>9.0909090909090905E-3</v>
      </c>
      <c r="J52" s="87">
        <f>(D52-$C4)/$C4</f>
        <v>3.8010206279366492</v>
      </c>
    </row>
    <row r="53" spans="1:10" ht="13.5" thickBot="1">
      <c r="A53" s="78"/>
      <c r="B53" s="13"/>
      <c r="C53" s="22"/>
      <c r="D53" s="23"/>
      <c r="E53" s="23"/>
      <c r="F53" s="27"/>
      <c r="G53" s="30"/>
      <c r="H53" s="10"/>
      <c r="I53" s="24"/>
      <c r="J53" s="88"/>
    </row>
    <row r="54" spans="1:10" s="1" customFormat="1">
      <c r="A54" s="95">
        <v>11</v>
      </c>
      <c r="B54" s="15">
        <f>B52+7</f>
        <v>43163</v>
      </c>
      <c r="C54" s="20">
        <f>D52+G52-H52</f>
        <v>4801.0206279366494</v>
      </c>
      <c r="D54" s="17">
        <f>C54+(C54*0.04)</f>
        <v>4993.0614530541152</v>
      </c>
      <c r="E54" s="17">
        <f>C54/5500</f>
        <v>0.87291284144302717</v>
      </c>
      <c r="F54" s="28">
        <f>(D54-C54)/E54</f>
        <v>219.99999999999983</v>
      </c>
      <c r="G54" s="26"/>
      <c r="H54" s="33"/>
      <c r="I54" s="19">
        <f>E54*50/C54</f>
        <v>9.0909090909090922E-3</v>
      </c>
      <c r="J54" s="87">
        <f>(D54-$C4)/$C4</f>
        <v>3.9930614530541151</v>
      </c>
    </row>
    <row r="55" spans="1:10" s="1" customFormat="1">
      <c r="A55" s="96"/>
      <c r="B55" s="15">
        <f>B54+7</f>
        <v>43170</v>
      </c>
      <c r="C55" s="20">
        <f>D54+G54-H54</f>
        <v>4993.0614530541152</v>
      </c>
      <c r="D55" s="17">
        <f>C55+(C55*0.04)</f>
        <v>5192.7839111762796</v>
      </c>
      <c r="E55" s="17">
        <f>C55/5500</f>
        <v>0.90782935510074825</v>
      </c>
      <c r="F55" s="28">
        <f>(D55-C55)/E55</f>
        <v>219.9999999999998</v>
      </c>
      <c r="G55" s="26"/>
      <c r="H55" s="33"/>
      <c r="I55" s="19">
        <f>E55*50/C55</f>
        <v>9.0909090909090905E-3</v>
      </c>
      <c r="J55" s="87">
        <f>(D55-$C4)/$C4</f>
        <v>4.1927839111762797</v>
      </c>
    </row>
    <row r="56" spans="1:10" s="1" customFormat="1">
      <c r="A56" s="96"/>
      <c r="B56" s="15">
        <f>B55+7</f>
        <v>43177</v>
      </c>
      <c r="C56" s="20">
        <f>D55+G55-H55</f>
        <v>5192.7839111762796</v>
      </c>
      <c r="D56" s="17">
        <f>C56+(C56*0.04)</f>
        <v>5400.4952676233306</v>
      </c>
      <c r="E56" s="17">
        <f>C56/5500</f>
        <v>0.94414252930477816</v>
      </c>
      <c r="F56" s="28">
        <f>(D56-C56)/E56</f>
        <v>219.9999999999998</v>
      </c>
      <c r="G56" s="26"/>
      <c r="H56" s="33"/>
      <c r="I56" s="19">
        <f>E56*50/C56</f>
        <v>9.0909090909090905E-3</v>
      </c>
      <c r="J56" s="87">
        <f>(D56-$C4)/$C4</f>
        <v>4.4004952676233309</v>
      </c>
    </row>
    <row r="57" spans="1:10" s="1" customFormat="1" ht="13.5" thickBot="1">
      <c r="A57" s="97"/>
      <c r="B57" s="15">
        <f>B56+7</f>
        <v>43184</v>
      </c>
      <c r="C57" s="20">
        <f>D56+G56-H56</f>
        <v>5400.4952676233306</v>
      </c>
      <c r="D57" s="17">
        <f>C57+(C57*0.04)</f>
        <v>5616.5150783282643</v>
      </c>
      <c r="E57" s="17">
        <f>C57/5500</f>
        <v>0.98190823047696918</v>
      </c>
      <c r="F57" s="28">
        <f>(D57-C57)/E57</f>
        <v>220.00000000000045</v>
      </c>
      <c r="G57" s="26"/>
      <c r="H57" s="33"/>
      <c r="I57" s="19">
        <f>E57*50/C57</f>
        <v>9.0909090909090905E-3</v>
      </c>
      <c r="J57" s="87">
        <f>(D57-$C4)/$C4</f>
        <v>4.6165150783282645</v>
      </c>
    </row>
    <row r="58" spans="1:10" ht="13.5" thickBot="1">
      <c r="A58" s="78"/>
      <c r="B58" s="13"/>
      <c r="C58" s="22"/>
      <c r="D58" s="23"/>
      <c r="E58" s="23"/>
      <c r="F58" s="27"/>
      <c r="G58" s="30"/>
      <c r="H58" s="10"/>
      <c r="I58" s="24"/>
      <c r="J58" s="88"/>
    </row>
    <row r="59" spans="1:10" s="1" customFormat="1">
      <c r="A59" s="95">
        <v>12</v>
      </c>
      <c r="B59" s="15">
        <f>B57+7</f>
        <v>43191</v>
      </c>
      <c r="C59" s="20">
        <f>D57+G57-H57</f>
        <v>5616.5150783282643</v>
      </c>
      <c r="D59" s="17">
        <f>C59+(C59*0.04)</f>
        <v>5841.1756814613946</v>
      </c>
      <c r="E59" s="17">
        <f>C59/5500</f>
        <v>1.021184559696048</v>
      </c>
      <c r="F59" s="28">
        <f>(D59-C59)/E59</f>
        <v>219.99999999999972</v>
      </c>
      <c r="G59" s="26"/>
      <c r="H59" s="33"/>
      <c r="I59" s="19">
        <f>E59*50/C59</f>
        <v>9.0909090909090905E-3</v>
      </c>
      <c r="J59" s="87">
        <f>(D59-$C4)/$C4</f>
        <v>4.8411756814613947</v>
      </c>
    </row>
    <row r="60" spans="1:10" s="1" customFormat="1">
      <c r="A60" s="96"/>
      <c r="B60" s="15">
        <f>B59+7</f>
        <v>43198</v>
      </c>
      <c r="C60" s="20">
        <f>D59+G59-H59</f>
        <v>5841.1756814613946</v>
      </c>
      <c r="D60" s="17">
        <f>C60+(C60*0.04)</f>
        <v>6074.8227087198502</v>
      </c>
      <c r="E60" s="17">
        <f>C60/5500</f>
        <v>1.06203194208389</v>
      </c>
      <c r="F60" s="28">
        <f>(D60-C60)/E60</f>
        <v>219.99999999999986</v>
      </c>
      <c r="G60" s="26"/>
      <c r="H60" s="33"/>
      <c r="I60" s="19">
        <f>E60*50/C60</f>
        <v>9.0909090909090905E-3</v>
      </c>
      <c r="J60" s="87">
        <f>(D60-$C4)/$C4</f>
        <v>5.0748227087198501</v>
      </c>
    </row>
    <row r="61" spans="1:10" s="1" customFormat="1">
      <c r="A61" s="96"/>
      <c r="B61" s="15">
        <f>B60+7</f>
        <v>43205</v>
      </c>
      <c r="C61" s="20">
        <f>D60+G60-H60</f>
        <v>6074.8227087198502</v>
      </c>
      <c r="D61" s="17">
        <f>C61+(C61*0.04)</f>
        <v>6317.8156170686443</v>
      </c>
      <c r="E61" s="17">
        <f>C61/5500</f>
        <v>1.1045132197672456</v>
      </c>
      <c r="F61" s="28">
        <f>(D61-C61)/E61</f>
        <v>220.00000000000009</v>
      </c>
      <c r="G61" s="26"/>
      <c r="H61" s="33"/>
      <c r="I61" s="19">
        <f>E61*50/C61</f>
        <v>9.0909090909090922E-3</v>
      </c>
      <c r="J61" s="87">
        <f>(D61-$C4)/$C4</f>
        <v>5.3178156170686446</v>
      </c>
    </row>
    <row r="62" spans="1:10" s="1" customFormat="1" ht="13.5" thickBot="1">
      <c r="A62" s="97"/>
      <c r="B62" s="15">
        <f>B61+7</f>
        <v>43212</v>
      </c>
      <c r="C62" s="20">
        <f>D61+G61-H61</f>
        <v>6317.8156170686443</v>
      </c>
      <c r="D62" s="17">
        <f>C62+(C62*0.04)</f>
        <v>6570.5282417513899</v>
      </c>
      <c r="E62" s="17">
        <f>C62/5500</f>
        <v>1.1486937485579354</v>
      </c>
      <c r="F62" s="28">
        <f>(D62-C62)/E62</f>
        <v>219.99999999999986</v>
      </c>
      <c r="G62" s="26"/>
      <c r="H62" s="33"/>
      <c r="I62" s="19">
        <f>E62*50/C62</f>
        <v>9.0909090909090905E-3</v>
      </c>
      <c r="J62" s="87">
        <f>(D62-$C4)/$C4</f>
        <v>5.5705282417513899</v>
      </c>
    </row>
    <row r="63" spans="1:10" ht="13.5" thickBot="1">
      <c r="A63" s="78"/>
      <c r="B63" s="13"/>
      <c r="C63" s="22"/>
      <c r="D63" s="23"/>
      <c r="E63" s="23"/>
      <c r="F63" s="27"/>
      <c r="G63" s="30"/>
      <c r="H63" s="10"/>
      <c r="I63" s="24"/>
      <c r="J63" s="88"/>
    </row>
    <row r="64" spans="1:10" s="1" customFormat="1">
      <c r="A64" s="95">
        <v>13</v>
      </c>
      <c r="B64" s="15">
        <f>B62+7</f>
        <v>43219</v>
      </c>
      <c r="C64" s="20">
        <f>D62+G62-H62</f>
        <v>6570.5282417513899</v>
      </c>
      <c r="D64" s="17">
        <f>C64+(C64*0.04)</f>
        <v>6833.3493714214455</v>
      </c>
      <c r="E64" s="17">
        <f>C64/5500</f>
        <v>1.1946414985002527</v>
      </c>
      <c r="F64" s="28">
        <f>(D64-C64)/E64</f>
        <v>220</v>
      </c>
      <c r="G64" s="26"/>
      <c r="H64" s="33"/>
      <c r="I64" s="19">
        <f>E64*50/C64</f>
        <v>9.0909090909090905E-3</v>
      </c>
      <c r="J64" s="87">
        <f>(D64-$C4)/$C4</f>
        <v>5.8333493714214457</v>
      </c>
    </row>
    <row r="65" spans="1:10" s="1" customFormat="1">
      <c r="A65" s="96"/>
      <c r="B65" s="15">
        <f>B64+7</f>
        <v>43226</v>
      </c>
      <c r="C65" s="20">
        <f>D64+G64-H64</f>
        <v>6833.3493714214455</v>
      </c>
      <c r="D65" s="17">
        <f>C65+(C65*0.04)</f>
        <v>7106.6833462783034</v>
      </c>
      <c r="E65" s="17">
        <f>C65/5500</f>
        <v>1.2424271584402629</v>
      </c>
      <c r="F65" s="28">
        <f>(D65-C65)/E65</f>
        <v>220</v>
      </c>
      <c r="G65" s="26"/>
      <c r="H65" s="33"/>
      <c r="I65" s="19">
        <f>E65*50/C65</f>
        <v>9.0909090909090922E-3</v>
      </c>
      <c r="J65" s="87">
        <f>(D65-$C4)/$C4</f>
        <v>6.1066833462783032</v>
      </c>
    </row>
    <row r="66" spans="1:10" s="1" customFormat="1">
      <c r="A66" s="96"/>
      <c r="B66" s="15">
        <f>B65+7</f>
        <v>43233</v>
      </c>
      <c r="C66" s="20">
        <f>D65+G65-H65</f>
        <v>7106.6833462783034</v>
      </c>
      <c r="D66" s="17">
        <f>C66+(C66*0.04)</f>
        <v>7390.9506801294356</v>
      </c>
      <c r="E66" s="17">
        <f>C66/5500</f>
        <v>1.2921242447778734</v>
      </c>
      <c r="F66" s="28">
        <f>(D66-C66)/E66</f>
        <v>220.00000000000006</v>
      </c>
      <c r="G66" s="26"/>
      <c r="H66" s="33"/>
      <c r="I66" s="19">
        <f>E66*50/C66</f>
        <v>9.0909090909090905E-3</v>
      </c>
      <c r="J66" s="87">
        <f>(D66-$C4)/$C4</f>
        <v>6.3909506801294356</v>
      </c>
    </row>
    <row r="67" spans="1:10" s="1" customFormat="1" ht="13.5" thickBot="1">
      <c r="A67" s="97"/>
      <c r="B67" s="15">
        <f>B66+7</f>
        <v>43240</v>
      </c>
      <c r="C67" s="20">
        <f>D66+G66-H66</f>
        <v>7390.9506801294356</v>
      </c>
      <c r="D67" s="17">
        <f>C67+(C67*0.04)</f>
        <v>7686.588707334613</v>
      </c>
      <c r="E67" s="17">
        <f>C67/5500</f>
        <v>1.3438092145689884</v>
      </c>
      <c r="F67" s="28">
        <f>(D67-C67)/E67</f>
        <v>219.99999999999997</v>
      </c>
      <c r="G67" s="26"/>
      <c r="H67" s="33"/>
      <c r="I67" s="19">
        <f>E67*50/C67</f>
        <v>9.0909090909090922E-3</v>
      </c>
      <c r="J67" s="87">
        <f>(D67-$C4)/$C4</f>
        <v>6.6865887073346126</v>
      </c>
    </row>
    <row r="68" spans="1:10" ht="13.5" thickBot="1">
      <c r="A68" s="78"/>
      <c r="B68" s="13"/>
      <c r="C68" s="22"/>
      <c r="D68" s="23"/>
      <c r="E68" s="23"/>
      <c r="F68" s="27"/>
      <c r="G68" s="30"/>
      <c r="H68" s="10"/>
      <c r="I68" s="24"/>
      <c r="J68" s="88"/>
    </row>
    <row r="69" spans="1:10" s="1" customFormat="1">
      <c r="A69" s="95">
        <v>14</v>
      </c>
      <c r="B69" s="15">
        <f>B67+7</f>
        <v>43247</v>
      </c>
      <c r="C69" s="20">
        <f>D67+G67-H67</f>
        <v>7686.588707334613</v>
      </c>
      <c r="D69" s="17">
        <f>C69+(C69*0.04)</f>
        <v>7994.0522556279975</v>
      </c>
      <c r="E69" s="17">
        <f>C69/5500</f>
        <v>1.3975615831517478</v>
      </c>
      <c r="F69" s="28">
        <f>(D69-C69)/E69</f>
        <v>220</v>
      </c>
      <c r="G69" s="26"/>
      <c r="H69" s="33"/>
      <c r="I69" s="19">
        <f>E69*50/C69</f>
        <v>9.0909090909090905E-3</v>
      </c>
      <c r="J69" s="87">
        <f>(D69-$C4)/$C4</f>
        <v>6.9940522556279978</v>
      </c>
    </row>
    <row r="70" spans="1:10" s="1" customFormat="1">
      <c r="A70" s="96"/>
      <c r="B70" s="15">
        <f>B69+7</f>
        <v>43254</v>
      </c>
      <c r="C70" s="20">
        <f>D69+G69-H69</f>
        <v>7994.0522556279975</v>
      </c>
      <c r="D70" s="17">
        <f>C70+(C70*0.04)</f>
        <v>8313.8143458531176</v>
      </c>
      <c r="E70" s="17">
        <f>C70/5500</f>
        <v>1.4534640464778177</v>
      </c>
      <c r="F70" s="28">
        <f>(D70-C70)/E70</f>
        <v>220.00000000000017</v>
      </c>
      <c r="G70" s="26"/>
      <c r="H70" s="63"/>
      <c r="I70" s="19">
        <f>E70*50/C70</f>
        <v>9.0909090909090922E-3</v>
      </c>
      <c r="J70" s="87">
        <f>(D70-$C4)/$C4</f>
        <v>7.3138143458531175</v>
      </c>
    </row>
    <row r="71" spans="1:10" s="1" customFormat="1">
      <c r="A71" s="96"/>
      <c r="B71" s="15">
        <f>B70+7</f>
        <v>43261</v>
      </c>
      <c r="C71" s="20">
        <f>D70+G70-H70</f>
        <v>8313.8143458531176</v>
      </c>
      <c r="D71" s="17">
        <f>C71+(C71*0.04)</f>
        <v>8646.3669196872415</v>
      </c>
      <c r="E71" s="17">
        <f>C71/5500</f>
        <v>1.5116026083369305</v>
      </c>
      <c r="F71" s="28">
        <f>(D71-C71)/E71</f>
        <v>219.99999999999946</v>
      </c>
      <c r="G71" s="26"/>
      <c r="H71" s="33"/>
      <c r="I71" s="19">
        <f>E71*50/C71</f>
        <v>9.0909090909090922E-3</v>
      </c>
      <c r="J71" s="87">
        <f>(D71-$C4)/$C4</f>
        <v>7.6463669196872415</v>
      </c>
    </row>
    <row r="72" spans="1:10" s="1" customFormat="1" ht="13.5" thickBot="1">
      <c r="A72" s="97"/>
      <c r="B72" s="15">
        <f>B71+7</f>
        <v>43268</v>
      </c>
      <c r="C72" s="20">
        <f>D71+G71-H71</f>
        <v>8646.3669196872415</v>
      </c>
      <c r="D72" s="17">
        <f>C72+(C72*0.04)</f>
        <v>8992.221596474732</v>
      </c>
      <c r="E72" s="17">
        <f>C72/5500</f>
        <v>1.5720667126704075</v>
      </c>
      <c r="F72" s="28">
        <f>(D72-C72)/E72</f>
        <v>220.00000000000051</v>
      </c>
      <c r="G72" s="26"/>
      <c r="H72" s="33"/>
      <c r="I72" s="19">
        <f>E72*50/C72</f>
        <v>9.0909090909090905E-3</v>
      </c>
      <c r="J72" s="87">
        <f>(D72-$C4)/$C4</f>
        <v>7.9922215964747316</v>
      </c>
    </row>
    <row r="73" spans="1:10" ht="13.5" thickBot="1">
      <c r="A73" s="78"/>
      <c r="B73" s="13"/>
      <c r="C73" s="22"/>
      <c r="D73" s="23"/>
      <c r="E73" s="23"/>
      <c r="F73" s="27"/>
      <c r="G73" s="30"/>
      <c r="H73" s="10"/>
      <c r="I73" s="24"/>
      <c r="J73" s="88"/>
    </row>
    <row r="74" spans="1:10" s="1" customFormat="1">
      <c r="A74" s="95">
        <v>15</v>
      </c>
      <c r="B74" s="15">
        <f>B72+7</f>
        <v>43275</v>
      </c>
      <c r="C74" s="20">
        <f>D72+G72-H72</f>
        <v>8992.221596474732</v>
      </c>
      <c r="D74" s="17">
        <f>C74+(C74*0.04)</f>
        <v>9351.9104603337219</v>
      </c>
      <c r="E74" s="17">
        <f>C74/5500</f>
        <v>1.634949381177224</v>
      </c>
      <c r="F74" s="28">
        <f>(D74-C74)/E74</f>
        <v>220.00000000000037</v>
      </c>
      <c r="G74" s="26"/>
      <c r="H74" s="33"/>
      <c r="I74" s="19">
        <f>E74*50/C74</f>
        <v>9.0909090909090905E-3</v>
      </c>
      <c r="J74" s="87">
        <f>(D74-$C4)/$C4</f>
        <v>8.3519104603337215</v>
      </c>
    </row>
    <row r="75" spans="1:10" s="1" customFormat="1">
      <c r="A75" s="96"/>
      <c r="B75" s="15">
        <f>B74+7</f>
        <v>43282</v>
      </c>
      <c r="C75" s="20">
        <f>D74+G74-H74</f>
        <v>9351.9104603337219</v>
      </c>
      <c r="D75" s="17">
        <f>C75+(C75*0.04)</f>
        <v>9725.9868787470714</v>
      </c>
      <c r="E75" s="17">
        <f>C75/5500</f>
        <v>1.700347356424313</v>
      </c>
      <c r="F75" s="28">
        <f>(D75-C75)/E75</f>
        <v>220.0000000000004</v>
      </c>
      <c r="G75" s="26"/>
      <c r="H75" s="33"/>
      <c r="I75" s="19">
        <f>E75*50/C75</f>
        <v>9.0909090909090922E-3</v>
      </c>
      <c r="J75" s="87">
        <f>(D75-$C4)/$C4</f>
        <v>8.7259868787470722</v>
      </c>
    </row>
    <row r="76" spans="1:10" s="1" customFormat="1">
      <c r="A76" s="96"/>
      <c r="B76" s="15">
        <f>B75+7</f>
        <v>43289</v>
      </c>
      <c r="C76" s="20">
        <f>D75+G75-H75</f>
        <v>9725.9868787470714</v>
      </c>
      <c r="D76" s="17">
        <f>C76+(C76*0.04)</f>
        <v>10115.026353896954</v>
      </c>
      <c r="E76" s="17">
        <f>C76/5500</f>
        <v>1.7683612506812858</v>
      </c>
      <c r="F76" s="28">
        <f>(D76-C76)/E76</f>
        <v>219.99999999999977</v>
      </c>
      <c r="G76" s="26"/>
      <c r="H76" s="33"/>
      <c r="I76" s="19">
        <f>E76*50/C76</f>
        <v>9.0909090909090922E-3</v>
      </c>
      <c r="J76" s="87">
        <f>(D76-$C4)/$C4</f>
        <v>9.1150263538969547</v>
      </c>
    </row>
    <row r="77" spans="1:10" s="1" customFormat="1" ht="13.5" thickBot="1">
      <c r="A77" s="97"/>
      <c r="B77" s="15">
        <f>B76+7</f>
        <v>43296</v>
      </c>
      <c r="C77" s="20">
        <f>D76+G76-H76</f>
        <v>10115.026353896954</v>
      </c>
      <c r="D77" s="17">
        <f>C77+(C77*0.04)</f>
        <v>10519.627408052833</v>
      </c>
      <c r="E77" s="17">
        <f>C77/5500</f>
        <v>1.8390957007085371</v>
      </c>
      <c r="F77" s="28">
        <f>(D77-C77)/E77</f>
        <v>220.00000000000043</v>
      </c>
      <c r="G77" s="26"/>
      <c r="H77" s="33"/>
      <c r="I77" s="19">
        <f>E77*50/C77</f>
        <v>9.0909090909090905E-3</v>
      </c>
      <c r="J77" s="87">
        <f>(D77-$C4)/$C4</f>
        <v>9.5196274080528323</v>
      </c>
    </row>
    <row r="78" spans="1:10" ht="13.5" thickBot="1">
      <c r="A78" s="78"/>
      <c r="B78" s="13"/>
      <c r="C78" s="22"/>
      <c r="D78" s="23"/>
      <c r="E78" s="23"/>
      <c r="F78" s="27"/>
      <c r="G78" s="30"/>
      <c r="H78" s="10"/>
      <c r="I78" s="24"/>
      <c r="J78" s="88"/>
    </row>
    <row r="79" spans="1:10" s="1" customFormat="1">
      <c r="A79" s="95">
        <v>16</v>
      </c>
      <c r="B79" s="15">
        <f>B77+7</f>
        <v>43303</v>
      </c>
      <c r="C79" s="20">
        <f>D77+G77-H77</f>
        <v>10519.627408052833</v>
      </c>
      <c r="D79" s="17">
        <f>C79+(C79*0.04)</f>
        <v>10940.412504374946</v>
      </c>
      <c r="E79" s="17">
        <f>C79/5500</f>
        <v>1.9126595287368786</v>
      </c>
      <c r="F79" s="28">
        <f>(D79-C79)/E79</f>
        <v>220.00000000000011</v>
      </c>
      <c r="G79" s="26"/>
      <c r="H79" s="33"/>
      <c r="I79" s="19">
        <f>E79*50/C79</f>
        <v>9.0909090909090905E-3</v>
      </c>
      <c r="J79" s="87">
        <f>(D79-$C4)/$C4</f>
        <v>9.9404125043749456</v>
      </c>
    </row>
    <row r="80" spans="1:10" s="1" customFormat="1">
      <c r="A80" s="96"/>
      <c r="B80" s="15">
        <f>B79+7</f>
        <v>43310</v>
      </c>
      <c r="C80" s="20">
        <f>D79+G79-H79</f>
        <v>10940.412504374946</v>
      </c>
      <c r="D80" s="17">
        <f>C80+(C80*0.04)</f>
        <v>11378.029004549944</v>
      </c>
      <c r="E80" s="17">
        <f>C80/5500</f>
        <v>1.9891659098863539</v>
      </c>
      <c r="F80" s="28">
        <f>(D80-C80)/E80</f>
        <v>219.99999999999997</v>
      </c>
      <c r="G80" s="26"/>
      <c r="H80" s="63"/>
      <c r="I80" s="19">
        <f>E80*50/C80</f>
        <v>9.0909090909090905E-3</v>
      </c>
      <c r="J80" s="87">
        <f>(D80-$C4)/$C4</f>
        <v>10.378029004549944</v>
      </c>
    </row>
    <row r="81" spans="1:10" s="1" customFormat="1">
      <c r="A81" s="96"/>
      <c r="B81" s="15">
        <f>B80+7</f>
        <v>43317</v>
      </c>
      <c r="C81" s="20">
        <f>D80+G80-H80</f>
        <v>11378.029004549944</v>
      </c>
      <c r="D81" s="17">
        <f>C81+(C81*0.04)</f>
        <v>11833.150164731942</v>
      </c>
      <c r="E81" s="17">
        <f>C81/5500</f>
        <v>2.068732546281808</v>
      </c>
      <c r="F81" s="28">
        <f>(D81-C81)/E81</f>
        <v>220</v>
      </c>
      <c r="G81" s="26"/>
      <c r="H81" s="33"/>
      <c r="I81" s="19">
        <f>E81*50/C81</f>
        <v>9.0909090909090905E-3</v>
      </c>
      <c r="J81" s="87">
        <f>(D81-$C4)/$C4</f>
        <v>10.833150164731942</v>
      </c>
    </row>
    <row r="82" spans="1:10" s="1" customFormat="1" ht="13.5" thickBot="1">
      <c r="A82" s="97"/>
      <c r="B82" s="15">
        <f>B81+7</f>
        <v>43324</v>
      </c>
      <c r="C82" s="20">
        <f>D81+G81-H81</f>
        <v>11833.150164731942</v>
      </c>
      <c r="D82" s="17">
        <f>C82+(C82*0.04)</f>
        <v>12306.476171321219</v>
      </c>
      <c r="E82" s="17">
        <f>C82/5500</f>
        <v>2.1514818481330802</v>
      </c>
      <c r="F82" s="28">
        <f>(D82-C82)/E82</f>
        <v>219.99999999999986</v>
      </c>
      <c r="G82" s="26"/>
      <c r="H82" s="33"/>
      <c r="I82" s="19">
        <f>E82*50/C82</f>
        <v>9.0909090909090905E-3</v>
      </c>
      <c r="J82" s="87">
        <f>(D82-$C4)/$C4</f>
        <v>11.306476171321219</v>
      </c>
    </row>
    <row r="83" spans="1:10" ht="13.5" thickBot="1">
      <c r="A83" s="78"/>
      <c r="B83" s="13"/>
      <c r="C83" s="22"/>
      <c r="D83" s="23"/>
      <c r="E83" s="23"/>
      <c r="F83" s="27"/>
      <c r="G83" s="30"/>
      <c r="H83" s="10"/>
      <c r="I83" s="24"/>
      <c r="J83" s="88"/>
    </row>
    <row r="84" spans="1:10" s="1" customFormat="1">
      <c r="A84" s="95">
        <v>17</v>
      </c>
      <c r="B84" s="15">
        <f>B82+7</f>
        <v>43331</v>
      </c>
      <c r="C84" s="20">
        <f>D82+G82-H82</f>
        <v>12306.476171321219</v>
      </c>
      <c r="D84" s="17">
        <f>C84+(C84*0.04)</f>
        <v>12798.735218174068</v>
      </c>
      <c r="E84" s="17">
        <f>C84/5500</f>
        <v>2.2375411220584036</v>
      </c>
      <c r="F84" s="28">
        <f>(D84-C84)/E84</f>
        <v>220</v>
      </c>
      <c r="G84" s="26"/>
      <c r="H84" s="33"/>
      <c r="I84" s="19">
        <f>E84*50/C84</f>
        <v>9.0909090909090905E-3</v>
      </c>
      <c r="J84" s="87">
        <f>(D84-$C4)/$C4</f>
        <v>11.798735218174068</v>
      </c>
    </row>
    <row r="85" spans="1:10" s="1" customFormat="1">
      <c r="A85" s="96"/>
      <c r="B85" s="15">
        <f>B84+7</f>
        <v>43338</v>
      </c>
      <c r="C85" s="20">
        <f>D84+G84-H84</f>
        <v>12798.735218174068</v>
      </c>
      <c r="D85" s="17">
        <f>C85+(C85*0.04)</f>
        <v>13310.684626901031</v>
      </c>
      <c r="E85" s="17">
        <f>C85/5500</f>
        <v>2.3270427669407394</v>
      </c>
      <c r="F85" s="28">
        <f>(D85-C85)/E85</f>
        <v>220.0000000000002</v>
      </c>
      <c r="G85" s="26"/>
      <c r="H85" s="33"/>
      <c r="I85" s="19">
        <f>E85*50/C85</f>
        <v>9.0909090909090905E-3</v>
      </c>
      <c r="J85" s="87">
        <f>(D85-$C4)/$C4</f>
        <v>12.310684626901031</v>
      </c>
    </row>
    <row r="86" spans="1:10" s="1" customFormat="1">
      <c r="A86" s="96"/>
      <c r="B86" s="15">
        <f>B85+7</f>
        <v>43345</v>
      </c>
      <c r="C86" s="20">
        <f>D85+G85-H85</f>
        <v>13310.684626901031</v>
      </c>
      <c r="D86" s="17">
        <f>C86+(C86*0.04)</f>
        <v>13843.112011977073</v>
      </c>
      <c r="E86" s="17">
        <f>C86/5500</f>
        <v>2.4201244776183692</v>
      </c>
      <c r="F86" s="28">
        <f>(D86-C86)/E86</f>
        <v>220.00000000000028</v>
      </c>
      <c r="G86" s="26"/>
      <c r="H86" s="33"/>
      <c r="I86" s="19">
        <f>E86*50/C86</f>
        <v>9.0909090909090905E-3</v>
      </c>
      <c r="J86" s="87">
        <f>(D86-$C4)/$C4</f>
        <v>12.843112011977073</v>
      </c>
    </row>
    <row r="87" spans="1:10" s="1" customFormat="1" ht="13.5" thickBot="1">
      <c r="A87" s="97"/>
      <c r="B87" s="15">
        <f>B86+7</f>
        <v>43352</v>
      </c>
      <c r="C87" s="20">
        <f>D86+G86-H86</f>
        <v>13843.112011977073</v>
      </c>
      <c r="D87" s="17">
        <f>C87+(C87*0.04)</f>
        <v>14396.836492456156</v>
      </c>
      <c r="E87" s="17">
        <f>C87/5500</f>
        <v>2.516929456723104</v>
      </c>
      <c r="F87" s="28">
        <f>(D87-C87)/E87</f>
        <v>219.99999999999989</v>
      </c>
      <c r="G87" s="26"/>
      <c r="H87" s="33"/>
      <c r="I87" s="19">
        <f>E87*50/C87</f>
        <v>9.0909090909090905E-3</v>
      </c>
      <c r="J87" s="87">
        <f>(D87-$C4)/$C4</f>
        <v>13.396836492456156</v>
      </c>
    </row>
    <row r="88" spans="1:10" ht="13.5" thickBot="1">
      <c r="A88" s="78"/>
      <c r="B88" s="13"/>
      <c r="C88" s="22"/>
      <c r="D88" s="23"/>
      <c r="E88" s="23"/>
      <c r="F88" s="27"/>
      <c r="G88" s="30"/>
      <c r="H88" s="10"/>
      <c r="I88" s="24"/>
      <c r="J88" s="88"/>
    </row>
    <row r="89" spans="1:10" s="1" customFormat="1">
      <c r="A89" s="95">
        <v>18</v>
      </c>
      <c r="B89" s="15">
        <f>B87+7</f>
        <v>43359</v>
      </c>
      <c r="C89" s="20">
        <f>D87+G87-H87</f>
        <v>14396.836492456156</v>
      </c>
      <c r="D89" s="17">
        <f>C89+(C89*0.04)</f>
        <v>14972.709952154402</v>
      </c>
      <c r="E89" s="17">
        <f>C89/5500</f>
        <v>2.6176066349920282</v>
      </c>
      <c r="F89" s="28">
        <f>(D89-C89)/E89</f>
        <v>220.0000000000002</v>
      </c>
      <c r="G89" s="26"/>
      <c r="H89" s="33"/>
      <c r="I89" s="19">
        <f>E89*50/C89</f>
        <v>9.0909090909090905E-3</v>
      </c>
      <c r="J89" s="87">
        <f>(D89-$C4)/$C4</f>
        <v>13.972709952154402</v>
      </c>
    </row>
    <row r="90" spans="1:10" s="1" customFormat="1">
      <c r="A90" s="96"/>
      <c r="B90" s="15">
        <f>B89+7</f>
        <v>43366</v>
      </c>
      <c r="C90" s="20">
        <f>D89+G89-H89</f>
        <v>14972.709952154402</v>
      </c>
      <c r="D90" s="17">
        <f>C90+(C90*0.04)</f>
        <v>15571.618350240578</v>
      </c>
      <c r="E90" s="17">
        <f>C90/5500</f>
        <v>2.7223109003917094</v>
      </c>
      <c r="F90" s="28">
        <f>(D90-C90)/E90</f>
        <v>219.99999999999997</v>
      </c>
      <c r="G90" s="26"/>
      <c r="H90" s="33"/>
      <c r="I90" s="19">
        <f>E90*50/C90</f>
        <v>9.0909090909090922E-3</v>
      </c>
      <c r="J90" s="87">
        <f>(D90-$C4)/$C4</f>
        <v>14.571618350240579</v>
      </c>
    </row>
    <row r="91" spans="1:10" s="1" customFormat="1">
      <c r="A91" s="96"/>
      <c r="B91" s="15">
        <f>B90+7</f>
        <v>43373</v>
      </c>
      <c r="C91" s="20">
        <f>D90+G90-H90</f>
        <v>15571.618350240578</v>
      </c>
      <c r="D91" s="17">
        <f>C91+(C91*0.04)</f>
        <v>16194.483084250202</v>
      </c>
      <c r="E91" s="17">
        <f>C91/5500</f>
        <v>2.8312033364073779</v>
      </c>
      <c r="F91" s="28">
        <f>(D91-C91)/E91</f>
        <v>220</v>
      </c>
      <c r="G91" s="26"/>
      <c r="H91" s="33"/>
      <c r="I91" s="19">
        <f>E91*50/C91</f>
        <v>9.0909090909090905E-3</v>
      </c>
      <c r="J91" s="87">
        <f>(D91-$C4)/$C4</f>
        <v>15.194483084250201</v>
      </c>
    </row>
    <row r="92" spans="1:10" s="1" customFormat="1" ht="13.5" thickBot="1">
      <c r="A92" s="97"/>
      <c r="B92" s="15">
        <f>B91+7</f>
        <v>43380</v>
      </c>
      <c r="C92" s="20">
        <f>D91+G91-H91</f>
        <v>16194.483084250202</v>
      </c>
      <c r="D92" s="17">
        <f>C92+(C92*0.04)</f>
        <v>16842.262407620208</v>
      </c>
      <c r="E92" s="17">
        <f>C92/5500</f>
        <v>2.9444514698636728</v>
      </c>
      <c r="F92" s="28">
        <f>(D92-C92)/E92</f>
        <v>219.99999999999957</v>
      </c>
      <c r="G92" s="26"/>
      <c r="H92" s="33"/>
      <c r="I92" s="19">
        <f>E92*50/C92</f>
        <v>9.0909090909090905E-3</v>
      </c>
      <c r="J92" s="87">
        <f>(D92-$C4)/$C4</f>
        <v>15.842262407620208</v>
      </c>
    </row>
    <row r="93" spans="1:10" ht="13.5" thickBot="1">
      <c r="A93" s="78"/>
      <c r="B93" s="13"/>
      <c r="C93" s="22"/>
      <c r="D93" s="23"/>
      <c r="E93" s="23"/>
      <c r="F93" s="27"/>
      <c r="G93" s="30"/>
      <c r="H93" s="10"/>
      <c r="I93" s="24"/>
      <c r="J93" s="88"/>
    </row>
    <row r="94" spans="1:10" s="1" customFormat="1">
      <c r="A94" s="95">
        <v>19</v>
      </c>
      <c r="B94" s="15">
        <f>B92+7</f>
        <v>43387</v>
      </c>
      <c r="C94" s="20">
        <f>D92+G92-H92</f>
        <v>16842.262407620208</v>
      </c>
      <c r="D94" s="17">
        <f>C94+(C94*0.04)</f>
        <v>17515.952903925016</v>
      </c>
      <c r="E94" s="17">
        <f>C94/5500</f>
        <v>3.0622295286582197</v>
      </c>
      <c r="F94" s="28">
        <f>(D94-C94)/E94</f>
        <v>219.99999999999966</v>
      </c>
      <c r="G94" s="26"/>
      <c r="H94" s="33"/>
      <c r="I94" s="19">
        <f>E94*50/C94</f>
        <v>9.0909090909090905E-3</v>
      </c>
      <c r="J94" s="87">
        <f>(D94-$C4)/$C4</f>
        <v>16.515952903925015</v>
      </c>
    </row>
    <row r="95" spans="1:10" s="1" customFormat="1">
      <c r="A95" s="96"/>
      <c r="B95" s="15">
        <f>B94+7</f>
        <v>43394</v>
      </c>
      <c r="C95" s="20">
        <f>D94+G94-H94</f>
        <v>17515.952903925016</v>
      </c>
      <c r="D95" s="17">
        <f>C95+(C95*0.04)</f>
        <v>18216.591020082014</v>
      </c>
      <c r="E95" s="17">
        <f>C95/5500</f>
        <v>3.1847187098045482</v>
      </c>
      <c r="F95" s="28">
        <f>(D95-C95)/E95</f>
        <v>219.99999999999946</v>
      </c>
      <c r="G95" s="26"/>
      <c r="H95" s="33"/>
      <c r="I95" s="19">
        <f>E95*50/C95</f>
        <v>9.0909090909090905E-3</v>
      </c>
      <c r="J95" s="87">
        <f>(D95-$C4)/$C4</f>
        <v>17.216591020082014</v>
      </c>
    </row>
    <row r="96" spans="1:10" s="1" customFormat="1">
      <c r="A96" s="96"/>
      <c r="B96" s="15">
        <f>B95+7</f>
        <v>43401</v>
      </c>
      <c r="C96" s="20">
        <f>D95+G95-H95</f>
        <v>18216.591020082014</v>
      </c>
      <c r="D96" s="17">
        <f>C96+(C96*0.04)</f>
        <v>18945.254660885294</v>
      </c>
      <c r="E96" s="17">
        <f>C96/5500</f>
        <v>3.31210745819673</v>
      </c>
      <c r="F96" s="28">
        <f>(D96-C96)/E96</f>
        <v>219.99999999999955</v>
      </c>
      <c r="G96" s="26"/>
      <c r="H96" s="33"/>
      <c r="I96" s="19">
        <f>E96*50/C96</f>
        <v>9.0909090909090905E-3</v>
      </c>
      <c r="J96" s="87">
        <f>(D96-$C4)/$C4</f>
        <v>17.945254660885293</v>
      </c>
    </row>
    <row r="97" spans="1:10" s="1" customFormat="1" ht="13.5" thickBot="1">
      <c r="A97" s="97"/>
      <c r="B97" s="15">
        <f>B96+7</f>
        <v>43408</v>
      </c>
      <c r="C97" s="20">
        <f>D96+G96-H96</f>
        <v>18945.254660885294</v>
      </c>
      <c r="D97" s="17">
        <f>C97+(C97*0.04)</f>
        <v>19703.064847320704</v>
      </c>
      <c r="E97" s="17">
        <f>C97/5500</f>
        <v>3.4445917565245989</v>
      </c>
      <c r="F97" s="28">
        <f>(D97-C97)/E97</f>
        <v>219.99999999999957</v>
      </c>
      <c r="G97" s="26"/>
      <c r="H97" s="33"/>
      <c r="I97" s="19">
        <f>E97*50/C97</f>
        <v>9.0909090909090922E-3</v>
      </c>
      <c r="J97" s="87">
        <f>(D97-$C4)/$C4</f>
        <v>18.703064847320704</v>
      </c>
    </row>
    <row r="98" spans="1:10" ht="13.5" thickBot="1">
      <c r="A98" s="78"/>
      <c r="B98" s="13"/>
      <c r="C98" s="22"/>
      <c r="D98" s="23"/>
      <c r="E98" s="23"/>
      <c r="F98" s="27"/>
      <c r="G98" s="30"/>
      <c r="H98" s="10"/>
      <c r="I98" s="24"/>
      <c r="J98" s="88"/>
    </row>
    <row r="99" spans="1:10" s="1" customFormat="1">
      <c r="A99" s="95">
        <v>20</v>
      </c>
      <c r="B99" s="15">
        <f>B97+7</f>
        <v>43415</v>
      </c>
      <c r="C99" s="20">
        <f>D97+G97-H97</f>
        <v>19703.064847320704</v>
      </c>
      <c r="D99" s="17">
        <f>C99+(C99*0.04)</f>
        <v>20491.187441213533</v>
      </c>
      <c r="E99" s="17">
        <f>C99/5500</f>
        <v>3.5823754267855827</v>
      </c>
      <c r="F99" s="28">
        <f>(D99-C99)/E99</f>
        <v>220.00000000000028</v>
      </c>
      <c r="G99" s="26"/>
      <c r="H99" s="33"/>
      <c r="I99" s="19">
        <f>E99*50/C99</f>
        <v>9.0909090909090922E-3</v>
      </c>
      <c r="J99" s="87">
        <f>(D99-$C4)/$C4</f>
        <v>19.491187441213533</v>
      </c>
    </row>
    <row r="100" spans="1:10" s="1" customFormat="1">
      <c r="A100" s="96"/>
      <c r="B100" s="15">
        <f>B99+7</f>
        <v>43422</v>
      </c>
      <c r="C100" s="20">
        <f>D99+G99-H99</f>
        <v>20491.187441213533</v>
      </c>
      <c r="D100" s="17">
        <f>C100+(C100*0.04)</f>
        <v>21310.834938862074</v>
      </c>
      <c r="E100" s="17">
        <f>C100/5500</f>
        <v>3.7256704438570059</v>
      </c>
      <c r="F100" s="28">
        <f>(D100-C100)/E100</f>
        <v>219.9999999999998</v>
      </c>
      <c r="G100" s="26"/>
      <c r="H100" s="33"/>
      <c r="I100" s="19">
        <f>E100*50/C100</f>
        <v>9.0909090909090905E-3</v>
      </c>
      <c r="J100" s="87">
        <f>(D100-$C4)/$C4</f>
        <v>20.310834938862072</v>
      </c>
    </row>
    <row r="101" spans="1:10" s="1" customFormat="1">
      <c r="A101" s="96"/>
      <c r="B101" s="15">
        <f>B100+7</f>
        <v>43429</v>
      </c>
      <c r="C101" s="20">
        <f>D100+G100-H100</f>
        <v>21310.834938862074</v>
      </c>
      <c r="D101" s="17">
        <f>C101+(C101*0.04)</f>
        <v>22163.268336416557</v>
      </c>
      <c r="E101" s="17">
        <f>C101/5500</f>
        <v>3.8746972616112862</v>
      </c>
      <c r="F101" s="28">
        <f>(D101-C101)/E101</f>
        <v>220.00000000000006</v>
      </c>
      <c r="G101" s="26"/>
      <c r="H101" s="33"/>
      <c r="I101" s="19">
        <f>E101*50/C101</f>
        <v>9.0909090909090905E-3</v>
      </c>
      <c r="J101" s="87">
        <f>(D101-$C4)/$C4</f>
        <v>21.163268336416557</v>
      </c>
    </row>
    <row r="102" spans="1:10" s="1" customFormat="1" ht="13.5" thickBot="1">
      <c r="A102" s="97"/>
      <c r="B102" s="15">
        <f>B101+7</f>
        <v>43436</v>
      </c>
      <c r="C102" s="20">
        <f>D101+G101-H101</f>
        <v>22163.268336416557</v>
      </c>
      <c r="D102" s="17">
        <f>C102+(C102*0.04)</f>
        <v>23049.799069873217</v>
      </c>
      <c r="E102" s="17">
        <f>C102/5500</f>
        <v>4.0296851520757375</v>
      </c>
      <c r="F102" s="28">
        <f>(D102-C102)/E102</f>
        <v>219.99999999999957</v>
      </c>
      <c r="G102" s="26"/>
      <c r="H102" s="33"/>
      <c r="I102" s="19">
        <f>E102*50/C102</f>
        <v>9.0909090909090905E-3</v>
      </c>
      <c r="J102" s="87">
        <f>(D102-$C4)/$C4</f>
        <v>22.049799069873217</v>
      </c>
    </row>
    <row r="103" spans="1:10" ht="13.5" thickBot="1">
      <c r="A103" s="78"/>
      <c r="B103" s="13"/>
      <c r="C103" s="22"/>
      <c r="D103" s="23"/>
      <c r="E103" s="23"/>
      <c r="F103" s="27"/>
      <c r="G103" s="30"/>
      <c r="H103" s="10"/>
      <c r="I103" s="24"/>
      <c r="J103" s="88"/>
    </row>
    <row r="104" spans="1:10" s="1" customFormat="1">
      <c r="A104" s="95">
        <v>21</v>
      </c>
      <c r="B104" s="15">
        <f>B102+7</f>
        <v>43443</v>
      </c>
      <c r="C104" s="20">
        <f>D102+G102-H102</f>
        <v>23049.799069873217</v>
      </c>
      <c r="D104" s="17">
        <f>C104+(C104*0.04)</f>
        <v>23971.791032668145</v>
      </c>
      <c r="E104" s="17">
        <f>C104/5500</f>
        <v>4.1908725581587669</v>
      </c>
      <c r="F104" s="28">
        <f>(D104-C104)/E104</f>
        <v>219.99999999999972</v>
      </c>
      <c r="G104" s="26"/>
      <c r="H104" s="33"/>
      <c r="I104" s="19">
        <f>E104*50/C104</f>
        <v>9.0909090909090905E-3</v>
      </c>
      <c r="J104" s="87">
        <f>(D104-$C4)/$C4</f>
        <v>22.971791032668143</v>
      </c>
    </row>
    <row r="105" spans="1:10" s="1" customFormat="1">
      <c r="A105" s="96"/>
      <c r="B105" s="15">
        <f>B104+7</f>
        <v>43450</v>
      </c>
      <c r="C105" s="20">
        <f>D104+G104-H104</f>
        <v>23971.791032668145</v>
      </c>
      <c r="D105" s="17">
        <f>C105+(C105*0.04)</f>
        <v>24930.662673974872</v>
      </c>
      <c r="E105" s="17">
        <f>C105/5500</f>
        <v>4.3585074604851171</v>
      </c>
      <c r="F105" s="28">
        <f>(D105-C105)/E105</f>
        <v>220.00000000000026</v>
      </c>
      <c r="G105" s="26"/>
      <c r="H105" s="33"/>
      <c r="I105" s="19">
        <f>E105*50/C105</f>
        <v>9.0909090909090905E-3</v>
      </c>
      <c r="J105" s="87">
        <f>(D105-$C4)/$C4</f>
        <v>23.930662673974872</v>
      </c>
    </row>
    <row r="106" spans="1:10" s="1" customFormat="1">
      <c r="A106" s="96"/>
      <c r="B106" s="15">
        <f>B105+7</f>
        <v>43457</v>
      </c>
      <c r="C106" s="20">
        <f>D105+G105-H105</f>
        <v>24930.662673974872</v>
      </c>
      <c r="D106" s="17">
        <f>C106+(C106*0.04)</f>
        <v>25927.889180933867</v>
      </c>
      <c r="E106" s="17">
        <f>C106/5500</f>
        <v>4.5328477589045217</v>
      </c>
      <c r="F106" s="28">
        <f>(D106-C106)/E106</f>
        <v>220.0000000000002</v>
      </c>
      <c r="G106" s="26"/>
      <c r="H106" s="33"/>
      <c r="I106" s="19">
        <f>E106*50/C106</f>
        <v>9.0909090909090905E-3</v>
      </c>
      <c r="J106" s="87">
        <f>(D106-$C4)/$C4</f>
        <v>24.927889180933867</v>
      </c>
    </row>
    <row r="107" spans="1:10" s="1" customFormat="1" ht="13.5" thickBot="1">
      <c r="A107" s="97"/>
      <c r="B107" s="15">
        <f>B106+7</f>
        <v>43464</v>
      </c>
      <c r="C107" s="20">
        <f>D106+G106-H106</f>
        <v>25927.889180933867</v>
      </c>
      <c r="D107" s="17">
        <f>C107+(C107*0.04)</f>
        <v>26965.004748171221</v>
      </c>
      <c r="E107" s="17">
        <f>C107/5500</f>
        <v>4.7141616692607036</v>
      </c>
      <c r="F107" s="28">
        <f>(D107-C107)/E107</f>
        <v>219.99999999999972</v>
      </c>
      <c r="G107" s="26"/>
      <c r="H107" s="33"/>
      <c r="I107" s="19">
        <f>E107*50/C107</f>
        <v>9.0909090909090905E-3</v>
      </c>
      <c r="J107" s="87">
        <f>(D107-$C4)/$C4</f>
        <v>25.965004748171221</v>
      </c>
    </row>
    <row r="108" spans="1:10" ht="13.5" thickBot="1">
      <c r="A108" s="78"/>
      <c r="B108" s="13"/>
      <c r="C108" s="22"/>
      <c r="D108" s="23"/>
      <c r="E108" s="23"/>
      <c r="F108" s="27"/>
      <c r="G108" s="30"/>
      <c r="H108" s="10"/>
      <c r="I108" s="24"/>
      <c r="J108" s="88"/>
    </row>
    <row r="109" spans="1:10" s="1" customFormat="1">
      <c r="A109" s="95">
        <v>22</v>
      </c>
      <c r="B109" s="15">
        <f>B107+7</f>
        <v>43471</v>
      </c>
      <c r="C109" s="20">
        <f>D107+G107-H107</f>
        <v>26965.004748171221</v>
      </c>
      <c r="D109" s="17">
        <f>C109+(C109*0.04)</f>
        <v>28043.604938098069</v>
      </c>
      <c r="E109" s="17">
        <f>C109/5500</f>
        <v>4.902728136031131</v>
      </c>
      <c r="F109" s="28">
        <f>(D109-C109)/E109</f>
        <v>219.99999999999994</v>
      </c>
      <c r="G109" s="26"/>
      <c r="H109" s="33"/>
      <c r="I109" s="19">
        <f>E109*50/C109</f>
        <v>9.0909090909090905E-3</v>
      </c>
      <c r="J109" s="87">
        <f>(D109-$C4)/$C4</f>
        <v>27.043604938098071</v>
      </c>
    </row>
    <row r="110" spans="1:10">
      <c r="A110" s="96"/>
      <c r="B110" s="15">
        <f>B109+7</f>
        <v>43478</v>
      </c>
      <c r="C110" s="20">
        <f>D109+G109-H109</f>
        <v>28043.604938098069</v>
      </c>
      <c r="D110" s="17">
        <f>C110+(C110*0.04)</f>
        <v>29165.349135621993</v>
      </c>
      <c r="E110" s="17">
        <f>C110/5500</f>
        <v>5.0988372614723758</v>
      </c>
      <c r="F110" s="28">
        <f>(D110-C110)/E110</f>
        <v>220.00000000000017</v>
      </c>
      <c r="G110" s="26"/>
      <c r="H110" s="33"/>
      <c r="I110" s="19">
        <f>E110*50/C110</f>
        <v>9.0909090909090905E-3</v>
      </c>
      <c r="J110" s="87">
        <f>(D110-$C4)/$C4</f>
        <v>28.165349135621994</v>
      </c>
    </row>
    <row r="111" spans="1:10">
      <c r="A111" s="96"/>
      <c r="B111" s="15">
        <f>B110+7</f>
        <v>43485</v>
      </c>
      <c r="C111" s="20">
        <f>D110+G110-H110</f>
        <v>29165.349135621993</v>
      </c>
      <c r="D111" s="17">
        <f>C111+(C111*0.04)</f>
        <v>30331.963101046873</v>
      </c>
      <c r="E111" s="17">
        <f>C111/5500</f>
        <v>5.3027907519312718</v>
      </c>
      <c r="F111" s="28">
        <f>(D111-C111)/E111</f>
        <v>220.00000000000003</v>
      </c>
      <c r="G111" s="26"/>
      <c r="H111" s="33"/>
      <c r="I111" s="19">
        <f>E111*50/C111</f>
        <v>9.0909090909090905E-3</v>
      </c>
      <c r="J111" s="87">
        <f>(D111-$C4)/$C4</f>
        <v>29.331963101046874</v>
      </c>
    </row>
    <row r="112" spans="1:10" ht="13.5" thickBot="1">
      <c r="A112" s="97"/>
      <c r="B112" s="15">
        <f>B111+7</f>
        <v>43492</v>
      </c>
      <c r="C112" s="20">
        <f>D111+G111-H111</f>
        <v>30331.963101046873</v>
      </c>
      <c r="D112" s="17">
        <f>C112+(C112*0.04)</f>
        <v>31545.241625088747</v>
      </c>
      <c r="E112" s="17">
        <f>C112/5500</f>
        <v>5.5149023820085228</v>
      </c>
      <c r="F112" s="28">
        <f>(D112-C112)/E112</f>
        <v>219.99999999999989</v>
      </c>
      <c r="G112" s="26"/>
      <c r="H112" s="33"/>
      <c r="I112" s="19">
        <f>E112*50/C112</f>
        <v>9.0909090909090922E-3</v>
      </c>
      <c r="J112" s="87">
        <f>(D112-$C4)/$C4</f>
        <v>30.545241625088746</v>
      </c>
    </row>
    <row r="113" spans="1:10" ht="13.5" thickBot="1">
      <c r="A113" s="78"/>
      <c r="B113" s="13"/>
      <c r="C113" s="22"/>
      <c r="D113" s="23"/>
      <c r="E113" s="23"/>
      <c r="F113" s="27"/>
      <c r="G113" s="30"/>
      <c r="H113" s="10"/>
      <c r="I113" s="24"/>
      <c r="J113" s="88"/>
    </row>
    <row r="114" spans="1:10">
      <c r="A114" s="95">
        <v>23</v>
      </c>
      <c r="B114" s="15">
        <f>B112+7</f>
        <v>43499</v>
      </c>
      <c r="C114" s="20">
        <f>D112+G112-H112</f>
        <v>31545.241625088747</v>
      </c>
      <c r="D114" s="17">
        <f>C114+(C114*0.04)</f>
        <v>32807.051290092299</v>
      </c>
      <c r="E114" s="17">
        <f>C114/5500</f>
        <v>5.7354984772888633</v>
      </c>
      <c r="F114" s="28">
        <f>(D114-C114)/E114</f>
        <v>220.00000000000026</v>
      </c>
      <c r="G114" s="26"/>
      <c r="H114" s="33"/>
      <c r="I114" s="19">
        <f>E114*50/C114</f>
        <v>9.0909090909090905E-3</v>
      </c>
      <c r="J114" s="87">
        <f>(D114-$C4)/$C4</f>
        <v>31.8070512900923</v>
      </c>
    </row>
    <row r="115" spans="1:10">
      <c r="A115" s="96"/>
      <c r="B115" s="15">
        <f>B114+7</f>
        <v>43506</v>
      </c>
      <c r="C115" s="20">
        <f>D114+G114-H114</f>
        <v>32807.051290092299</v>
      </c>
      <c r="D115" s="17">
        <f>C115+(C115*0.04)</f>
        <v>34119.333341695994</v>
      </c>
      <c r="E115" s="17">
        <f>C115/5500</f>
        <v>5.9649184163804181</v>
      </c>
      <c r="F115" s="28">
        <f>(D115-C115)/E115</f>
        <v>220.00000000000057</v>
      </c>
      <c r="G115" s="26"/>
      <c r="H115" s="33"/>
      <c r="I115" s="19">
        <f>E115*50/C115</f>
        <v>9.0909090909090905E-3</v>
      </c>
      <c r="J115" s="87">
        <f>(D115-$C4)/$C4</f>
        <v>33.119333341695992</v>
      </c>
    </row>
    <row r="116" spans="1:10">
      <c r="A116" s="96"/>
      <c r="B116" s="15">
        <f>B115+7</f>
        <v>43513</v>
      </c>
      <c r="C116" s="20">
        <f>D115+G115-H115</f>
        <v>34119.333341695994</v>
      </c>
      <c r="D116" s="17">
        <f>C116+(C116*0.04)</f>
        <v>35484.106675363837</v>
      </c>
      <c r="E116" s="17">
        <f>C116/5500</f>
        <v>6.2035151530356352</v>
      </c>
      <c r="F116" s="28">
        <f>(D116-C116)/E116</f>
        <v>220.00000000000051</v>
      </c>
      <c r="G116" s="26"/>
      <c r="H116" s="33"/>
      <c r="I116" s="19">
        <f>E116*50/C116</f>
        <v>9.0909090909090905E-3</v>
      </c>
      <c r="J116" s="87">
        <f>(D116-$C4)/$C4</f>
        <v>34.48410667536384</v>
      </c>
    </row>
    <row r="117" spans="1:10" ht="13.5" thickBot="1">
      <c r="A117" s="97"/>
      <c r="B117" s="15">
        <f>B116+7</f>
        <v>43520</v>
      </c>
      <c r="C117" s="20">
        <f>D116+G116-H116</f>
        <v>35484.106675363837</v>
      </c>
      <c r="D117" s="17">
        <f>C117+(C117*0.04)</f>
        <v>36903.470942378393</v>
      </c>
      <c r="E117" s="17">
        <f>C117/5500</f>
        <v>6.4516557591570614</v>
      </c>
      <c r="F117" s="28">
        <f>(D117-C117)/E117</f>
        <v>220.00000000000045</v>
      </c>
      <c r="G117" s="26"/>
      <c r="H117" s="33"/>
      <c r="I117" s="19">
        <f>E117*50/C117</f>
        <v>9.0909090909090905E-3</v>
      </c>
      <c r="J117" s="87">
        <f>(D117-$C4)/$C4</f>
        <v>35.903470942378391</v>
      </c>
    </row>
    <row r="118" spans="1:10" ht="13.5" thickBot="1">
      <c r="A118" s="78"/>
      <c r="B118" s="13"/>
      <c r="C118" s="22"/>
      <c r="D118" s="23"/>
      <c r="E118" s="23"/>
      <c r="F118" s="27"/>
      <c r="G118" s="30"/>
      <c r="H118" s="10"/>
      <c r="I118" s="24"/>
      <c r="J118" s="88"/>
    </row>
    <row r="119" spans="1:10">
      <c r="A119" s="95">
        <v>24</v>
      </c>
      <c r="B119" s="15">
        <f>B117+7</f>
        <v>43527</v>
      </c>
      <c r="C119" s="20">
        <f>D117+G117-H117</f>
        <v>36903.470942378393</v>
      </c>
      <c r="D119" s="17">
        <f>C119+(C119*0.04)</f>
        <v>38379.60978007353</v>
      </c>
      <c r="E119" s="17">
        <f>C119/5500</f>
        <v>6.7097219895233442</v>
      </c>
      <c r="F119" s="28">
        <f>(D119-C119)/E119</f>
        <v>220.00000000000009</v>
      </c>
      <c r="G119" s="26"/>
      <c r="H119" s="33"/>
      <c r="I119" s="19">
        <f>E119*50/C119</f>
        <v>9.0909090909090905E-3</v>
      </c>
      <c r="J119" s="87">
        <f>(D119-$C4)/$C4</f>
        <v>37.37960978007353</v>
      </c>
    </row>
    <row r="120" spans="1:10">
      <c r="A120" s="96"/>
      <c r="B120" s="15">
        <f>B119+7</f>
        <v>43534</v>
      </c>
      <c r="C120" s="20">
        <f>D119+G119-H119</f>
        <v>38379.60978007353</v>
      </c>
      <c r="D120" s="17">
        <f>C120+(C120*0.04)</f>
        <v>39914.794171276473</v>
      </c>
      <c r="E120" s="17">
        <f>C120/5500</f>
        <v>6.9781108691042784</v>
      </c>
      <c r="F120" s="28">
        <f>(D120-C120)/E120</f>
        <v>220.00000000000031</v>
      </c>
      <c r="G120" s="26"/>
      <c r="H120" s="33"/>
      <c r="I120" s="19">
        <f>E120*50/C120</f>
        <v>9.0909090909090922E-3</v>
      </c>
      <c r="J120" s="87">
        <f>(D120-$C4)/$C4</f>
        <v>38.914794171276476</v>
      </c>
    </row>
    <row r="121" spans="1:10">
      <c r="A121" s="96"/>
      <c r="B121" s="15">
        <f>B120+7</f>
        <v>43541</v>
      </c>
      <c r="C121" s="20">
        <f>D120+G120-H120</f>
        <v>39914.794171276473</v>
      </c>
      <c r="D121" s="17">
        <f>C121+(C121*0.04)</f>
        <v>41511.385938127532</v>
      </c>
      <c r="E121" s="17">
        <f>C121/5500</f>
        <v>7.2572353038684501</v>
      </c>
      <c r="F121" s="28">
        <f>(D121-C121)/E121</f>
        <v>220.00000000000003</v>
      </c>
      <c r="G121" s="26"/>
      <c r="H121" s="33"/>
      <c r="I121" s="19">
        <f>E121*50/C121</f>
        <v>9.0909090909090922E-3</v>
      </c>
      <c r="J121" s="87">
        <f>(D121-$C4)/$C4</f>
        <v>40.511385938127532</v>
      </c>
    </row>
    <row r="122" spans="1:10" ht="13.5" thickBot="1">
      <c r="A122" s="97"/>
      <c r="B122" s="15">
        <f>B121+7</f>
        <v>43548</v>
      </c>
      <c r="C122" s="20">
        <f>D121+G121-H121</f>
        <v>41511.385938127532</v>
      </c>
      <c r="D122" s="17">
        <f>C122+(C122*0.04)</f>
        <v>43171.841375652635</v>
      </c>
      <c r="E122" s="17">
        <f>C122/5500</f>
        <v>7.5475247160231875</v>
      </c>
      <c r="F122" s="28">
        <f>(D122-C122)/E122</f>
        <v>220.0000000000002</v>
      </c>
      <c r="G122" s="26"/>
      <c r="H122" s="33"/>
      <c r="I122" s="19">
        <f>E122*50/C122</f>
        <v>9.0909090909090905E-3</v>
      </c>
      <c r="J122" s="87">
        <f>(D122-$C4)/$C4</f>
        <v>42.171841375652633</v>
      </c>
    </row>
    <row r="123" spans="1:10" ht="13.5" thickBot="1">
      <c r="A123" s="78"/>
      <c r="B123" s="13"/>
      <c r="C123" s="22"/>
      <c r="D123" s="23"/>
      <c r="E123" s="23"/>
      <c r="F123" s="27"/>
      <c r="G123" s="30"/>
      <c r="H123" s="10"/>
      <c r="I123" s="24"/>
      <c r="J123" s="88"/>
    </row>
    <row r="124" spans="1:10">
      <c r="A124" s="95">
        <v>25</v>
      </c>
      <c r="B124" s="15">
        <f>B122+7</f>
        <v>43555</v>
      </c>
      <c r="C124" s="20">
        <f>D122+G122-H122</f>
        <v>43171.841375652635</v>
      </c>
      <c r="D124" s="17">
        <f>C124+(C124*0.04)</f>
        <v>44898.715030678737</v>
      </c>
      <c r="E124" s="17">
        <f>C124/5500</f>
        <v>7.8494257046641156</v>
      </c>
      <c r="F124" s="28">
        <f>(D124-C124)/E124</f>
        <v>219.99999999999955</v>
      </c>
      <c r="G124" s="26"/>
      <c r="H124" s="33"/>
      <c r="I124" s="19">
        <f>E124*50/C124</f>
        <v>9.0909090909090905E-3</v>
      </c>
      <c r="J124" s="87">
        <f>(D124-$C4)/$C4</f>
        <v>43.898715030678737</v>
      </c>
    </row>
    <row r="125" spans="1:10">
      <c r="A125" s="96"/>
      <c r="B125" s="15">
        <f>B124+7</f>
        <v>43562</v>
      </c>
      <c r="C125" s="20">
        <f>D124+G124-H124</f>
        <v>44898.715030678737</v>
      </c>
      <c r="D125" s="17">
        <f>C125+(C125*0.04)</f>
        <v>46694.663631905889</v>
      </c>
      <c r="E125" s="17">
        <f>C125/5500</f>
        <v>8.1634027328506793</v>
      </c>
      <c r="F125" s="28">
        <f>(D125-C125)/E125</f>
        <v>220.00000000000028</v>
      </c>
      <c r="G125" s="26"/>
      <c r="H125" s="33"/>
      <c r="I125" s="19">
        <f>E125*50/C125</f>
        <v>9.0909090909090905E-3</v>
      </c>
      <c r="J125" s="87">
        <f>(D125-$C4)/$C4</f>
        <v>45.69466363190589</v>
      </c>
    </row>
    <row r="126" spans="1:10">
      <c r="A126" s="96"/>
      <c r="B126" s="15">
        <f>B125+7</f>
        <v>43569</v>
      </c>
      <c r="C126" s="20">
        <f>D125+G125-H125</f>
        <v>46694.663631905889</v>
      </c>
      <c r="D126" s="17">
        <f>C126+(C126*0.04)</f>
        <v>48562.450177182123</v>
      </c>
      <c r="E126" s="17">
        <f>C126/5500</f>
        <v>8.4899388421647064</v>
      </c>
      <c r="F126" s="28">
        <f>(D126-C126)/E126</f>
        <v>219.99999999999989</v>
      </c>
      <c r="G126" s="26"/>
      <c r="H126" s="33"/>
      <c r="I126" s="19">
        <f>E126*50/C126</f>
        <v>9.0909090909090905E-3</v>
      </c>
      <c r="J126" s="87">
        <f>(D126-$C4)/$C4</f>
        <v>47.562450177182122</v>
      </c>
    </row>
    <row r="127" spans="1:10" ht="13.5" thickBot="1">
      <c r="A127" s="97"/>
      <c r="B127" s="15">
        <f>B126+7</f>
        <v>43576</v>
      </c>
      <c r="C127" s="20">
        <f>D126+G126-H126</f>
        <v>48562.450177182123</v>
      </c>
      <c r="D127" s="17">
        <f>C127+(C127*0.04)</f>
        <v>50504.948184269408</v>
      </c>
      <c r="E127" s="17">
        <f>C127/5500</f>
        <v>8.8295363958512958</v>
      </c>
      <c r="F127" s="28">
        <f>(D127-C127)/E127</f>
        <v>219.99999999999991</v>
      </c>
      <c r="G127" s="26"/>
      <c r="H127" s="33"/>
      <c r="I127" s="19">
        <f>E127*50/C127</f>
        <v>9.0909090909090922E-3</v>
      </c>
      <c r="J127" s="87">
        <f>(D127-$C4)/$C4</f>
        <v>49.504948184269409</v>
      </c>
    </row>
    <row r="128" spans="1:10" ht="13.5" thickBot="1">
      <c r="A128" s="78"/>
      <c r="B128" s="13"/>
      <c r="C128" s="22"/>
      <c r="D128" s="23"/>
      <c r="E128" s="23"/>
      <c r="F128" s="27"/>
      <c r="G128" s="30"/>
      <c r="H128" s="10"/>
      <c r="I128" s="24"/>
      <c r="J128" s="88"/>
    </row>
    <row r="129" spans="1:10">
      <c r="A129" s="95">
        <v>26</v>
      </c>
      <c r="B129" s="15">
        <f>B127+7</f>
        <v>43583</v>
      </c>
      <c r="C129" s="20">
        <f>D127+G127-H127</f>
        <v>50504.948184269408</v>
      </c>
      <c r="D129" s="17">
        <f>C129+(C129*0.04)</f>
        <v>52525.146111640184</v>
      </c>
      <c r="E129" s="17">
        <f>C129/5500</f>
        <v>9.1827178516853465</v>
      </c>
      <c r="F129" s="28">
        <f>(D129-C129)/E129</f>
        <v>220.00000000000003</v>
      </c>
      <c r="G129" s="26"/>
      <c r="H129" s="33"/>
      <c r="I129" s="19">
        <f>E129*50/C129</f>
        <v>9.0909090909090905E-3</v>
      </c>
      <c r="J129" s="87">
        <f>(D129-$C4)/$C4</f>
        <v>51.525146111640183</v>
      </c>
    </row>
    <row r="130" spans="1:10">
      <c r="A130" s="96"/>
      <c r="B130" s="15">
        <f>B129+7</f>
        <v>43590</v>
      </c>
      <c r="C130" s="20">
        <f>D129+G129-H129</f>
        <v>52525.146111640184</v>
      </c>
      <c r="D130" s="17">
        <f>C130+(C130*0.04)</f>
        <v>54626.151956105794</v>
      </c>
      <c r="E130" s="17">
        <f>C130/5500</f>
        <v>9.550026565752761</v>
      </c>
      <c r="F130" s="28">
        <f>(D130-C130)/E130</f>
        <v>220.00000000000023</v>
      </c>
      <c r="G130" s="26"/>
      <c r="H130" s="33"/>
      <c r="I130" s="19">
        <f>E130*50/C130</f>
        <v>9.0909090909090905E-3</v>
      </c>
      <c r="J130" s="87">
        <f>(D130-$C4)/$C4</f>
        <v>53.626151956105794</v>
      </c>
    </row>
    <row r="131" spans="1:10">
      <c r="A131" s="96"/>
      <c r="B131" s="15">
        <f>B130+7</f>
        <v>43597</v>
      </c>
      <c r="C131" s="20">
        <f>D130+G130-H130</f>
        <v>54626.151956105794</v>
      </c>
      <c r="D131" s="17">
        <f>C131+(C131*0.04)</f>
        <v>56811.198034350025</v>
      </c>
      <c r="E131" s="17">
        <f>C131/5500</f>
        <v>9.9320276283828708</v>
      </c>
      <c r="F131" s="28">
        <f>(D131-C131)/E131</f>
        <v>220</v>
      </c>
      <c r="G131" s="26"/>
      <c r="H131" s="33"/>
      <c r="I131" s="19">
        <f>E131*50/C131</f>
        <v>9.0909090909090905E-3</v>
      </c>
      <c r="J131" s="87">
        <f>(D131-$C4)/$C4</f>
        <v>55.811198034350028</v>
      </c>
    </row>
    <row r="132" spans="1:10" ht="13.5" thickBot="1">
      <c r="A132" s="97"/>
      <c r="B132" s="15">
        <f>B131+7</f>
        <v>43604</v>
      </c>
      <c r="C132" s="20">
        <f>D131+G131-H131</f>
        <v>56811.198034350025</v>
      </c>
      <c r="D132" s="17">
        <f>C132+(C132*0.04)</f>
        <v>59083.645955724023</v>
      </c>
      <c r="E132" s="17">
        <f>C132/5500</f>
        <v>10.329308733518186</v>
      </c>
      <c r="F132" s="28">
        <f>(D132-C132)/E132</f>
        <v>219.99999999999969</v>
      </c>
      <c r="G132" s="26"/>
      <c r="H132" s="33"/>
      <c r="I132" s="19">
        <f>E132*50/C132</f>
        <v>9.0909090909090887E-3</v>
      </c>
      <c r="J132" s="87">
        <f>(D132-$C4)/$C4</f>
        <v>58.083645955724023</v>
      </c>
    </row>
    <row r="133" spans="1:10" ht="13.5" thickBot="1">
      <c r="A133" s="78"/>
      <c r="B133" s="13"/>
      <c r="C133" s="22"/>
      <c r="D133" s="23"/>
      <c r="E133" s="23"/>
      <c r="F133" s="27"/>
      <c r="G133" s="30"/>
      <c r="H133" s="10"/>
      <c r="I133" s="24"/>
      <c r="J133" s="88"/>
    </row>
    <row r="134" spans="1:10">
      <c r="A134" s="95">
        <v>27</v>
      </c>
      <c r="B134" s="15">
        <f>B132+7</f>
        <v>43611</v>
      </c>
      <c r="C134" s="20">
        <f>D132+G132-H132</f>
        <v>59083.645955724023</v>
      </c>
      <c r="D134" s="17">
        <f>C134+(C134*0.04)</f>
        <v>61446.991793952984</v>
      </c>
      <c r="E134" s="17">
        <f>C134/5500</f>
        <v>10.742481082858914</v>
      </c>
      <c r="F134" s="28">
        <f>(D134-C134)/E134</f>
        <v>219.99999999999997</v>
      </c>
      <c r="G134" s="26"/>
      <c r="H134" s="33"/>
      <c r="I134" s="19">
        <f>E134*50/C134</f>
        <v>9.0909090909090922E-3</v>
      </c>
      <c r="J134" s="87">
        <f>(D134-$C4)/$C4</f>
        <v>60.446991793952982</v>
      </c>
    </row>
    <row r="135" spans="1:10">
      <c r="A135" s="96"/>
      <c r="B135" s="15">
        <f>B134+7</f>
        <v>43618</v>
      </c>
      <c r="C135" s="20">
        <f>D134+G134-H134</f>
        <v>61446.991793952984</v>
      </c>
      <c r="D135" s="17">
        <f>C135+(C135*0.04)</f>
        <v>63904.871465711105</v>
      </c>
      <c r="E135" s="17">
        <f>C135/5500</f>
        <v>11.172180326173271</v>
      </c>
      <c r="F135" s="28">
        <f>(D135-C135)/E135</f>
        <v>220.00000000000011</v>
      </c>
      <c r="G135" s="26"/>
      <c r="H135" s="33"/>
      <c r="I135" s="19">
        <f>E135*50/C135</f>
        <v>9.0909090909090905E-3</v>
      </c>
      <c r="J135" s="87">
        <f>(D135-$C4)/$C4</f>
        <v>62.904871465711103</v>
      </c>
    </row>
    <row r="136" spans="1:10">
      <c r="A136" s="96"/>
      <c r="B136" s="15">
        <f>B135+7</f>
        <v>43625</v>
      </c>
      <c r="C136" s="20">
        <f>D135+G135-H135</f>
        <v>63904.871465711105</v>
      </c>
      <c r="D136" s="17">
        <f>C136+(C136*0.04)</f>
        <v>66461.066324339554</v>
      </c>
      <c r="E136" s="17">
        <f>C136/5500</f>
        <v>11.6190675392202</v>
      </c>
      <c r="F136" s="28">
        <f>(D136-C136)/E136</f>
        <v>220.00000000000043</v>
      </c>
      <c r="G136" s="26"/>
      <c r="H136" s="33"/>
      <c r="I136" s="19">
        <f>E136*50/C136</f>
        <v>9.0909090909090905E-3</v>
      </c>
      <c r="J136" s="87">
        <f>(D136-$C4)/$C4</f>
        <v>65.461066324339555</v>
      </c>
    </row>
    <row r="137" spans="1:10">
      <c r="A137" s="96"/>
      <c r="B137" s="15">
        <f>B136+7</f>
        <v>43632</v>
      </c>
      <c r="C137" s="20">
        <f>D136+G136-H136</f>
        <v>66461.066324339554</v>
      </c>
      <c r="D137" s="17">
        <f>C137+(C137*0.04)</f>
        <v>69119.508977313133</v>
      </c>
      <c r="E137" s="17">
        <f>C137/5500</f>
        <v>12.083830240789009</v>
      </c>
      <c r="F137" s="28">
        <f>(D137-C137)/E137</f>
        <v>219.99999999999977</v>
      </c>
      <c r="G137" s="26"/>
      <c r="H137" s="33"/>
      <c r="I137" s="19">
        <f>E137*50/C137</f>
        <v>9.0909090909090905E-3</v>
      </c>
      <c r="J137" s="87">
        <f>(D137-$C4)/$C4</f>
        <v>68.119508977313131</v>
      </c>
    </row>
    <row r="138" spans="1:10" ht="14.25" customHeight="1" thickBot="1">
      <c r="A138" s="83"/>
      <c r="B138" s="15">
        <f>B137+7</f>
        <v>43639</v>
      </c>
      <c r="C138" s="20">
        <f>D137+G137-H137</f>
        <v>69119.508977313133</v>
      </c>
      <c r="D138" s="17">
        <f>C138+(C138*0.04)</f>
        <v>71884.289336405665</v>
      </c>
      <c r="E138" s="17">
        <f>C138/5500</f>
        <v>12.56718345042057</v>
      </c>
      <c r="F138" s="28">
        <f>(D138-C138)/E138</f>
        <v>220.00000000000054</v>
      </c>
      <c r="G138" s="26"/>
      <c r="H138" s="33"/>
      <c r="I138" s="19">
        <f>E138*50/C138</f>
        <v>9.0909090909090922E-3</v>
      </c>
      <c r="J138" s="87">
        <f>(D138-$C4)/$C4</f>
        <v>70.884289336405672</v>
      </c>
    </row>
    <row r="139" spans="1:10" ht="13.5" thickBot="1">
      <c r="A139" s="78"/>
      <c r="B139" s="13"/>
      <c r="C139" s="22"/>
      <c r="D139" s="23"/>
      <c r="E139" s="23"/>
      <c r="F139" s="27"/>
      <c r="G139" s="30"/>
      <c r="H139" s="10"/>
      <c r="I139" s="24"/>
      <c r="J139" s="88"/>
    </row>
  </sheetData>
  <mergeCells count="28">
    <mergeCell ref="A1:J1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  <mergeCell ref="A74:A77"/>
    <mergeCell ref="A79:A82"/>
    <mergeCell ref="A24:A27"/>
    <mergeCell ref="A4:A7"/>
    <mergeCell ref="A9:A12"/>
    <mergeCell ref="A14:A17"/>
    <mergeCell ref="A19:A22"/>
    <mergeCell ref="A49:A52"/>
    <mergeCell ref="A54:A57"/>
    <mergeCell ref="A59:A62"/>
    <mergeCell ref="A64:A67"/>
    <mergeCell ref="A69:A7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RichS_Perfomance</vt:lpstr>
      <vt:lpstr>BrianM_Perfomance</vt:lpstr>
      <vt:lpstr>Ham_Perfomance</vt:lpstr>
      <vt:lpstr>Rud_Perfomance</vt:lpstr>
      <vt:lpstr>Dam_Perfomance</vt:lpstr>
      <vt:lpstr>Taf_Perfomance</vt:lpstr>
      <vt:lpstr>Account_Perfomance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cash</cp:lastModifiedBy>
  <dcterms:created xsi:type="dcterms:W3CDTF">2010-11-17T19:48:04Z</dcterms:created>
  <dcterms:modified xsi:type="dcterms:W3CDTF">2017-09-02T11:21:24Z</dcterms:modified>
</cp:coreProperties>
</file>